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23984039-B131-4EFA-9AC0-DB355576149B}" xr6:coauthVersionLast="47" xr6:coauthVersionMax="47" xr10:uidLastSave="{00000000-0000-0000-0000-000000000000}"/>
  <bookViews>
    <workbookView xWindow="-120" yWindow="-120" windowWidth="29040" windowHeight="15225" tabRatio="930" xr2:uid="{EEFA7D9B-AA68-4708-BCD0-D60E13413EBD}"/>
  </bookViews>
  <sheets>
    <sheet name="1130" sheetId="671" r:id="rId1"/>
    <sheet name="1130(18度C)" sheetId="672" r:id="rId2"/>
    <sheet name="1130(4度C)" sheetId="673" r:id="rId3"/>
    <sheet name="1129" sheetId="668" r:id="rId4"/>
    <sheet name="1129(18度C)" sheetId="669" r:id="rId5"/>
    <sheet name="1129(4度C)" sheetId="670" r:id="rId6"/>
    <sheet name="1128" sheetId="665" r:id="rId7"/>
    <sheet name="1128(18度C)" sheetId="666" r:id="rId8"/>
    <sheet name="1128(4度C)" sheetId="667" r:id="rId9"/>
    <sheet name="1127" sheetId="662" r:id="rId10"/>
    <sheet name="1127(18度C)" sheetId="663" r:id="rId11"/>
    <sheet name="1127(4度C)" sheetId="664" r:id="rId12"/>
    <sheet name="1126" sheetId="659" r:id="rId13"/>
    <sheet name="1126(18度C)" sheetId="660" r:id="rId14"/>
    <sheet name="1126(4度C)" sheetId="661" r:id="rId15"/>
    <sheet name="1125" sheetId="656" r:id="rId16"/>
    <sheet name="1125(18度C)" sheetId="657" r:id="rId17"/>
    <sheet name="1125(4度C)" sheetId="658" r:id="rId18"/>
    <sheet name="1124" sheetId="653" r:id="rId19"/>
    <sheet name="1124(18度C)" sheetId="654" r:id="rId20"/>
    <sheet name="1124(4度C)" sheetId="655" r:id="rId21"/>
    <sheet name="1123" sheetId="650" r:id="rId22"/>
    <sheet name="1123(18度C)" sheetId="651" r:id="rId23"/>
    <sheet name="1123(4度C)" sheetId="652" r:id="rId24"/>
    <sheet name="1122" sheetId="647" r:id="rId25"/>
    <sheet name="1122(18度C)" sheetId="648" r:id="rId26"/>
    <sheet name="1122(4度C)" sheetId="649" r:id="rId27"/>
    <sheet name="1121" sheetId="644" r:id="rId28"/>
    <sheet name="1121(18度C)" sheetId="645" r:id="rId29"/>
    <sheet name="1121(4度C)" sheetId="646" r:id="rId30"/>
    <sheet name="1120" sheetId="641" r:id="rId31"/>
    <sheet name="1120(18度C)" sheetId="642" r:id="rId32"/>
    <sheet name="1120(4度C)" sheetId="643" r:id="rId33"/>
    <sheet name="1119" sheetId="638" r:id="rId34"/>
    <sheet name="1119(18度C)" sheetId="639" r:id="rId35"/>
    <sheet name="1119(4度C)" sheetId="640" r:id="rId36"/>
    <sheet name="1118" sheetId="632" r:id="rId37"/>
    <sheet name="1118(18度C)" sheetId="633" r:id="rId38"/>
    <sheet name="1118(4度C)" sheetId="634" r:id="rId39"/>
    <sheet name="1117" sheetId="629" r:id="rId40"/>
    <sheet name="1117(18度C)" sheetId="630" r:id="rId41"/>
    <sheet name="1117(4度C)" sheetId="631" r:id="rId42"/>
    <sheet name="1116" sheetId="626" r:id="rId43"/>
    <sheet name="1116(18度C)" sheetId="627" r:id="rId44"/>
    <sheet name="1116(4度C)" sheetId="628" r:id="rId45"/>
    <sheet name="1115" sheetId="623" r:id="rId46"/>
    <sheet name="1115(18度C)" sheetId="624" r:id="rId47"/>
    <sheet name="1115(4度C)" sheetId="625" r:id="rId48"/>
    <sheet name="1114" sheetId="620" r:id="rId49"/>
    <sheet name="1114(18度C)" sheetId="621" r:id="rId50"/>
    <sheet name="1114(4度C)" sheetId="622" r:id="rId51"/>
    <sheet name="1113" sheetId="617" r:id="rId52"/>
    <sheet name="1113(18度C)" sheetId="618" r:id="rId53"/>
    <sheet name="1113(4度C)" sheetId="619" r:id="rId54"/>
    <sheet name="1112" sheetId="614" r:id="rId55"/>
    <sheet name="1112(18度C)" sheetId="615" r:id="rId56"/>
    <sheet name="1112(4度C)" sheetId="616" r:id="rId57"/>
    <sheet name="1111" sheetId="611" r:id="rId58"/>
    <sheet name="1111(18度C)" sheetId="612" r:id="rId59"/>
    <sheet name="1111(4度C)" sheetId="613" r:id="rId60"/>
    <sheet name="1110" sheetId="608" r:id="rId61"/>
    <sheet name="1110(18度C)" sheetId="609" r:id="rId62"/>
    <sheet name="1110(4度C)" sheetId="610" r:id="rId63"/>
    <sheet name="1109" sheetId="605" r:id="rId64"/>
    <sheet name="1109(18度C)" sheetId="606" r:id="rId65"/>
    <sheet name="1109(4度C)" sheetId="607" r:id="rId66"/>
    <sheet name="1108" sheetId="602" r:id="rId67"/>
    <sheet name="1108(18度C)" sheetId="603" r:id="rId68"/>
    <sheet name="1108(4度C)" sheetId="604" r:id="rId69"/>
    <sheet name="1107" sheetId="599" r:id="rId70"/>
    <sheet name="1107(18度C)" sheetId="600" r:id="rId71"/>
    <sheet name="1107(4度C)" sheetId="601" r:id="rId72"/>
    <sheet name="1106" sheetId="596" r:id="rId73"/>
    <sheet name="1106(18度C)" sheetId="597" r:id="rId74"/>
    <sheet name="1106(4度C)" sheetId="598" r:id="rId75"/>
    <sheet name="1105" sheetId="593" r:id="rId76"/>
    <sheet name="1105(18度C)" sheetId="594" r:id="rId77"/>
    <sheet name="1105(4度C)" sheetId="595" r:id="rId78"/>
    <sheet name="1104" sheetId="590" r:id="rId79"/>
    <sheet name="1104(18度C)" sheetId="591" r:id="rId80"/>
    <sheet name="1104(4度C)" sheetId="592" r:id="rId81"/>
    <sheet name="1103" sheetId="587" r:id="rId82"/>
    <sheet name="1103(18度C)" sheetId="588" r:id="rId83"/>
    <sheet name="1103(4度C)" sheetId="589" r:id="rId84"/>
    <sheet name="1102" sheetId="584" r:id="rId85"/>
    <sheet name="1102(18度C)" sheetId="585" r:id="rId86"/>
    <sheet name="1102(4度C)" sheetId="586" r:id="rId87"/>
    <sheet name="1101" sheetId="581" r:id="rId88"/>
    <sheet name="1101(18度C)" sheetId="582" r:id="rId89"/>
    <sheet name="1101(4度C)" sheetId="583" r:id="rId90"/>
  </sheets>
  <definedNames>
    <definedName name="_xlnm._FilterDatabase" localSheetId="88" hidden="1">'1101(18度C)'!$A$4:$AE$208</definedName>
    <definedName name="_xlnm._FilterDatabase" localSheetId="89" hidden="1">'1101(4度C)'!$A$4:$AE$157</definedName>
    <definedName name="_xlnm._FilterDatabase" localSheetId="85" hidden="1">'1102(18度C)'!$A$4:$AC$4</definedName>
    <definedName name="_xlnm._FilterDatabase" localSheetId="86" hidden="1">'1102(4度C)'!$A$4:$AC$4</definedName>
    <definedName name="_xlnm._FilterDatabase" localSheetId="82" hidden="1">'1103(18度C)'!$A$4:$AC$4</definedName>
    <definedName name="_xlnm._FilterDatabase" localSheetId="83" hidden="1">'1103(4度C)'!$A$4:$AC$4</definedName>
    <definedName name="_xlnm._FilterDatabase" localSheetId="79" hidden="1">'1104(18度C)'!$A$4:$AE$4</definedName>
    <definedName name="_xlnm._FilterDatabase" localSheetId="80" hidden="1">'1104(4度C)'!$A$4:$AE$4</definedName>
    <definedName name="_xlnm._FilterDatabase" localSheetId="76" hidden="1">'1105(18度C)'!$A$4:$AE$208</definedName>
    <definedName name="_xlnm._FilterDatabase" localSheetId="77" hidden="1">'1105(4度C)'!$A$4:$AE$157</definedName>
    <definedName name="_xlnm._FilterDatabase" localSheetId="73" hidden="1">'1106(18度C)'!$A$4:$AC$4</definedName>
    <definedName name="_xlnm._FilterDatabase" localSheetId="74" hidden="1">'1106(4度C)'!$A$4:$AC$4</definedName>
    <definedName name="_xlnm._FilterDatabase" localSheetId="70" hidden="1">'1107(18度C)'!$A$4:$AC$208</definedName>
    <definedName name="_xlnm._FilterDatabase" localSheetId="71" hidden="1">'1107(4度C)'!$A$4:$AC$157</definedName>
    <definedName name="_xlnm._FilterDatabase" localSheetId="67" hidden="1">'1108(18度C)'!$A$4:$AC$208</definedName>
    <definedName name="_xlnm._FilterDatabase" localSheetId="68" hidden="1">'1108(4度C)'!$A$4:$AC$157</definedName>
    <definedName name="_xlnm._FilterDatabase" localSheetId="64" hidden="1">'1109(18度C)'!$A$4:$AC$208</definedName>
    <definedName name="_xlnm._FilterDatabase" localSheetId="65" hidden="1">'1109(4度C)'!$A$4:$AC$157</definedName>
    <definedName name="_xlnm._FilterDatabase" localSheetId="61" hidden="1">'1110(18度C)'!$A$4:$AC$208</definedName>
    <definedName name="_xlnm._FilterDatabase" localSheetId="62" hidden="1">'1110(4度C)'!$A$4:$AC$157</definedName>
    <definedName name="_xlnm._FilterDatabase" localSheetId="58" hidden="1">'1111(18度C)'!$A$4:$AC$4</definedName>
    <definedName name="_xlnm._FilterDatabase" localSheetId="59" hidden="1">'1111(4度C)'!$A$4:$AC$4</definedName>
    <definedName name="_xlnm._FilterDatabase" localSheetId="55" hidden="1">'1112(18度C)'!$A$4:$AC$4</definedName>
    <definedName name="_xlnm._FilterDatabase" localSheetId="56" hidden="1">'1112(4度C)'!$A$4:$AC$4</definedName>
    <definedName name="_xlnm._FilterDatabase" localSheetId="52" hidden="1">'1113(18度C)'!$A$4:$AC$4</definedName>
    <definedName name="_xlnm._FilterDatabase" localSheetId="53" hidden="1">'1113(4度C)'!$A$4:$AC$4</definedName>
    <definedName name="_xlnm._FilterDatabase" localSheetId="49" hidden="1">'1114(18度C)'!$A$4:$AC$4</definedName>
    <definedName name="_xlnm._FilterDatabase" localSheetId="50" hidden="1">'1114(4度C)'!$A$4:$AC$4</definedName>
    <definedName name="_xlnm._FilterDatabase" localSheetId="46" hidden="1">'1115(18度C)'!$A$4:$AC$4</definedName>
    <definedName name="_xlnm._FilterDatabase" localSheetId="47" hidden="1">'1115(4度C)'!$A$4:$AC$4</definedName>
    <definedName name="_xlnm._FilterDatabase" localSheetId="43" hidden="1">'1116(18度C)'!$A$4:$AC$4</definedName>
    <definedName name="_xlnm._FilterDatabase" localSheetId="44" hidden="1">'1116(4度C)'!$A$4:$AC$4</definedName>
    <definedName name="_xlnm._FilterDatabase" localSheetId="40" hidden="1">'1117(18度C)'!$A$4:$AC$4</definedName>
    <definedName name="_xlnm._FilterDatabase" localSheetId="41" hidden="1">'1117(4度C)'!$A$4:$AC$4</definedName>
    <definedName name="_xlnm._FilterDatabase" localSheetId="37" hidden="1">'1118(18度C)'!$A$4:$AE$208</definedName>
    <definedName name="_xlnm._FilterDatabase" localSheetId="38" hidden="1">'1118(4度C)'!$A$4:$AC$4</definedName>
    <definedName name="_xlnm._FilterDatabase" localSheetId="34" hidden="1">'1119(18度C)'!$A$4:$AC$208</definedName>
    <definedName name="_xlnm._FilterDatabase" localSheetId="35" hidden="1">'1119(4度C)'!$A$4:$AE$157</definedName>
    <definedName name="_xlnm._FilterDatabase" localSheetId="31" hidden="1">'1120(18度C)'!$A$4:$AC$4</definedName>
    <definedName name="_xlnm._FilterDatabase" localSheetId="32" hidden="1">'1120(4度C)'!$A$4:$AC$4</definedName>
    <definedName name="_xlnm._FilterDatabase" localSheetId="28" hidden="1">'1121(18度C)'!$A$4:$AC$4</definedName>
    <definedName name="_xlnm._FilterDatabase" localSheetId="29" hidden="1">'1121(4度C)'!$A$4:$AC$4</definedName>
    <definedName name="_xlnm._FilterDatabase" localSheetId="25" hidden="1">'1122(18度C)'!$A$4:$AC$208</definedName>
    <definedName name="_xlnm._FilterDatabase" localSheetId="26" hidden="1">'1122(4度C)'!$A$4:$AC$157</definedName>
    <definedName name="_xlnm._FilterDatabase" localSheetId="22" hidden="1">'1123(18度C)'!$A$4:$AC$208</definedName>
    <definedName name="_xlnm._FilterDatabase" localSheetId="23" hidden="1">'1123(4度C)'!$A$4:$AC$157</definedName>
    <definedName name="_xlnm._FilterDatabase" localSheetId="19" hidden="1">'1124(18度C)'!$A$4:$AC$4</definedName>
    <definedName name="_xlnm._FilterDatabase" localSheetId="20" hidden="1">'1124(4度C)'!$A$4:$AC$4</definedName>
    <definedName name="_xlnm._FilterDatabase" localSheetId="16" hidden="1">'1125(18度C)'!$A$4:$AC$208</definedName>
    <definedName name="_xlnm._FilterDatabase" localSheetId="17" hidden="1">'1125(4度C)'!$A$4:$AC$157</definedName>
    <definedName name="_xlnm._FilterDatabase" localSheetId="13" hidden="1">'1126(18度C)'!$A$4:$AC$208</definedName>
    <definedName name="_xlnm._FilterDatabase" localSheetId="14" hidden="1">'1126(4度C)'!$A$4:$AC$4</definedName>
    <definedName name="_xlnm._FilterDatabase" localSheetId="10" hidden="1">'1127(18度C)'!$A$4:$AC$208</definedName>
    <definedName name="_xlnm._FilterDatabase" localSheetId="11" hidden="1">'1127(4度C)'!$A$4:$AC$157</definedName>
    <definedName name="_xlnm._FilterDatabase" localSheetId="7" hidden="1">'1128(18度C)'!$A$4:$AC$208</definedName>
    <definedName name="_xlnm._FilterDatabase" localSheetId="8" hidden="1">'1128(4度C)'!$A$4:$AC$157</definedName>
    <definedName name="_xlnm._FilterDatabase" localSheetId="4" hidden="1">'1129(18度C)'!$A$4:$AC$208</definedName>
    <definedName name="_xlnm._FilterDatabase" localSheetId="5" hidden="1">'1129(4度C)'!$A$4:$AC$157</definedName>
    <definedName name="_xlnm._FilterDatabase" localSheetId="1" hidden="1">'1130(18度C)'!$A$4:$AC$208</definedName>
    <definedName name="_xlnm._FilterDatabase" localSheetId="2" hidden="1">'1130(4度C)'!$A$4:$AC$157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7" i="673" l="1"/>
  <c r="S157" i="673"/>
  <c r="L157" i="673"/>
  <c r="O157" i="673" s="1"/>
  <c r="J157" i="673"/>
  <c r="K157" i="673" s="1"/>
  <c r="I157" i="673"/>
  <c r="O143" i="673"/>
  <c r="M143" i="673"/>
  <c r="AB143" i="673" s="1"/>
  <c r="K143" i="673"/>
  <c r="G143" i="673"/>
  <c r="AB142" i="673"/>
  <c r="AA142" i="673"/>
  <c r="O142" i="673"/>
  <c r="M142" i="673"/>
  <c r="N142" i="673" s="1"/>
  <c r="K142" i="673"/>
  <c r="G142" i="673"/>
  <c r="AB141" i="673"/>
  <c r="AA141" i="673"/>
  <c r="Q141" i="673"/>
  <c r="O141" i="673"/>
  <c r="N141" i="673"/>
  <c r="P141" i="673" s="1"/>
  <c r="M141" i="673"/>
  <c r="K141" i="673"/>
  <c r="G141" i="673"/>
  <c r="T140" i="673"/>
  <c r="S140" i="673"/>
  <c r="L140" i="673"/>
  <c r="O140" i="673" s="1"/>
  <c r="J140" i="673"/>
  <c r="K140" i="673" s="1"/>
  <c r="I140" i="673"/>
  <c r="AB126" i="673"/>
  <c r="AA126" i="673"/>
  <c r="O126" i="673"/>
  <c r="N126" i="673"/>
  <c r="M126" i="673"/>
  <c r="K126" i="673"/>
  <c r="Q126" i="673" s="1"/>
  <c r="G126" i="673"/>
  <c r="O125" i="673"/>
  <c r="N125" i="673"/>
  <c r="Q125" i="673" s="1"/>
  <c r="M125" i="673"/>
  <c r="AB125" i="673" s="1"/>
  <c r="K125" i="673"/>
  <c r="G125" i="673"/>
  <c r="O124" i="673"/>
  <c r="N124" i="673"/>
  <c r="Q124" i="673" s="1"/>
  <c r="M124" i="673"/>
  <c r="M140" i="673" s="1"/>
  <c r="K124" i="673"/>
  <c r="G124" i="673"/>
  <c r="T123" i="673"/>
  <c r="S123" i="673"/>
  <c r="L123" i="673"/>
  <c r="O123" i="673" s="1"/>
  <c r="J123" i="673"/>
  <c r="K123" i="673" s="1"/>
  <c r="I123" i="673"/>
  <c r="AA111" i="673"/>
  <c r="O111" i="673"/>
  <c r="M111" i="673"/>
  <c r="AB111" i="673" s="1"/>
  <c r="K111" i="673"/>
  <c r="G111" i="673"/>
  <c r="AB110" i="673"/>
  <c r="AA110" i="673"/>
  <c r="Q110" i="673"/>
  <c r="O110" i="673"/>
  <c r="N110" i="673"/>
  <c r="P110" i="673" s="1"/>
  <c r="M110" i="673"/>
  <c r="K110" i="673"/>
  <c r="G110" i="673"/>
  <c r="AB109" i="673"/>
  <c r="AA109" i="673"/>
  <c r="O109" i="673"/>
  <c r="N109" i="673"/>
  <c r="M109" i="673"/>
  <c r="K109" i="673"/>
  <c r="Q109" i="673" s="1"/>
  <c r="G109" i="673"/>
  <c r="O108" i="673"/>
  <c r="N108" i="673"/>
  <c r="Q108" i="673" s="1"/>
  <c r="M108" i="673"/>
  <c r="AB108" i="673" s="1"/>
  <c r="K108" i="673"/>
  <c r="G108" i="673"/>
  <c r="O107" i="673"/>
  <c r="N107" i="673"/>
  <c r="Q107" i="673" s="1"/>
  <c r="M107" i="673"/>
  <c r="AB107" i="673" s="1"/>
  <c r="K107" i="673"/>
  <c r="G107" i="673"/>
  <c r="T106" i="673"/>
  <c r="S106" i="673"/>
  <c r="M106" i="673"/>
  <c r="AB106" i="673" s="1"/>
  <c r="AC90" i="673" s="1"/>
  <c r="L106" i="673"/>
  <c r="O106" i="673" s="1"/>
  <c r="J106" i="673"/>
  <c r="K106" i="673" s="1"/>
  <c r="I106" i="673"/>
  <c r="AA93" i="673"/>
  <c r="O93" i="673"/>
  <c r="M93" i="673"/>
  <c r="AB93" i="673" s="1"/>
  <c r="K93" i="673"/>
  <c r="G93" i="673"/>
  <c r="AB92" i="673"/>
  <c r="AA92" i="673"/>
  <c r="Q92" i="673"/>
  <c r="O92" i="673"/>
  <c r="N92" i="673"/>
  <c r="P92" i="673" s="1"/>
  <c r="M92" i="673"/>
  <c r="K92" i="673"/>
  <c r="G92" i="673"/>
  <c r="AB91" i="673"/>
  <c r="AA91" i="673"/>
  <c r="O91" i="673"/>
  <c r="N91" i="673"/>
  <c r="M91" i="673"/>
  <c r="K91" i="673"/>
  <c r="Q91" i="673" s="1"/>
  <c r="G91" i="673"/>
  <c r="O90" i="673"/>
  <c r="N90" i="673"/>
  <c r="Q90" i="673" s="1"/>
  <c r="M90" i="673"/>
  <c r="AB90" i="673" s="1"/>
  <c r="K90" i="673"/>
  <c r="G90" i="673"/>
  <c r="T89" i="673"/>
  <c r="S89" i="673"/>
  <c r="O89" i="673"/>
  <c r="M89" i="673"/>
  <c r="AB89" i="673" s="1"/>
  <c r="AC73" i="673" s="1"/>
  <c r="L89" i="673"/>
  <c r="J89" i="673"/>
  <c r="K89" i="673" s="1"/>
  <c r="I89" i="673"/>
  <c r="O82" i="673"/>
  <c r="N82" i="673"/>
  <c r="Q82" i="673" s="1"/>
  <c r="M82" i="673"/>
  <c r="AB82" i="673" s="1"/>
  <c r="K82" i="673"/>
  <c r="G82" i="673"/>
  <c r="AA81" i="673"/>
  <c r="O81" i="673"/>
  <c r="M81" i="673"/>
  <c r="AB81" i="673" s="1"/>
  <c r="K81" i="673"/>
  <c r="G81" i="673"/>
  <c r="AB80" i="673"/>
  <c r="AA80" i="673"/>
  <c r="Q80" i="673"/>
  <c r="O80" i="673"/>
  <c r="N80" i="673"/>
  <c r="P80" i="673" s="1"/>
  <c r="M80" i="673"/>
  <c r="K80" i="673"/>
  <c r="G80" i="673"/>
  <c r="AB79" i="673"/>
  <c r="AA79" i="673"/>
  <c r="O79" i="673"/>
  <c r="N79" i="673"/>
  <c r="M79" i="673"/>
  <c r="K79" i="673"/>
  <c r="Q79" i="673" s="1"/>
  <c r="G79" i="673"/>
  <c r="O78" i="673"/>
  <c r="N78" i="673"/>
  <c r="Q78" i="673" s="1"/>
  <c r="M78" i="673"/>
  <c r="AB78" i="673" s="1"/>
  <c r="K78" i="673"/>
  <c r="G78" i="673"/>
  <c r="AA77" i="673"/>
  <c r="O77" i="673"/>
  <c r="M77" i="673"/>
  <c r="AB77" i="673" s="1"/>
  <c r="K77" i="673"/>
  <c r="G77" i="673"/>
  <c r="AB76" i="673"/>
  <c r="AA76" i="673"/>
  <c r="Q76" i="673"/>
  <c r="O76" i="673"/>
  <c r="N76" i="673"/>
  <c r="P76" i="673" s="1"/>
  <c r="M76" i="673"/>
  <c r="K76" i="673"/>
  <c r="G76" i="673"/>
  <c r="AB75" i="673"/>
  <c r="AA75" i="673"/>
  <c r="O75" i="673"/>
  <c r="N75" i="673"/>
  <c r="M75" i="673"/>
  <c r="K75" i="673"/>
  <c r="Q75" i="673" s="1"/>
  <c r="G75" i="673"/>
  <c r="O74" i="673"/>
  <c r="N74" i="673"/>
  <c r="Q74" i="673" s="1"/>
  <c r="M74" i="673"/>
  <c r="AB74" i="673" s="1"/>
  <c r="K74" i="673"/>
  <c r="G74" i="673"/>
  <c r="O73" i="673"/>
  <c r="N73" i="673"/>
  <c r="Q73" i="673" s="1"/>
  <c r="M73" i="673"/>
  <c r="AB73" i="673" s="1"/>
  <c r="K73" i="673"/>
  <c r="G73" i="673"/>
  <c r="T72" i="673"/>
  <c r="S72" i="673"/>
  <c r="M72" i="673"/>
  <c r="AB72" i="673" s="1"/>
  <c r="AC56" i="673" s="1"/>
  <c r="L72" i="673"/>
  <c r="O72" i="673" s="1"/>
  <c r="J72" i="673"/>
  <c r="K72" i="673" s="1"/>
  <c r="I72" i="673"/>
  <c r="AA61" i="673"/>
  <c r="O61" i="673"/>
  <c r="M61" i="673"/>
  <c r="AB61" i="673" s="1"/>
  <c r="K61" i="673"/>
  <c r="G61" i="673"/>
  <c r="AB60" i="673"/>
  <c r="AA60" i="673"/>
  <c r="Q60" i="673"/>
  <c r="O60" i="673"/>
  <c r="N60" i="673"/>
  <c r="P60" i="673" s="1"/>
  <c r="M60" i="673"/>
  <c r="K60" i="673"/>
  <c r="G60" i="673"/>
  <c r="AB59" i="673"/>
  <c r="AA59" i="673"/>
  <c r="O59" i="673"/>
  <c r="N59" i="673"/>
  <c r="P59" i="673" s="1"/>
  <c r="M59" i="673"/>
  <c r="K59" i="673"/>
  <c r="Q59" i="673" s="1"/>
  <c r="G59" i="673"/>
  <c r="O58" i="673"/>
  <c r="N58" i="673"/>
  <c r="Q58" i="673" s="1"/>
  <c r="M58" i="673"/>
  <c r="AB58" i="673" s="1"/>
  <c r="K58" i="673"/>
  <c r="G58" i="673"/>
  <c r="AA57" i="673"/>
  <c r="O57" i="673"/>
  <c r="M57" i="673"/>
  <c r="AB57" i="673" s="1"/>
  <c r="K57" i="673"/>
  <c r="G57" i="673"/>
  <c r="AB56" i="673"/>
  <c r="AA56" i="673"/>
  <c r="Q56" i="673"/>
  <c r="O56" i="673"/>
  <c r="N56" i="673"/>
  <c r="P56" i="673" s="1"/>
  <c r="M56" i="673"/>
  <c r="K56" i="673"/>
  <c r="G56" i="673"/>
  <c r="T55" i="673"/>
  <c r="S55" i="673"/>
  <c r="L55" i="673"/>
  <c r="O55" i="673" s="1"/>
  <c r="J55" i="673"/>
  <c r="K55" i="673" s="1"/>
  <c r="I55" i="673"/>
  <c r="AB44" i="673"/>
  <c r="AA44" i="673"/>
  <c r="O44" i="673"/>
  <c r="N44" i="673"/>
  <c r="P44" i="673" s="1"/>
  <c r="M44" i="673"/>
  <c r="K44" i="673"/>
  <c r="Q44" i="673" s="1"/>
  <c r="G44" i="673"/>
  <c r="AB43" i="673"/>
  <c r="AA43" i="673"/>
  <c r="O43" i="673"/>
  <c r="N43" i="673"/>
  <c r="P43" i="673" s="1"/>
  <c r="M43" i="673"/>
  <c r="K43" i="673"/>
  <c r="Q43" i="673" s="1"/>
  <c r="G43" i="673"/>
  <c r="O42" i="673"/>
  <c r="N42" i="673"/>
  <c r="Q42" i="673" s="1"/>
  <c r="M42" i="673"/>
  <c r="AB42" i="673" s="1"/>
  <c r="K42" i="673"/>
  <c r="G42" i="673"/>
  <c r="AA41" i="673"/>
  <c r="O41" i="673"/>
  <c r="M41" i="673"/>
  <c r="AB41" i="673" s="1"/>
  <c r="K41" i="673"/>
  <c r="G41" i="673"/>
  <c r="AB40" i="673"/>
  <c r="AA40" i="673"/>
  <c r="O40" i="673"/>
  <c r="N40" i="673"/>
  <c r="P40" i="673" s="1"/>
  <c r="M40" i="673"/>
  <c r="K40" i="673"/>
  <c r="Q40" i="673" s="1"/>
  <c r="G40" i="673"/>
  <c r="AB39" i="673"/>
  <c r="AA39" i="673"/>
  <c r="Q39" i="673"/>
  <c r="O39" i="673"/>
  <c r="N39" i="673"/>
  <c r="P39" i="673" s="1"/>
  <c r="M39" i="673"/>
  <c r="M55" i="673" s="1"/>
  <c r="K39" i="673"/>
  <c r="G39" i="673"/>
  <c r="T38" i="673"/>
  <c r="S38" i="673"/>
  <c r="O38" i="673"/>
  <c r="M38" i="673"/>
  <c r="N38" i="673" s="1"/>
  <c r="L38" i="673"/>
  <c r="J38" i="673"/>
  <c r="K38" i="673" s="1"/>
  <c r="I38" i="673"/>
  <c r="AB26" i="673"/>
  <c r="AA26" i="673"/>
  <c r="O26" i="673"/>
  <c r="N26" i="673"/>
  <c r="P26" i="673" s="1"/>
  <c r="M26" i="673"/>
  <c r="K26" i="673"/>
  <c r="Q26" i="673" s="1"/>
  <c r="G26" i="673"/>
  <c r="AA25" i="673"/>
  <c r="O25" i="673"/>
  <c r="N25" i="673"/>
  <c r="Q25" i="673" s="1"/>
  <c r="M25" i="673"/>
  <c r="AB25" i="673" s="1"/>
  <c r="K25" i="673"/>
  <c r="G25" i="673"/>
  <c r="AA24" i="673"/>
  <c r="O24" i="673"/>
  <c r="M24" i="673"/>
  <c r="AB24" i="673" s="1"/>
  <c r="K24" i="673"/>
  <c r="G24" i="673"/>
  <c r="AB23" i="673"/>
  <c r="AA23" i="673"/>
  <c r="O23" i="673"/>
  <c r="N23" i="673"/>
  <c r="P23" i="673" s="1"/>
  <c r="M23" i="673"/>
  <c r="K23" i="673"/>
  <c r="Q23" i="673" s="1"/>
  <c r="G23" i="673"/>
  <c r="AB22" i="673"/>
  <c r="AA22" i="673"/>
  <c r="Q22" i="673"/>
  <c r="O22" i="673"/>
  <c r="N22" i="673"/>
  <c r="P22" i="673" s="1"/>
  <c r="M22" i="673"/>
  <c r="K22" i="673"/>
  <c r="G22" i="673"/>
  <c r="T21" i="673"/>
  <c r="S21" i="673"/>
  <c r="M21" i="673"/>
  <c r="N21" i="673" s="1"/>
  <c r="L21" i="673"/>
  <c r="O21" i="673" s="1"/>
  <c r="J21" i="673"/>
  <c r="K21" i="673" s="1"/>
  <c r="I21" i="673"/>
  <c r="AA7" i="673"/>
  <c r="O7" i="673"/>
  <c r="N7" i="673"/>
  <c r="P7" i="673" s="1"/>
  <c r="M7" i="673"/>
  <c r="AB7" i="673" s="1"/>
  <c r="K7" i="673"/>
  <c r="Q7" i="673" s="1"/>
  <c r="G7" i="673"/>
  <c r="AA6" i="673"/>
  <c r="O6" i="673"/>
  <c r="N6" i="673"/>
  <c r="Q6" i="673" s="1"/>
  <c r="M6" i="673"/>
  <c r="AB6" i="673" s="1"/>
  <c r="K6" i="673"/>
  <c r="G6" i="673"/>
  <c r="AB5" i="673"/>
  <c r="O5" i="673"/>
  <c r="N5" i="673"/>
  <c r="Q5" i="673" s="1"/>
  <c r="M5" i="673"/>
  <c r="AA5" i="673" s="1"/>
  <c r="K5" i="673"/>
  <c r="G5" i="673"/>
  <c r="F1" i="673" s="1"/>
  <c r="F2" i="673" s="1"/>
  <c r="H2" i="673"/>
  <c r="H1" i="673"/>
  <c r="D1" i="673"/>
  <c r="T208" i="672"/>
  <c r="S208" i="672"/>
  <c r="O208" i="672"/>
  <c r="L208" i="672"/>
  <c r="J208" i="672"/>
  <c r="K208" i="672" s="1"/>
  <c r="I208" i="672"/>
  <c r="AA197" i="672"/>
  <c r="O197" i="672"/>
  <c r="N197" i="672"/>
  <c r="Q197" i="672" s="1"/>
  <c r="M197" i="672"/>
  <c r="AB197" i="672" s="1"/>
  <c r="K197" i="672"/>
  <c r="G197" i="672"/>
  <c r="AB196" i="672"/>
  <c r="AA196" i="672"/>
  <c r="O196" i="672"/>
  <c r="N196" i="672"/>
  <c r="P196" i="672" s="1"/>
  <c r="M196" i="672"/>
  <c r="K196" i="672"/>
  <c r="Q196" i="672" s="1"/>
  <c r="G196" i="672"/>
  <c r="AA195" i="672"/>
  <c r="O195" i="672"/>
  <c r="N195" i="672"/>
  <c r="P195" i="672" s="1"/>
  <c r="M195" i="672"/>
  <c r="AB195" i="672" s="1"/>
  <c r="K195" i="672"/>
  <c r="Q195" i="672" s="1"/>
  <c r="G195" i="672"/>
  <c r="AA194" i="672"/>
  <c r="O194" i="672"/>
  <c r="N194" i="672"/>
  <c r="Q194" i="672" s="1"/>
  <c r="M194" i="672"/>
  <c r="AB194" i="672" s="1"/>
  <c r="K194" i="672"/>
  <c r="G194" i="672"/>
  <c r="AA193" i="672"/>
  <c r="O193" i="672"/>
  <c r="N193" i="672"/>
  <c r="Q193" i="672" s="1"/>
  <c r="M193" i="672"/>
  <c r="AB193" i="672" s="1"/>
  <c r="K193" i="672"/>
  <c r="G193" i="672"/>
  <c r="O192" i="672"/>
  <c r="N192" i="672"/>
  <c r="Q192" i="672" s="1"/>
  <c r="M192" i="672"/>
  <c r="M208" i="672" s="1"/>
  <c r="K192" i="672"/>
  <c r="G192" i="672"/>
  <c r="T191" i="672"/>
  <c r="S191" i="672"/>
  <c r="M191" i="672"/>
  <c r="AB191" i="672" s="1"/>
  <c r="AC175" i="672" s="1"/>
  <c r="L191" i="672"/>
  <c r="O191" i="672" s="1"/>
  <c r="J191" i="672"/>
  <c r="K191" i="672" s="1"/>
  <c r="I191" i="672"/>
  <c r="AA178" i="672"/>
  <c r="O178" i="672"/>
  <c r="M178" i="672"/>
  <c r="AB178" i="672" s="1"/>
  <c r="K178" i="672"/>
  <c r="G178" i="672"/>
  <c r="AB177" i="672"/>
  <c r="AA177" i="672"/>
  <c r="O177" i="672"/>
  <c r="N177" i="672"/>
  <c r="P177" i="672" s="1"/>
  <c r="M177" i="672"/>
  <c r="K177" i="672"/>
  <c r="Q177" i="672" s="1"/>
  <c r="G177" i="672"/>
  <c r="AA176" i="672"/>
  <c r="O176" i="672"/>
  <c r="N176" i="672"/>
  <c r="Q176" i="672" s="1"/>
  <c r="M176" i="672"/>
  <c r="AB176" i="672" s="1"/>
  <c r="K176" i="672"/>
  <c r="G176" i="672"/>
  <c r="O175" i="672"/>
  <c r="M175" i="672"/>
  <c r="N175" i="672" s="1"/>
  <c r="K175" i="672"/>
  <c r="G175" i="672"/>
  <c r="T174" i="672"/>
  <c r="S174" i="672"/>
  <c r="M174" i="672"/>
  <c r="N174" i="672" s="1"/>
  <c r="L174" i="672"/>
  <c r="O174" i="672" s="1"/>
  <c r="J174" i="672"/>
  <c r="K174" i="672" s="1"/>
  <c r="I174" i="672"/>
  <c r="AA159" i="672"/>
  <c r="O159" i="672"/>
  <c r="N159" i="672"/>
  <c r="Q159" i="672" s="1"/>
  <c r="M159" i="672"/>
  <c r="AB159" i="672" s="1"/>
  <c r="K159" i="672"/>
  <c r="G159" i="672"/>
  <c r="AB158" i="672"/>
  <c r="O158" i="672"/>
  <c r="N158" i="672"/>
  <c r="Q158" i="672" s="1"/>
  <c r="M158" i="672"/>
  <c r="AA158" i="672" s="1"/>
  <c r="K158" i="672"/>
  <c r="G158" i="672"/>
  <c r="T157" i="672"/>
  <c r="S157" i="672"/>
  <c r="M157" i="672"/>
  <c r="AB157" i="672" s="1"/>
  <c r="AC141" i="672" s="1"/>
  <c r="L157" i="672"/>
  <c r="O157" i="672" s="1"/>
  <c r="J157" i="672"/>
  <c r="K157" i="672" s="1"/>
  <c r="I157" i="672"/>
  <c r="AA145" i="672"/>
  <c r="O145" i="672"/>
  <c r="N145" i="672"/>
  <c r="P145" i="672" s="1"/>
  <c r="M145" i="672"/>
  <c r="AB145" i="672" s="1"/>
  <c r="K145" i="672"/>
  <c r="Q145" i="672" s="1"/>
  <c r="G145" i="672"/>
  <c r="AB144" i="672"/>
  <c r="AA144" i="672"/>
  <c r="O144" i="672"/>
  <c r="N144" i="672"/>
  <c r="P144" i="672" s="1"/>
  <c r="M144" i="672"/>
  <c r="K144" i="672"/>
  <c r="Q144" i="672" s="1"/>
  <c r="G144" i="672"/>
  <c r="AA143" i="672"/>
  <c r="O143" i="672"/>
  <c r="N143" i="672"/>
  <c r="Q143" i="672" s="1"/>
  <c r="M143" i="672"/>
  <c r="AB143" i="672" s="1"/>
  <c r="K143" i="672"/>
  <c r="G143" i="672"/>
  <c r="AA142" i="672"/>
  <c r="O142" i="672"/>
  <c r="N142" i="672"/>
  <c r="Q142" i="672" s="1"/>
  <c r="M142" i="672"/>
  <c r="AB142" i="672" s="1"/>
  <c r="K142" i="672"/>
  <c r="G142" i="672"/>
  <c r="AB141" i="672"/>
  <c r="O141" i="672"/>
  <c r="N141" i="672"/>
  <c r="Q141" i="672" s="1"/>
  <c r="M141" i="672"/>
  <c r="AA141" i="672" s="1"/>
  <c r="K141" i="672"/>
  <c r="G141" i="672"/>
  <c r="T140" i="672"/>
  <c r="S140" i="672"/>
  <c r="M140" i="672"/>
  <c r="AB140" i="672" s="1"/>
  <c r="AC124" i="672" s="1"/>
  <c r="L140" i="672"/>
  <c r="O140" i="672" s="1"/>
  <c r="J140" i="672"/>
  <c r="K140" i="672" s="1"/>
  <c r="I140" i="672"/>
  <c r="AA128" i="672"/>
  <c r="O128" i="672"/>
  <c r="N128" i="672"/>
  <c r="Q128" i="672" s="1"/>
  <c r="M128" i="672"/>
  <c r="AB128" i="672" s="1"/>
  <c r="K128" i="672"/>
  <c r="G128" i="672"/>
  <c r="AA127" i="672"/>
  <c r="Q127" i="672"/>
  <c r="O127" i="672"/>
  <c r="N127" i="672"/>
  <c r="P127" i="672" s="1"/>
  <c r="M127" i="672"/>
  <c r="AB127" i="672" s="1"/>
  <c r="K127" i="672"/>
  <c r="G127" i="672"/>
  <c r="AA126" i="672"/>
  <c r="O126" i="672"/>
  <c r="N126" i="672"/>
  <c r="Q126" i="672" s="1"/>
  <c r="M126" i="672"/>
  <c r="AB126" i="672" s="1"/>
  <c r="K126" i="672"/>
  <c r="G126" i="672"/>
  <c r="AA125" i="672"/>
  <c r="O125" i="672"/>
  <c r="N125" i="672"/>
  <c r="Q125" i="672" s="1"/>
  <c r="M125" i="672"/>
  <c r="AB125" i="672" s="1"/>
  <c r="K125" i="672"/>
  <c r="G125" i="672"/>
  <c r="AB124" i="672"/>
  <c r="O124" i="672"/>
  <c r="N124" i="672"/>
  <c r="Q124" i="672" s="1"/>
  <c r="M124" i="672"/>
  <c r="AA124" i="672" s="1"/>
  <c r="K124" i="672"/>
  <c r="G124" i="672"/>
  <c r="T123" i="672"/>
  <c r="S123" i="672"/>
  <c r="M123" i="672"/>
  <c r="AB123" i="672" s="1"/>
  <c r="AC107" i="672" s="1"/>
  <c r="L123" i="672"/>
  <c r="O123" i="672" s="1"/>
  <c r="J123" i="672"/>
  <c r="K123" i="672" s="1"/>
  <c r="I123" i="672"/>
  <c r="AA110" i="672"/>
  <c r="O110" i="672"/>
  <c r="M110" i="672"/>
  <c r="AB110" i="672" s="1"/>
  <c r="K110" i="672"/>
  <c r="G110" i="672"/>
  <c r="AA109" i="672"/>
  <c r="O109" i="672"/>
  <c r="M109" i="672"/>
  <c r="AB109" i="672" s="1"/>
  <c r="K109" i="672"/>
  <c r="G109" i="672"/>
  <c r="AA108" i="672"/>
  <c r="O108" i="672"/>
  <c r="N108" i="672"/>
  <c r="Q108" i="672" s="1"/>
  <c r="M108" i="672"/>
  <c r="AB108" i="672" s="1"/>
  <c r="K108" i="672"/>
  <c r="G108" i="672"/>
  <c r="O107" i="672"/>
  <c r="M107" i="672"/>
  <c r="N107" i="672" s="1"/>
  <c r="K107" i="672"/>
  <c r="G107" i="672"/>
  <c r="T106" i="672"/>
  <c r="S106" i="672"/>
  <c r="M106" i="672"/>
  <c r="N106" i="672" s="1"/>
  <c r="L106" i="672"/>
  <c r="O106" i="672" s="1"/>
  <c r="J106" i="672"/>
  <c r="K106" i="672" s="1"/>
  <c r="I106" i="672"/>
  <c r="AA93" i="672"/>
  <c r="O93" i="672"/>
  <c r="N93" i="672"/>
  <c r="Q93" i="672" s="1"/>
  <c r="M93" i="672"/>
  <c r="AB93" i="672" s="1"/>
  <c r="K93" i="672"/>
  <c r="G93" i="672"/>
  <c r="AA92" i="672"/>
  <c r="O92" i="672"/>
  <c r="M92" i="672"/>
  <c r="AB92" i="672" s="1"/>
  <c r="K92" i="672"/>
  <c r="G92" i="672"/>
  <c r="AB91" i="672"/>
  <c r="AA91" i="672"/>
  <c r="O91" i="672"/>
  <c r="N91" i="672"/>
  <c r="P91" i="672" s="1"/>
  <c r="M91" i="672"/>
  <c r="K91" i="672"/>
  <c r="Q91" i="672" s="1"/>
  <c r="G91" i="672"/>
  <c r="AB90" i="672"/>
  <c r="AA90" i="672"/>
  <c r="O90" i="672"/>
  <c r="N90" i="672"/>
  <c r="Q90" i="672" s="1"/>
  <c r="M90" i="672"/>
  <c r="K90" i="672"/>
  <c r="G90" i="672"/>
  <c r="T89" i="672"/>
  <c r="S89" i="672"/>
  <c r="O89" i="672"/>
  <c r="M89" i="672"/>
  <c r="N89" i="672" s="1"/>
  <c r="L89" i="672"/>
  <c r="J89" i="672"/>
  <c r="K89" i="672" s="1"/>
  <c r="I89" i="672"/>
  <c r="AA76" i="672"/>
  <c r="O76" i="672"/>
  <c r="N76" i="672"/>
  <c r="Q76" i="672" s="1"/>
  <c r="M76" i="672"/>
  <c r="AB76" i="672" s="1"/>
  <c r="K76" i="672"/>
  <c r="G76" i="672"/>
  <c r="AA75" i="672"/>
  <c r="O75" i="672"/>
  <c r="N75" i="672"/>
  <c r="Q75" i="672" s="1"/>
  <c r="M75" i="672"/>
  <c r="AB75" i="672" s="1"/>
  <c r="K75" i="672"/>
  <c r="G75" i="672"/>
  <c r="AB74" i="672"/>
  <c r="AA74" i="672"/>
  <c r="O74" i="672"/>
  <c r="N74" i="672"/>
  <c r="P74" i="672" s="1"/>
  <c r="M74" i="672"/>
  <c r="K74" i="672"/>
  <c r="Q74" i="672" s="1"/>
  <c r="G74" i="672"/>
  <c r="AB73" i="672"/>
  <c r="AA73" i="672"/>
  <c r="Q73" i="672"/>
  <c r="O73" i="672"/>
  <c r="N73" i="672"/>
  <c r="P73" i="672" s="1"/>
  <c r="M73" i="672"/>
  <c r="K73" i="672"/>
  <c r="G73" i="672"/>
  <c r="T72" i="672"/>
  <c r="S72" i="672"/>
  <c r="L72" i="672"/>
  <c r="O72" i="672" s="1"/>
  <c r="J72" i="672"/>
  <c r="K72" i="672" s="1"/>
  <c r="I72" i="672"/>
  <c r="AB56" i="672"/>
  <c r="Q56" i="672"/>
  <c r="O56" i="672"/>
  <c r="N56" i="672"/>
  <c r="P56" i="672" s="1"/>
  <c r="M56" i="672"/>
  <c r="AA56" i="672" s="1"/>
  <c r="K56" i="672"/>
  <c r="G56" i="672"/>
  <c r="T55" i="672"/>
  <c r="S55" i="672"/>
  <c r="L55" i="672"/>
  <c r="O55" i="672" s="1"/>
  <c r="J55" i="672"/>
  <c r="K55" i="672" s="1"/>
  <c r="I55" i="672"/>
  <c r="AA41" i="672"/>
  <c r="O41" i="672"/>
  <c r="N41" i="672"/>
  <c r="P41" i="672" s="1"/>
  <c r="M41" i="672"/>
  <c r="AB41" i="672" s="1"/>
  <c r="K41" i="672"/>
  <c r="Q41" i="672" s="1"/>
  <c r="G41" i="672"/>
  <c r="AA40" i="672"/>
  <c r="O40" i="672"/>
  <c r="N40" i="672"/>
  <c r="P40" i="672" s="1"/>
  <c r="M40" i="672"/>
  <c r="AB40" i="672" s="1"/>
  <c r="K40" i="672"/>
  <c r="Q40" i="672" s="1"/>
  <c r="G40" i="672"/>
  <c r="AB39" i="672"/>
  <c r="AA39" i="672"/>
  <c r="Q39" i="672"/>
  <c r="O39" i="672"/>
  <c r="N39" i="672"/>
  <c r="P39" i="672" s="1"/>
  <c r="M39" i="672"/>
  <c r="M55" i="672" s="1"/>
  <c r="K39" i="672"/>
  <c r="G39" i="672"/>
  <c r="T38" i="672"/>
  <c r="S38" i="672"/>
  <c r="L38" i="672"/>
  <c r="O38" i="672" s="1"/>
  <c r="J38" i="672"/>
  <c r="K38" i="672" s="1"/>
  <c r="I38" i="672"/>
  <c r="AA23" i="672"/>
  <c r="O23" i="672"/>
  <c r="N23" i="672"/>
  <c r="P23" i="672" s="1"/>
  <c r="M23" i="672"/>
  <c r="AB23" i="672" s="1"/>
  <c r="K23" i="672"/>
  <c r="Q23" i="672" s="1"/>
  <c r="G23" i="672"/>
  <c r="AB22" i="672"/>
  <c r="O22" i="672"/>
  <c r="N22" i="672"/>
  <c r="Q22" i="672" s="1"/>
  <c r="M22" i="672"/>
  <c r="M38" i="672" s="1"/>
  <c r="K22" i="672"/>
  <c r="G22" i="672"/>
  <c r="T21" i="672"/>
  <c r="S21" i="672"/>
  <c r="M21" i="672"/>
  <c r="AB21" i="672" s="1"/>
  <c r="AC5" i="672" s="1"/>
  <c r="L21" i="672"/>
  <c r="O21" i="672" s="1"/>
  <c r="J21" i="672"/>
  <c r="K21" i="672" s="1"/>
  <c r="I21" i="672"/>
  <c r="AA6" i="672"/>
  <c r="O6" i="672"/>
  <c r="N6" i="672"/>
  <c r="Q6" i="672" s="1"/>
  <c r="M6" i="672"/>
  <c r="AB6" i="672" s="1"/>
  <c r="K6" i="672"/>
  <c r="G6" i="672"/>
  <c r="AB5" i="672"/>
  <c r="AA5" i="672"/>
  <c r="O5" i="672"/>
  <c r="M5" i="672"/>
  <c r="N5" i="672" s="1"/>
  <c r="K5" i="672"/>
  <c r="G5" i="672"/>
  <c r="F1" i="672" s="1"/>
  <c r="H2" i="672"/>
  <c r="H1" i="672"/>
  <c r="D1" i="672"/>
  <c r="X29" i="671"/>
  <c r="W29" i="671"/>
  <c r="V29" i="671"/>
  <c r="T29" i="671"/>
  <c r="P29" i="671"/>
  <c r="O29" i="671"/>
  <c r="K8" i="671" s="1"/>
  <c r="N29" i="671"/>
  <c r="M29" i="671"/>
  <c r="I29" i="671"/>
  <c r="H29" i="671"/>
  <c r="G29" i="671"/>
  <c r="D29" i="671"/>
  <c r="O15" i="671"/>
  <c r="N15" i="671"/>
  <c r="K15" i="671"/>
  <c r="I15" i="671"/>
  <c r="H15" i="671"/>
  <c r="G15" i="671"/>
  <c r="F15" i="671"/>
  <c r="E15" i="671"/>
  <c r="D15" i="671"/>
  <c r="G8" i="671" s="1"/>
  <c r="M8" i="671"/>
  <c r="I8" i="671"/>
  <c r="F8" i="671"/>
  <c r="M7" i="671"/>
  <c r="K7" i="671"/>
  <c r="I7" i="671"/>
  <c r="G7" i="671"/>
  <c r="F7" i="671"/>
  <c r="E7" i="671"/>
  <c r="M6" i="671"/>
  <c r="K6" i="671"/>
  <c r="I6" i="671"/>
  <c r="G6" i="671"/>
  <c r="F6" i="671"/>
  <c r="E6" i="671"/>
  <c r="F3" i="671"/>
  <c r="T157" i="670"/>
  <c r="S157" i="670"/>
  <c r="M157" i="670"/>
  <c r="AB157" i="670" s="1"/>
  <c r="AC141" i="670" s="1"/>
  <c r="L157" i="670"/>
  <c r="O157" i="670" s="1"/>
  <c r="J157" i="670"/>
  <c r="K157" i="670" s="1"/>
  <c r="I157" i="670"/>
  <c r="AB143" i="670"/>
  <c r="AA143" i="670"/>
  <c r="O143" i="670"/>
  <c r="N143" i="670"/>
  <c r="Q143" i="670" s="1"/>
  <c r="M143" i="670"/>
  <c r="K143" i="670"/>
  <c r="G143" i="670"/>
  <c r="AB142" i="670"/>
  <c r="AA142" i="670"/>
  <c r="O142" i="670"/>
  <c r="M142" i="670"/>
  <c r="N142" i="670" s="1"/>
  <c r="K142" i="670"/>
  <c r="G142" i="670"/>
  <c r="AB141" i="670"/>
  <c r="AA141" i="670"/>
  <c r="Q141" i="670"/>
  <c r="O141" i="670"/>
  <c r="N141" i="670"/>
  <c r="P141" i="670" s="1"/>
  <c r="M141" i="670"/>
  <c r="K141" i="670"/>
  <c r="G141" i="670"/>
  <c r="T140" i="670"/>
  <c r="S140" i="670"/>
  <c r="L140" i="670"/>
  <c r="O140" i="670" s="1"/>
  <c r="J140" i="670"/>
  <c r="K140" i="670" s="1"/>
  <c r="I140" i="670"/>
  <c r="AA126" i="670"/>
  <c r="O126" i="670"/>
  <c r="M126" i="670"/>
  <c r="N126" i="670" s="1"/>
  <c r="K126" i="670"/>
  <c r="G126" i="670"/>
  <c r="O125" i="670"/>
  <c r="M125" i="670"/>
  <c r="AB125" i="670" s="1"/>
  <c r="K125" i="670"/>
  <c r="G125" i="670"/>
  <c r="AB124" i="670"/>
  <c r="O124" i="670"/>
  <c r="N124" i="670"/>
  <c r="Q124" i="670" s="1"/>
  <c r="M124" i="670"/>
  <c r="M140" i="670" s="1"/>
  <c r="K124" i="670"/>
  <c r="G124" i="670"/>
  <c r="T123" i="670"/>
  <c r="S123" i="670"/>
  <c r="M123" i="670"/>
  <c r="AB123" i="670" s="1"/>
  <c r="AC107" i="670" s="1"/>
  <c r="L123" i="670"/>
  <c r="O123" i="670" s="1"/>
  <c r="J123" i="670"/>
  <c r="K123" i="670" s="1"/>
  <c r="I123" i="670"/>
  <c r="AB111" i="670"/>
  <c r="AA111" i="670"/>
  <c r="O111" i="670"/>
  <c r="N111" i="670"/>
  <c r="Q111" i="670" s="1"/>
  <c r="M111" i="670"/>
  <c r="K111" i="670"/>
  <c r="G111" i="670"/>
  <c r="AB110" i="670"/>
  <c r="AA110" i="670"/>
  <c r="Q110" i="670"/>
  <c r="P110" i="670"/>
  <c r="O110" i="670"/>
  <c r="N110" i="670"/>
  <c r="M110" i="670"/>
  <c r="K110" i="670"/>
  <c r="G110" i="670"/>
  <c r="AA109" i="670"/>
  <c r="O109" i="670"/>
  <c r="M109" i="670"/>
  <c r="N109" i="670" s="1"/>
  <c r="K109" i="670"/>
  <c r="G109" i="670"/>
  <c r="O108" i="670"/>
  <c r="M108" i="670"/>
  <c r="AB108" i="670" s="1"/>
  <c r="K108" i="670"/>
  <c r="G108" i="670"/>
  <c r="AB107" i="670"/>
  <c r="O107" i="670"/>
  <c r="N107" i="670"/>
  <c r="Q107" i="670" s="1"/>
  <c r="M107" i="670"/>
  <c r="AA107" i="670" s="1"/>
  <c r="K107" i="670"/>
  <c r="G107" i="670"/>
  <c r="T106" i="670"/>
  <c r="S106" i="670"/>
  <c r="O106" i="670"/>
  <c r="M106" i="670"/>
  <c r="AB106" i="670" s="1"/>
  <c r="AC90" i="670" s="1"/>
  <c r="L106" i="670"/>
  <c r="J106" i="670"/>
  <c r="K106" i="670" s="1"/>
  <c r="I106" i="670"/>
  <c r="AB93" i="670"/>
  <c r="AA93" i="670"/>
  <c r="O93" i="670"/>
  <c r="N93" i="670"/>
  <c r="Q93" i="670" s="1"/>
  <c r="M93" i="670"/>
  <c r="K93" i="670"/>
  <c r="G93" i="670"/>
  <c r="AB92" i="670"/>
  <c r="AA92" i="670"/>
  <c r="O92" i="670"/>
  <c r="M92" i="670"/>
  <c r="N92" i="670" s="1"/>
  <c r="K92" i="670"/>
  <c r="G92" i="670"/>
  <c r="AA91" i="670"/>
  <c r="O91" i="670"/>
  <c r="M91" i="670"/>
  <c r="N91" i="670" s="1"/>
  <c r="K91" i="670"/>
  <c r="G91" i="670"/>
  <c r="AA90" i="670"/>
  <c r="Q90" i="670"/>
  <c r="O90" i="670"/>
  <c r="N90" i="670"/>
  <c r="P90" i="670" s="1"/>
  <c r="M90" i="670"/>
  <c r="AB90" i="670" s="1"/>
  <c r="K90" i="670"/>
  <c r="G90" i="670"/>
  <c r="T89" i="670"/>
  <c r="S89" i="670"/>
  <c r="O89" i="670"/>
  <c r="L89" i="670"/>
  <c r="K89" i="670"/>
  <c r="J89" i="670"/>
  <c r="I89" i="670"/>
  <c r="O82" i="670"/>
  <c r="M82" i="670"/>
  <c r="AB82" i="670" s="1"/>
  <c r="K82" i="670"/>
  <c r="G82" i="670"/>
  <c r="AB81" i="670"/>
  <c r="AA81" i="670"/>
  <c r="O81" i="670"/>
  <c r="N81" i="670"/>
  <c r="Q81" i="670" s="1"/>
  <c r="M81" i="670"/>
  <c r="K81" i="670"/>
  <c r="G81" i="670"/>
  <c r="AB80" i="670"/>
  <c r="AA80" i="670"/>
  <c r="P80" i="670"/>
  <c r="O80" i="670"/>
  <c r="N80" i="670"/>
  <c r="M80" i="670"/>
  <c r="K80" i="670"/>
  <c r="Q80" i="670" s="1"/>
  <c r="G80" i="670"/>
  <c r="AA79" i="670"/>
  <c r="O79" i="670"/>
  <c r="M79" i="670"/>
  <c r="N79" i="670" s="1"/>
  <c r="K79" i="670"/>
  <c r="G79" i="670"/>
  <c r="O78" i="670"/>
  <c r="M78" i="670"/>
  <c r="AB78" i="670" s="1"/>
  <c r="K78" i="670"/>
  <c r="G78" i="670"/>
  <c r="AB77" i="670"/>
  <c r="AA77" i="670"/>
  <c r="O77" i="670"/>
  <c r="N77" i="670"/>
  <c r="Q77" i="670" s="1"/>
  <c r="M77" i="670"/>
  <c r="K77" i="670"/>
  <c r="G77" i="670"/>
  <c r="AB76" i="670"/>
  <c r="AA76" i="670"/>
  <c r="P76" i="670"/>
  <c r="O76" i="670"/>
  <c r="N76" i="670"/>
  <c r="Q76" i="670" s="1"/>
  <c r="M76" i="670"/>
  <c r="K76" i="670"/>
  <c r="G76" i="670"/>
  <c r="AA75" i="670"/>
  <c r="O75" i="670"/>
  <c r="M75" i="670"/>
  <c r="N75" i="670" s="1"/>
  <c r="K75" i="670"/>
  <c r="G75" i="670"/>
  <c r="O74" i="670"/>
  <c r="M74" i="670"/>
  <c r="AB74" i="670" s="1"/>
  <c r="K74" i="670"/>
  <c r="G74" i="670"/>
  <c r="AB73" i="670"/>
  <c r="O73" i="670"/>
  <c r="N73" i="670"/>
  <c r="Q73" i="670" s="1"/>
  <c r="M73" i="670"/>
  <c r="AA73" i="670" s="1"/>
  <c r="K73" i="670"/>
  <c r="G73" i="670"/>
  <c r="T72" i="670"/>
  <c r="S72" i="670"/>
  <c r="M72" i="670"/>
  <c r="AB72" i="670" s="1"/>
  <c r="AC56" i="670" s="1"/>
  <c r="L72" i="670"/>
  <c r="O72" i="670" s="1"/>
  <c r="J72" i="670"/>
  <c r="K72" i="670" s="1"/>
  <c r="I72" i="670"/>
  <c r="AB61" i="670"/>
  <c r="AA61" i="670"/>
  <c r="O61" i="670"/>
  <c r="N61" i="670"/>
  <c r="Q61" i="670" s="1"/>
  <c r="M61" i="670"/>
  <c r="K61" i="670"/>
  <c r="G61" i="670"/>
  <c r="AB60" i="670"/>
  <c r="AA60" i="670"/>
  <c r="P60" i="670"/>
  <c r="O60" i="670"/>
  <c r="N60" i="670"/>
  <c r="M60" i="670"/>
  <c r="K60" i="670"/>
  <c r="Q60" i="670" s="1"/>
  <c r="G60" i="670"/>
  <c r="AA59" i="670"/>
  <c r="O59" i="670"/>
  <c r="M59" i="670"/>
  <c r="N59" i="670" s="1"/>
  <c r="K59" i="670"/>
  <c r="G59" i="670"/>
  <c r="O58" i="670"/>
  <c r="N58" i="670"/>
  <c r="Q58" i="670" s="1"/>
  <c r="M58" i="670"/>
  <c r="AB58" i="670" s="1"/>
  <c r="K58" i="670"/>
  <c r="G58" i="670"/>
  <c r="AB57" i="670"/>
  <c r="AA57" i="670"/>
  <c r="O57" i="670"/>
  <c r="N57" i="670"/>
  <c r="Q57" i="670" s="1"/>
  <c r="M57" i="670"/>
  <c r="K57" i="670"/>
  <c r="G57" i="670"/>
  <c r="AB56" i="670"/>
  <c r="O56" i="670"/>
  <c r="M56" i="670"/>
  <c r="AA56" i="670" s="1"/>
  <c r="K56" i="670"/>
  <c r="G56" i="670"/>
  <c r="T55" i="670"/>
  <c r="S55" i="670"/>
  <c r="L55" i="670"/>
  <c r="O55" i="670" s="1"/>
  <c r="J55" i="670"/>
  <c r="K55" i="670" s="1"/>
  <c r="I55" i="670"/>
  <c r="AB44" i="670"/>
  <c r="AA44" i="670"/>
  <c r="P44" i="670"/>
  <c r="O44" i="670"/>
  <c r="N44" i="670"/>
  <c r="M44" i="670"/>
  <c r="K44" i="670"/>
  <c r="Q44" i="670" s="1"/>
  <c r="G44" i="670"/>
  <c r="AA43" i="670"/>
  <c r="O43" i="670"/>
  <c r="M43" i="670"/>
  <c r="N43" i="670" s="1"/>
  <c r="K43" i="670"/>
  <c r="G43" i="670"/>
  <c r="AA42" i="670"/>
  <c r="O42" i="670"/>
  <c r="N42" i="670"/>
  <c r="Q42" i="670" s="1"/>
  <c r="M42" i="670"/>
  <c r="AB42" i="670" s="1"/>
  <c r="K42" i="670"/>
  <c r="G42" i="670"/>
  <c r="AB41" i="670"/>
  <c r="AA41" i="670"/>
  <c r="O41" i="670"/>
  <c r="N41" i="670"/>
  <c r="Q41" i="670" s="1"/>
  <c r="M41" i="670"/>
  <c r="K41" i="670"/>
  <c r="G41" i="670"/>
  <c r="AB40" i="670"/>
  <c r="AA40" i="670"/>
  <c r="P40" i="670"/>
  <c r="O40" i="670"/>
  <c r="N40" i="670"/>
  <c r="M40" i="670"/>
  <c r="K40" i="670"/>
  <c r="Q40" i="670" s="1"/>
  <c r="G40" i="670"/>
  <c r="AB39" i="670"/>
  <c r="AA39" i="670"/>
  <c r="Q39" i="670"/>
  <c r="O39" i="670"/>
  <c r="N39" i="670"/>
  <c r="P39" i="670" s="1"/>
  <c r="M39" i="670"/>
  <c r="M55" i="670" s="1"/>
  <c r="K39" i="670"/>
  <c r="G39" i="670"/>
  <c r="T38" i="670"/>
  <c r="S38" i="670"/>
  <c r="L38" i="670"/>
  <c r="O38" i="670" s="1"/>
  <c r="J38" i="670"/>
  <c r="K38" i="670" s="1"/>
  <c r="I38" i="670"/>
  <c r="AA26" i="670"/>
  <c r="O26" i="670"/>
  <c r="M26" i="670"/>
  <c r="N26" i="670" s="1"/>
  <c r="K26" i="670"/>
  <c r="G26" i="670"/>
  <c r="AA25" i="670"/>
  <c r="O25" i="670"/>
  <c r="N25" i="670"/>
  <c r="P25" i="670" s="1"/>
  <c r="M25" i="670"/>
  <c r="AB25" i="670" s="1"/>
  <c r="K25" i="670"/>
  <c r="Q25" i="670" s="1"/>
  <c r="G25" i="670"/>
  <c r="AB24" i="670"/>
  <c r="AA24" i="670"/>
  <c r="O24" i="670"/>
  <c r="N24" i="670"/>
  <c r="Q24" i="670" s="1"/>
  <c r="M24" i="670"/>
  <c r="K24" i="670"/>
  <c r="G24" i="670"/>
  <c r="AB23" i="670"/>
  <c r="AA23" i="670"/>
  <c r="P23" i="670"/>
  <c r="O23" i="670"/>
  <c r="N23" i="670"/>
  <c r="Q23" i="670" s="1"/>
  <c r="M23" i="670"/>
  <c r="K23" i="670"/>
  <c r="G23" i="670"/>
  <c r="AB22" i="670"/>
  <c r="Q22" i="670"/>
  <c r="O22" i="670"/>
  <c r="N22" i="670"/>
  <c r="P22" i="670" s="1"/>
  <c r="M22" i="670"/>
  <c r="M38" i="670" s="1"/>
  <c r="K22" i="670"/>
  <c r="G22" i="670"/>
  <c r="T21" i="670"/>
  <c r="S21" i="670"/>
  <c r="L21" i="670"/>
  <c r="O21" i="670" s="1"/>
  <c r="J21" i="670"/>
  <c r="K21" i="670" s="1"/>
  <c r="I21" i="670"/>
  <c r="AA7" i="670"/>
  <c r="O7" i="670"/>
  <c r="M7" i="670"/>
  <c r="N7" i="670" s="1"/>
  <c r="K7" i="670"/>
  <c r="G7" i="670"/>
  <c r="AA6" i="670"/>
  <c r="O6" i="670"/>
  <c r="N6" i="670"/>
  <c r="P6" i="670" s="1"/>
  <c r="M6" i="670"/>
  <c r="AB6" i="670" s="1"/>
  <c r="K6" i="670"/>
  <c r="Q6" i="670" s="1"/>
  <c r="G6" i="670"/>
  <c r="AB5" i="670"/>
  <c r="AA5" i="670"/>
  <c r="O5" i="670"/>
  <c r="N5" i="670"/>
  <c r="Q5" i="670" s="1"/>
  <c r="M5" i="670"/>
  <c r="K5" i="670"/>
  <c r="G5" i="670"/>
  <c r="F1" i="670" s="1"/>
  <c r="F2" i="670" s="1"/>
  <c r="H2" i="670"/>
  <c r="H1" i="670"/>
  <c r="D1" i="670"/>
  <c r="T208" i="669"/>
  <c r="S208" i="669"/>
  <c r="L208" i="669"/>
  <c r="O208" i="669" s="1"/>
  <c r="J208" i="669"/>
  <c r="K208" i="669" s="1"/>
  <c r="I208" i="669"/>
  <c r="AA197" i="669"/>
  <c r="O197" i="669"/>
  <c r="M197" i="669"/>
  <c r="N197" i="669" s="1"/>
  <c r="K197" i="669"/>
  <c r="G197" i="669"/>
  <c r="AB196" i="669"/>
  <c r="AA196" i="669"/>
  <c r="O196" i="669"/>
  <c r="N196" i="669"/>
  <c r="P196" i="669" s="1"/>
  <c r="M196" i="669"/>
  <c r="K196" i="669"/>
  <c r="Q196" i="669" s="1"/>
  <c r="G196" i="669"/>
  <c r="AB195" i="669"/>
  <c r="AA195" i="669"/>
  <c r="O195" i="669"/>
  <c r="N195" i="669"/>
  <c r="Q195" i="669" s="1"/>
  <c r="M195" i="669"/>
  <c r="K195" i="669"/>
  <c r="G195" i="669"/>
  <c r="AA194" i="669"/>
  <c r="P194" i="669"/>
  <c r="O194" i="669"/>
  <c r="N194" i="669"/>
  <c r="Q194" i="669" s="1"/>
  <c r="M194" i="669"/>
  <c r="AB194" i="669" s="1"/>
  <c r="K194" i="669"/>
  <c r="G194" i="669"/>
  <c r="AA193" i="669"/>
  <c r="O193" i="669"/>
  <c r="M193" i="669"/>
  <c r="N193" i="669" s="1"/>
  <c r="K193" i="669"/>
  <c r="G193" i="669"/>
  <c r="AB192" i="669"/>
  <c r="AA192" i="669"/>
  <c r="Q192" i="669"/>
  <c r="O192" i="669"/>
  <c r="N192" i="669"/>
  <c r="P192" i="669" s="1"/>
  <c r="M192" i="669"/>
  <c r="M208" i="669" s="1"/>
  <c r="K192" i="669"/>
  <c r="G192" i="669"/>
  <c r="T191" i="669"/>
  <c r="S191" i="669"/>
  <c r="M191" i="669"/>
  <c r="AB191" i="669" s="1"/>
  <c r="AC175" i="669" s="1"/>
  <c r="L191" i="669"/>
  <c r="O191" i="669" s="1"/>
  <c r="K191" i="669"/>
  <c r="J191" i="669"/>
  <c r="I191" i="669"/>
  <c r="AA178" i="669"/>
  <c r="O178" i="669"/>
  <c r="M178" i="669"/>
  <c r="AB178" i="669" s="1"/>
  <c r="K178" i="669"/>
  <c r="G178" i="669"/>
  <c r="AB177" i="669"/>
  <c r="AA177" i="669"/>
  <c r="O177" i="669"/>
  <c r="N177" i="669"/>
  <c r="Q177" i="669" s="1"/>
  <c r="M177" i="669"/>
  <c r="K177" i="669"/>
  <c r="G177" i="669"/>
  <c r="AA176" i="669"/>
  <c r="P176" i="669"/>
  <c r="O176" i="669"/>
  <c r="N176" i="669"/>
  <c r="Q176" i="669" s="1"/>
  <c r="M176" i="669"/>
  <c r="AB176" i="669" s="1"/>
  <c r="K176" i="669"/>
  <c r="G176" i="669"/>
  <c r="AB175" i="669"/>
  <c r="O175" i="669"/>
  <c r="M175" i="669"/>
  <c r="N175" i="669" s="1"/>
  <c r="K175" i="669"/>
  <c r="G175" i="669"/>
  <c r="T174" i="669"/>
  <c r="S174" i="669"/>
  <c r="L174" i="669"/>
  <c r="O174" i="669" s="1"/>
  <c r="J174" i="669"/>
  <c r="K174" i="669" s="1"/>
  <c r="I174" i="669"/>
  <c r="AA159" i="669"/>
  <c r="O159" i="669"/>
  <c r="M159" i="669"/>
  <c r="N159" i="669" s="1"/>
  <c r="K159" i="669"/>
  <c r="G159" i="669"/>
  <c r="AB158" i="669"/>
  <c r="AA158" i="669"/>
  <c r="Q158" i="669"/>
  <c r="O158" i="669"/>
  <c r="N158" i="669"/>
  <c r="P158" i="669" s="1"/>
  <c r="M158" i="669"/>
  <c r="K158" i="669"/>
  <c r="G158" i="669"/>
  <c r="T157" i="669"/>
  <c r="S157" i="669"/>
  <c r="L157" i="669"/>
  <c r="O157" i="669" s="1"/>
  <c r="K157" i="669"/>
  <c r="J157" i="669"/>
  <c r="I157" i="669"/>
  <c r="AA145" i="669"/>
  <c r="O145" i="669"/>
  <c r="M145" i="669"/>
  <c r="AB145" i="669" s="1"/>
  <c r="K145" i="669"/>
  <c r="G145" i="669"/>
  <c r="AB144" i="669"/>
  <c r="AA144" i="669"/>
  <c r="O144" i="669"/>
  <c r="N144" i="669"/>
  <c r="P144" i="669" s="1"/>
  <c r="M144" i="669"/>
  <c r="K144" i="669"/>
  <c r="Q144" i="669" s="1"/>
  <c r="G144" i="669"/>
  <c r="AA143" i="669"/>
  <c r="P143" i="669"/>
  <c r="O143" i="669"/>
  <c r="N143" i="669"/>
  <c r="Q143" i="669" s="1"/>
  <c r="M143" i="669"/>
  <c r="AB143" i="669" s="1"/>
  <c r="K143" i="669"/>
  <c r="G143" i="669"/>
  <c r="AA142" i="669"/>
  <c r="O142" i="669"/>
  <c r="M142" i="669"/>
  <c r="N142" i="669" s="1"/>
  <c r="K142" i="669"/>
  <c r="G142" i="669"/>
  <c r="AB141" i="669"/>
  <c r="AA141" i="669"/>
  <c r="Q141" i="669"/>
  <c r="O141" i="669"/>
  <c r="N141" i="669"/>
  <c r="P141" i="669" s="1"/>
  <c r="M141" i="669"/>
  <c r="K141" i="669"/>
  <c r="G141" i="669"/>
  <c r="T140" i="669"/>
  <c r="S140" i="669"/>
  <c r="L140" i="669"/>
  <c r="O140" i="669" s="1"/>
  <c r="K140" i="669"/>
  <c r="J140" i="669"/>
  <c r="I140" i="669"/>
  <c r="AA128" i="669"/>
  <c r="O128" i="669"/>
  <c r="M128" i="669"/>
  <c r="AB128" i="669" s="1"/>
  <c r="K128" i="669"/>
  <c r="G128" i="669"/>
  <c r="AB127" i="669"/>
  <c r="AA127" i="669"/>
  <c r="O127" i="669"/>
  <c r="N127" i="669"/>
  <c r="P127" i="669" s="1"/>
  <c r="M127" i="669"/>
  <c r="K127" i="669"/>
  <c r="Q127" i="669" s="1"/>
  <c r="G127" i="669"/>
  <c r="AA126" i="669"/>
  <c r="P126" i="669"/>
  <c r="O126" i="669"/>
  <c r="N126" i="669"/>
  <c r="Q126" i="669" s="1"/>
  <c r="M126" i="669"/>
  <c r="AB126" i="669" s="1"/>
  <c r="K126" i="669"/>
  <c r="G126" i="669"/>
  <c r="AA125" i="669"/>
  <c r="O125" i="669"/>
  <c r="M125" i="669"/>
  <c r="N125" i="669" s="1"/>
  <c r="K125" i="669"/>
  <c r="G125" i="669"/>
  <c r="AB124" i="669"/>
  <c r="AA124" i="669"/>
  <c r="Q124" i="669"/>
  <c r="O124" i="669"/>
  <c r="N124" i="669"/>
  <c r="P124" i="669" s="1"/>
  <c r="M124" i="669"/>
  <c r="K124" i="669"/>
  <c r="G124" i="669"/>
  <c r="T123" i="669"/>
  <c r="S123" i="669"/>
  <c r="L123" i="669"/>
  <c r="O123" i="669" s="1"/>
  <c r="K123" i="669"/>
  <c r="J123" i="669"/>
  <c r="I123" i="669"/>
  <c r="AA110" i="669"/>
  <c r="O110" i="669"/>
  <c r="M110" i="669"/>
  <c r="AB110" i="669" s="1"/>
  <c r="K110" i="669"/>
  <c r="G110" i="669"/>
  <c r="AB109" i="669"/>
  <c r="AA109" i="669"/>
  <c r="O109" i="669"/>
  <c r="N109" i="669"/>
  <c r="P109" i="669" s="1"/>
  <c r="M109" i="669"/>
  <c r="K109" i="669"/>
  <c r="Q109" i="669" s="1"/>
  <c r="G109" i="669"/>
  <c r="AA108" i="669"/>
  <c r="P108" i="669"/>
  <c r="O108" i="669"/>
  <c r="N108" i="669"/>
  <c r="Q108" i="669" s="1"/>
  <c r="M108" i="669"/>
  <c r="AB108" i="669" s="1"/>
  <c r="K108" i="669"/>
  <c r="G108" i="669"/>
  <c r="AB107" i="669"/>
  <c r="O107" i="669"/>
  <c r="M107" i="669"/>
  <c r="N107" i="669" s="1"/>
  <c r="K107" i="669"/>
  <c r="G107" i="669"/>
  <c r="T106" i="669"/>
  <c r="S106" i="669"/>
  <c r="L106" i="669"/>
  <c r="O106" i="669" s="1"/>
  <c r="J106" i="669"/>
  <c r="K106" i="669" s="1"/>
  <c r="I106" i="669"/>
  <c r="AA93" i="669"/>
  <c r="O93" i="669"/>
  <c r="M93" i="669"/>
  <c r="N93" i="669" s="1"/>
  <c r="K93" i="669"/>
  <c r="G93" i="669"/>
  <c r="AA92" i="669"/>
  <c r="O92" i="669"/>
  <c r="M92" i="669"/>
  <c r="AB92" i="669" s="1"/>
  <c r="K92" i="669"/>
  <c r="G92" i="669"/>
  <c r="AB91" i="669"/>
  <c r="AA91" i="669"/>
  <c r="O91" i="669"/>
  <c r="N91" i="669"/>
  <c r="P91" i="669" s="1"/>
  <c r="M91" i="669"/>
  <c r="K91" i="669"/>
  <c r="Q91" i="669" s="1"/>
  <c r="G91" i="669"/>
  <c r="AB90" i="669"/>
  <c r="O90" i="669"/>
  <c r="N90" i="669"/>
  <c r="Q90" i="669" s="1"/>
  <c r="M90" i="669"/>
  <c r="AA90" i="669" s="1"/>
  <c r="K90" i="669"/>
  <c r="G90" i="669"/>
  <c r="T89" i="669"/>
  <c r="S89" i="669"/>
  <c r="O89" i="669"/>
  <c r="L89" i="669"/>
  <c r="J89" i="669"/>
  <c r="K89" i="669" s="1"/>
  <c r="I89" i="669"/>
  <c r="AA76" i="669"/>
  <c r="P76" i="669"/>
  <c r="O76" i="669"/>
  <c r="N76" i="669"/>
  <c r="Q76" i="669" s="1"/>
  <c r="M76" i="669"/>
  <c r="AB76" i="669" s="1"/>
  <c r="K76" i="669"/>
  <c r="G76" i="669"/>
  <c r="AA75" i="669"/>
  <c r="O75" i="669"/>
  <c r="M75" i="669"/>
  <c r="N75" i="669" s="1"/>
  <c r="K75" i="669"/>
  <c r="G75" i="669"/>
  <c r="AA74" i="669"/>
  <c r="O74" i="669"/>
  <c r="M74" i="669"/>
  <c r="AB74" i="669" s="1"/>
  <c r="K74" i="669"/>
  <c r="G74" i="669"/>
  <c r="AB73" i="669"/>
  <c r="AA73" i="669"/>
  <c r="O73" i="669"/>
  <c r="N73" i="669"/>
  <c r="Q73" i="669" s="1"/>
  <c r="M73" i="669"/>
  <c r="K73" i="669"/>
  <c r="G73" i="669"/>
  <c r="T72" i="669"/>
  <c r="S72" i="669"/>
  <c r="M72" i="669"/>
  <c r="AB72" i="669" s="1"/>
  <c r="AC56" i="669" s="1"/>
  <c r="L72" i="669"/>
  <c r="O72" i="669" s="1"/>
  <c r="J72" i="669"/>
  <c r="K72" i="669" s="1"/>
  <c r="I72" i="669"/>
  <c r="AB56" i="669"/>
  <c r="AA56" i="669"/>
  <c r="O56" i="669"/>
  <c r="N56" i="669"/>
  <c r="Q56" i="669" s="1"/>
  <c r="M56" i="669"/>
  <c r="K56" i="669"/>
  <c r="G56" i="669"/>
  <c r="T55" i="669"/>
  <c r="S55" i="669"/>
  <c r="M55" i="669"/>
  <c r="AB55" i="669" s="1"/>
  <c r="AC39" i="669" s="1"/>
  <c r="L55" i="669"/>
  <c r="O55" i="669" s="1"/>
  <c r="J55" i="669"/>
  <c r="K55" i="669" s="1"/>
  <c r="I55" i="669"/>
  <c r="AB41" i="669"/>
  <c r="AA41" i="669"/>
  <c r="O41" i="669"/>
  <c r="N41" i="669"/>
  <c r="P41" i="669" s="1"/>
  <c r="M41" i="669"/>
  <c r="K41" i="669"/>
  <c r="Q41" i="669" s="1"/>
  <c r="G41" i="669"/>
  <c r="AB40" i="669"/>
  <c r="AA40" i="669"/>
  <c r="P40" i="669"/>
  <c r="O40" i="669"/>
  <c r="N40" i="669"/>
  <c r="Q40" i="669" s="1"/>
  <c r="M40" i="669"/>
  <c r="K40" i="669"/>
  <c r="G40" i="669"/>
  <c r="AB39" i="669"/>
  <c r="O39" i="669"/>
  <c r="M39" i="669"/>
  <c r="N39" i="669" s="1"/>
  <c r="K39" i="669"/>
  <c r="G39" i="669"/>
  <c r="T38" i="669"/>
  <c r="S38" i="669"/>
  <c r="L38" i="669"/>
  <c r="O38" i="669" s="1"/>
  <c r="J38" i="669"/>
  <c r="K38" i="669" s="1"/>
  <c r="I38" i="669"/>
  <c r="AA23" i="669"/>
  <c r="O23" i="669"/>
  <c r="M23" i="669"/>
  <c r="N23" i="669" s="1"/>
  <c r="K23" i="669"/>
  <c r="G23" i="669"/>
  <c r="AB22" i="669"/>
  <c r="AA22" i="669"/>
  <c r="Q22" i="669"/>
  <c r="O22" i="669"/>
  <c r="N22" i="669"/>
  <c r="P22" i="669" s="1"/>
  <c r="M22" i="669"/>
  <c r="K22" i="669"/>
  <c r="G22" i="669"/>
  <c r="AB21" i="669"/>
  <c r="T21" i="669"/>
  <c r="S21" i="669"/>
  <c r="M21" i="669"/>
  <c r="AA21" i="669" s="1"/>
  <c r="L21" i="669"/>
  <c r="O21" i="669" s="1"/>
  <c r="K21" i="669"/>
  <c r="J21" i="669"/>
  <c r="I21" i="669"/>
  <c r="AA6" i="669"/>
  <c r="O6" i="669"/>
  <c r="N6" i="669"/>
  <c r="Q6" i="669" s="1"/>
  <c r="M6" i="669"/>
  <c r="AB6" i="669" s="1"/>
  <c r="K6" i="669"/>
  <c r="G6" i="669"/>
  <c r="AC5" i="669"/>
  <c r="AB5" i="669"/>
  <c r="AA5" i="669"/>
  <c r="O5" i="669"/>
  <c r="N5" i="669"/>
  <c r="Q5" i="669" s="1"/>
  <c r="M5" i="669"/>
  <c r="K5" i="669"/>
  <c r="G5" i="669"/>
  <c r="F1" i="669" s="1"/>
  <c r="H2" i="669"/>
  <c r="H1" i="669"/>
  <c r="D1" i="669"/>
  <c r="F3" i="668" s="1"/>
  <c r="X29" i="668"/>
  <c r="W29" i="668"/>
  <c r="V29" i="668"/>
  <c r="M8" i="668" s="1"/>
  <c r="T29" i="668"/>
  <c r="P29" i="668"/>
  <c r="O29" i="668"/>
  <c r="N29" i="668"/>
  <c r="M29" i="668"/>
  <c r="I29" i="668"/>
  <c r="H29" i="668"/>
  <c r="G29" i="668"/>
  <c r="D29" i="668"/>
  <c r="K8" i="668" s="1"/>
  <c r="O15" i="668"/>
  <c r="N15" i="668"/>
  <c r="K15" i="668"/>
  <c r="I15" i="668"/>
  <c r="H15" i="668"/>
  <c r="G15" i="668"/>
  <c r="F15" i="668"/>
  <c r="E15" i="668"/>
  <c r="D15" i="668"/>
  <c r="G8" i="668" s="1"/>
  <c r="I8" i="668"/>
  <c r="F8" i="668"/>
  <c r="E8" i="668"/>
  <c r="M7" i="668"/>
  <c r="K7" i="668"/>
  <c r="I7" i="668"/>
  <c r="G7" i="668"/>
  <c r="F7" i="668"/>
  <c r="E7" i="668"/>
  <c r="M6" i="668"/>
  <c r="K6" i="668"/>
  <c r="I6" i="668"/>
  <c r="G6" i="668"/>
  <c r="F6" i="668"/>
  <c r="E6" i="668"/>
  <c r="T157" i="667"/>
  <c r="S157" i="667"/>
  <c r="M157" i="667"/>
  <c r="AB157" i="667" s="1"/>
  <c r="AC141" i="667" s="1"/>
  <c r="L157" i="667"/>
  <c r="O157" i="667" s="1"/>
  <c r="J157" i="667"/>
  <c r="K157" i="667" s="1"/>
  <c r="I157" i="667"/>
  <c r="AA143" i="667"/>
  <c r="O143" i="667"/>
  <c r="M143" i="667"/>
  <c r="AB143" i="667" s="1"/>
  <c r="K143" i="667"/>
  <c r="G143" i="667"/>
  <c r="AB142" i="667"/>
  <c r="AA142" i="667"/>
  <c r="O142" i="667"/>
  <c r="M142" i="667"/>
  <c r="N142" i="667" s="1"/>
  <c r="K142" i="667"/>
  <c r="G142" i="667"/>
  <c r="AB141" i="667"/>
  <c r="AA141" i="667"/>
  <c r="Q141" i="667"/>
  <c r="O141" i="667"/>
  <c r="N141" i="667"/>
  <c r="P141" i="667" s="1"/>
  <c r="M141" i="667"/>
  <c r="K141" i="667"/>
  <c r="G141" i="667"/>
  <c r="T140" i="667"/>
  <c r="S140" i="667"/>
  <c r="O140" i="667"/>
  <c r="L140" i="667"/>
  <c r="J140" i="667"/>
  <c r="K140" i="667" s="1"/>
  <c r="I140" i="667"/>
  <c r="AA126" i="667"/>
  <c r="Q126" i="667"/>
  <c r="O126" i="667"/>
  <c r="N126" i="667"/>
  <c r="M126" i="667"/>
  <c r="AB126" i="667" s="1"/>
  <c r="K126" i="667"/>
  <c r="P126" i="667" s="1"/>
  <c r="G126" i="667"/>
  <c r="O125" i="667"/>
  <c r="N125" i="667"/>
  <c r="Q125" i="667" s="1"/>
  <c r="M125" i="667"/>
  <c r="AB125" i="667" s="1"/>
  <c r="K125" i="667"/>
  <c r="G125" i="667"/>
  <c r="O124" i="667"/>
  <c r="N124" i="667"/>
  <c r="Q124" i="667" s="1"/>
  <c r="M124" i="667"/>
  <c r="M140" i="667" s="1"/>
  <c r="K124" i="667"/>
  <c r="G124" i="667"/>
  <c r="T123" i="667"/>
  <c r="S123" i="667"/>
  <c r="M123" i="667"/>
  <c r="AB123" i="667" s="1"/>
  <c r="AC107" i="667" s="1"/>
  <c r="L123" i="667"/>
  <c r="O123" i="667" s="1"/>
  <c r="J123" i="667"/>
  <c r="K123" i="667" s="1"/>
  <c r="I123" i="667"/>
  <c r="AA111" i="667"/>
  <c r="O111" i="667"/>
  <c r="N111" i="667"/>
  <c r="Q111" i="667" s="1"/>
  <c r="M111" i="667"/>
  <c r="AB111" i="667" s="1"/>
  <c r="K111" i="667"/>
  <c r="G111" i="667"/>
  <c r="AB110" i="667"/>
  <c r="AA110" i="667"/>
  <c r="Q110" i="667"/>
  <c r="O110" i="667"/>
  <c r="N110" i="667"/>
  <c r="P110" i="667" s="1"/>
  <c r="M110" i="667"/>
  <c r="K110" i="667"/>
  <c r="G110" i="667"/>
  <c r="AB109" i="667"/>
  <c r="AA109" i="667"/>
  <c r="Q109" i="667"/>
  <c r="O109" i="667"/>
  <c r="N109" i="667"/>
  <c r="P109" i="667" s="1"/>
  <c r="M109" i="667"/>
  <c r="K109" i="667"/>
  <c r="G109" i="667"/>
  <c r="O108" i="667"/>
  <c r="N108" i="667"/>
  <c r="Q108" i="667" s="1"/>
  <c r="M108" i="667"/>
  <c r="AB108" i="667" s="1"/>
  <c r="K108" i="667"/>
  <c r="G108" i="667"/>
  <c r="O107" i="667"/>
  <c r="N107" i="667"/>
  <c r="Q107" i="667" s="1"/>
  <c r="M107" i="667"/>
  <c r="AB107" i="667" s="1"/>
  <c r="K107" i="667"/>
  <c r="G107" i="667"/>
  <c r="T106" i="667"/>
  <c r="S106" i="667"/>
  <c r="M106" i="667"/>
  <c r="AB106" i="667" s="1"/>
  <c r="AC90" i="667" s="1"/>
  <c r="L106" i="667"/>
  <c r="O106" i="667" s="1"/>
  <c r="J106" i="667"/>
  <c r="K106" i="667" s="1"/>
  <c r="I106" i="667"/>
  <c r="AA93" i="667"/>
  <c r="O93" i="667"/>
  <c r="N93" i="667"/>
  <c r="Q93" i="667" s="1"/>
  <c r="M93" i="667"/>
  <c r="AB93" i="667" s="1"/>
  <c r="K93" i="667"/>
  <c r="G93" i="667"/>
  <c r="AB92" i="667"/>
  <c r="AA92" i="667"/>
  <c r="Q92" i="667"/>
  <c r="O92" i="667"/>
  <c r="N92" i="667"/>
  <c r="P92" i="667" s="1"/>
  <c r="M92" i="667"/>
  <c r="K92" i="667"/>
  <c r="G92" i="667"/>
  <c r="AA91" i="667"/>
  <c r="Q91" i="667"/>
  <c r="O91" i="667"/>
  <c r="N91" i="667"/>
  <c r="P91" i="667" s="1"/>
  <c r="M91" i="667"/>
  <c r="AB91" i="667" s="1"/>
  <c r="K91" i="667"/>
  <c r="G91" i="667"/>
  <c r="O90" i="667"/>
  <c r="N90" i="667"/>
  <c r="Q90" i="667" s="1"/>
  <c r="M90" i="667"/>
  <c r="AB90" i="667" s="1"/>
  <c r="K90" i="667"/>
  <c r="G90" i="667"/>
  <c r="T89" i="667"/>
  <c r="S89" i="667"/>
  <c r="O89" i="667"/>
  <c r="M89" i="667"/>
  <c r="AB89" i="667" s="1"/>
  <c r="AC73" i="667" s="1"/>
  <c r="L89" i="667"/>
  <c r="J89" i="667"/>
  <c r="K89" i="667" s="1"/>
  <c r="I89" i="667"/>
  <c r="AA82" i="667"/>
  <c r="O82" i="667"/>
  <c r="N82" i="667"/>
  <c r="Q82" i="667" s="1"/>
  <c r="M82" i="667"/>
  <c r="AB82" i="667" s="1"/>
  <c r="K82" i="667"/>
  <c r="G82" i="667"/>
  <c r="AB81" i="667"/>
  <c r="AA81" i="667"/>
  <c r="O81" i="667"/>
  <c r="N81" i="667"/>
  <c r="P81" i="667" s="1"/>
  <c r="M81" i="667"/>
  <c r="K81" i="667"/>
  <c r="Q81" i="667" s="1"/>
  <c r="G81" i="667"/>
  <c r="AB80" i="667"/>
  <c r="AA80" i="667"/>
  <c r="Q80" i="667"/>
  <c r="O80" i="667"/>
  <c r="N80" i="667"/>
  <c r="P80" i="667" s="1"/>
  <c r="M80" i="667"/>
  <c r="K80" i="667"/>
  <c r="G80" i="667"/>
  <c r="AA79" i="667"/>
  <c r="Q79" i="667"/>
  <c r="O79" i="667"/>
  <c r="N79" i="667"/>
  <c r="P79" i="667" s="1"/>
  <c r="M79" i="667"/>
  <c r="AB79" i="667" s="1"/>
  <c r="K79" i="667"/>
  <c r="G79" i="667"/>
  <c r="AA78" i="667"/>
  <c r="O78" i="667"/>
  <c r="N78" i="667"/>
  <c r="Q78" i="667" s="1"/>
  <c r="M78" i="667"/>
  <c r="AB78" i="667" s="1"/>
  <c r="K78" i="667"/>
  <c r="G78" i="667"/>
  <c r="AA77" i="667"/>
  <c r="O77" i="667"/>
  <c r="N77" i="667"/>
  <c r="P77" i="667" s="1"/>
  <c r="M77" i="667"/>
  <c r="AB77" i="667" s="1"/>
  <c r="K77" i="667"/>
  <c r="Q77" i="667" s="1"/>
  <c r="G77" i="667"/>
  <c r="AB76" i="667"/>
  <c r="AA76" i="667"/>
  <c r="Q76" i="667"/>
  <c r="O76" i="667"/>
  <c r="N76" i="667"/>
  <c r="P76" i="667" s="1"/>
  <c r="M76" i="667"/>
  <c r="K76" i="667"/>
  <c r="G76" i="667"/>
  <c r="AA75" i="667"/>
  <c r="Q75" i="667"/>
  <c r="O75" i="667"/>
  <c r="N75" i="667"/>
  <c r="P75" i="667" s="1"/>
  <c r="M75" i="667"/>
  <c r="AB75" i="667" s="1"/>
  <c r="K75" i="667"/>
  <c r="G75" i="667"/>
  <c r="AA74" i="667"/>
  <c r="O74" i="667"/>
  <c r="N74" i="667"/>
  <c r="Q74" i="667" s="1"/>
  <c r="M74" i="667"/>
  <c r="AB74" i="667" s="1"/>
  <c r="K74" i="667"/>
  <c r="G74" i="667"/>
  <c r="O73" i="667"/>
  <c r="N73" i="667"/>
  <c r="Q73" i="667" s="1"/>
  <c r="M73" i="667"/>
  <c r="AB73" i="667" s="1"/>
  <c r="K73" i="667"/>
  <c r="G73" i="667"/>
  <c r="T72" i="667"/>
  <c r="S72" i="667"/>
  <c r="M72" i="667"/>
  <c r="AB72" i="667" s="1"/>
  <c r="AC56" i="667" s="1"/>
  <c r="L72" i="667"/>
  <c r="O72" i="667" s="1"/>
  <c r="J72" i="667"/>
  <c r="K72" i="667" s="1"/>
  <c r="I72" i="667"/>
  <c r="AA60" i="667"/>
  <c r="O60" i="667"/>
  <c r="N60" i="667"/>
  <c r="P60" i="667" s="1"/>
  <c r="M60" i="667"/>
  <c r="AB60" i="667" s="1"/>
  <c r="K60" i="667"/>
  <c r="Q60" i="667" s="1"/>
  <c r="G60" i="667"/>
  <c r="AB59" i="667"/>
  <c r="AA59" i="667"/>
  <c r="Q59" i="667"/>
  <c r="O59" i="667"/>
  <c r="N59" i="667"/>
  <c r="P59" i="667" s="1"/>
  <c r="M59" i="667"/>
  <c r="K59" i="667"/>
  <c r="G59" i="667"/>
  <c r="AA58" i="667"/>
  <c r="Q58" i="667"/>
  <c r="O58" i="667"/>
  <c r="N58" i="667"/>
  <c r="P58" i="667" s="1"/>
  <c r="M58" i="667"/>
  <c r="AB58" i="667" s="1"/>
  <c r="K58" i="667"/>
  <c r="G58" i="667"/>
  <c r="AA57" i="667"/>
  <c r="O57" i="667"/>
  <c r="N57" i="667"/>
  <c r="Q57" i="667" s="1"/>
  <c r="M57" i="667"/>
  <c r="AB57" i="667" s="1"/>
  <c r="K57" i="667"/>
  <c r="G57" i="667"/>
  <c r="O56" i="667"/>
  <c r="N56" i="667"/>
  <c r="Q56" i="667" s="1"/>
  <c r="M56" i="667"/>
  <c r="AB56" i="667" s="1"/>
  <c r="K56" i="667"/>
  <c r="G56" i="667"/>
  <c r="T55" i="667"/>
  <c r="S55" i="667"/>
  <c r="M55" i="667"/>
  <c r="AB55" i="667" s="1"/>
  <c r="AC39" i="667" s="1"/>
  <c r="L55" i="667"/>
  <c r="O55" i="667" s="1"/>
  <c r="J55" i="667"/>
  <c r="K55" i="667" s="1"/>
  <c r="I55" i="667"/>
  <c r="AA45" i="667"/>
  <c r="O45" i="667"/>
  <c r="M45" i="667"/>
  <c r="AB45" i="667" s="1"/>
  <c r="K45" i="667"/>
  <c r="G45" i="667"/>
  <c r="AA44" i="667"/>
  <c r="O44" i="667"/>
  <c r="M44" i="667"/>
  <c r="N44" i="667" s="1"/>
  <c r="K44" i="667"/>
  <c r="G44" i="667"/>
  <c r="AA43" i="667"/>
  <c r="Q43" i="667"/>
  <c r="O43" i="667"/>
  <c r="N43" i="667"/>
  <c r="P43" i="667" s="1"/>
  <c r="M43" i="667"/>
  <c r="AB43" i="667" s="1"/>
  <c r="K43" i="667"/>
  <c r="G43" i="667"/>
  <c r="AA42" i="667"/>
  <c r="O42" i="667"/>
  <c r="N42" i="667"/>
  <c r="Q42" i="667" s="1"/>
  <c r="M42" i="667"/>
  <c r="AB42" i="667" s="1"/>
  <c r="K42" i="667"/>
  <c r="G42" i="667"/>
  <c r="AA41" i="667"/>
  <c r="O41" i="667"/>
  <c r="M41" i="667"/>
  <c r="AB41" i="667" s="1"/>
  <c r="K41" i="667"/>
  <c r="G41" i="667"/>
  <c r="AB40" i="667"/>
  <c r="AA40" i="667"/>
  <c r="Q40" i="667"/>
  <c r="O40" i="667"/>
  <c r="N40" i="667"/>
  <c r="P40" i="667" s="1"/>
  <c r="M40" i="667"/>
  <c r="K40" i="667"/>
  <c r="G40" i="667"/>
  <c r="AB39" i="667"/>
  <c r="AA39" i="667"/>
  <c r="Q39" i="667"/>
  <c r="O39" i="667"/>
  <c r="N39" i="667"/>
  <c r="P39" i="667" s="1"/>
  <c r="M39" i="667"/>
  <c r="K39" i="667"/>
  <c r="G39" i="667"/>
  <c r="T38" i="667"/>
  <c r="S38" i="667"/>
  <c r="O38" i="667"/>
  <c r="M38" i="667"/>
  <c r="N38" i="667" s="1"/>
  <c r="L38" i="667"/>
  <c r="J38" i="667"/>
  <c r="K38" i="667" s="1"/>
  <c r="I38" i="667"/>
  <c r="AA26" i="667"/>
  <c r="Q26" i="667"/>
  <c r="O26" i="667"/>
  <c r="N26" i="667"/>
  <c r="P26" i="667" s="1"/>
  <c r="M26" i="667"/>
  <c r="AB26" i="667" s="1"/>
  <c r="K26" i="667"/>
  <c r="G26" i="667"/>
  <c r="AA25" i="667"/>
  <c r="O25" i="667"/>
  <c r="N25" i="667"/>
  <c r="Q25" i="667" s="1"/>
  <c r="M25" i="667"/>
  <c r="AB25" i="667" s="1"/>
  <c r="K25" i="667"/>
  <c r="G25" i="667"/>
  <c r="AB24" i="667"/>
  <c r="AA24" i="667"/>
  <c r="O24" i="667"/>
  <c r="N24" i="667"/>
  <c r="P24" i="667" s="1"/>
  <c r="M24" i="667"/>
  <c r="K24" i="667"/>
  <c r="Q24" i="667" s="1"/>
  <c r="G24" i="667"/>
  <c r="AA23" i="667"/>
  <c r="O23" i="667"/>
  <c r="N23" i="667"/>
  <c r="P23" i="667" s="1"/>
  <c r="M23" i="667"/>
  <c r="AB23" i="667" s="1"/>
  <c r="K23" i="667"/>
  <c r="Q23" i="667" s="1"/>
  <c r="G23" i="667"/>
  <c r="AB22" i="667"/>
  <c r="AA22" i="667"/>
  <c r="Q22" i="667"/>
  <c r="O22" i="667"/>
  <c r="N22" i="667"/>
  <c r="P22" i="667" s="1"/>
  <c r="M22" i="667"/>
  <c r="K22" i="667"/>
  <c r="G22" i="667"/>
  <c r="T21" i="667"/>
  <c r="S21" i="667"/>
  <c r="L21" i="667"/>
  <c r="O21" i="667" s="1"/>
  <c r="J21" i="667"/>
  <c r="K21" i="667" s="1"/>
  <c r="I21" i="667"/>
  <c r="AA7" i="667"/>
  <c r="O7" i="667"/>
  <c r="N7" i="667"/>
  <c r="P7" i="667" s="1"/>
  <c r="M7" i="667"/>
  <c r="AB7" i="667" s="1"/>
  <c r="K7" i="667"/>
  <c r="Q7" i="667" s="1"/>
  <c r="G7" i="667"/>
  <c r="AA6" i="667"/>
  <c r="O6" i="667"/>
  <c r="N6" i="667"/>
  <c r="Q6" i="667" s="1"/>
  <c r="M6" i="667"/>
  <c r="AB6" i="667" s="1"/>
  <c r="K6" i="667"/>
  <c r="G6" i="667"/>
  <c r="O5" i="667"/>
  <c r="N5" i="667"/>
  <c r="Q5" i="667" s="1"/>
  <c r="M5" i="667"/>
  <c r="M21" i="667" s="1"/>
  <c r="K5" i="667"/>
  <c r="G5" i="667"/>
  <c r="F1" i="667" s="1"/>
  <c r="F2" i="667" s="1"/>
  <c r="H2" i="667"/>
  <c r="H1" i="667"/>
  <c r="D1" i="667"/>
  <c r="T208" i="666"/>
  <c r="S208" i="666"/>
  <c r="M208" i="666"/>
  <c r="N208" i="666" s="1"/>
  <c r="L208" i="666"/>
  <c r="O208" i="666" s="1"/>
  <c r="J208" i="666"/>
  <c r="K208" i="666" s="1"/>
  <c r="I208" i="666"/>
  <c r="AA196" i="666"/>
  <c r="O196" i="666"/>
  <c r="N196" i="666"/>
  <c r="P196" i="666" s="1"/>
  <c r="M196" i="666"/>
  <c r="AB196" i="666" s="1"/>
  <c r="K196" i="666"/>
  <c r="Q196" i="666" s="1"/>
  <c r="G196" i="666"/>
  <c r="AA195" i="666"/>
  <c r="O195" i="666"/>
  <c r="N195" i="666"/>
  <c r="Q195" i="666" s="1"/>
  <c r="M195" i="666"/>
  <c r="AB195" i="666" s="1"/>
  <c r="K195" i="666"/>
  <c r="G195" i="666"/>
  <c r="AA194" i="666"/>
  <c r="O194" i="666"/>
  <c r="N194" i="666"/>
  <c r="P194" i="666" s="1"/>
  <c r="M194" i="666"/>
  <c r="AB194" i="666" s="1"/>
  <c r="K194" i="666"/>
  <c r="Q194" i="666" s="1"/>
  <c r="G194" i="666"/>
  <c r="AA193" i="666"/>
  <c r="O193" i="666"/>
  <c r="N193" i="666"/>
  <c r="Q193" i="666" s="1"/>
  <c r="M193" i="666"/>
  <c r="AB193" i="666" s="1"/>
  <c r="K193" i="666"/>
  <c r="G193" i="666"/>
  <c r="AB192" i="666"/>
  <c r="AA192" i="666"/>
  <c r="Q192" i="666"/>
  <c r="O192" i="666"/>
  <c r="N192" i="666"/>
  <c r="P192" i="666" s="1"/>
  <c r="M192" i="666"/>
  <c r="K192" i="666"/>
  <c r="G192" i="666"/>
  <c r="T191" i="666"/>
  <c r="S191" i="666"/>
  <c r="M191" i="666"/>
  <c r="N191" i="666" s="1"/>
  <c r="L191" i="666"/>
  <c r="O191" i="666" s="1"/>
  <c r="J191" i="666"/>
  <c r="K191" i="666" s="1"/>
  <c r="I191" i="666"/>
  <c r="AA178" i="666"/>
  <c r="O178" i="666"/>
  <c r="N178" i="666"/>
  <c r="P178" i="666" s="1"/>
  <c r="M178" i="666"/>
  <c r="AB178" i="666" s="1"/>
  <c r="K178" i="666"/>
  <c r="Q178" i="666" s="1"/>
  <c r="G178" i="666"/>
  <c r="AA177" i="666"/>
  <c r="O177" i="666"/>
  <c r="N177" i="666"/>
  <c r="Q177" i="666" s="1"/>
  <c r="M177" i="666"/>
  <c r="AB177" i="666" s="1"/>
  <c r="K177" i="666"/>
  <c r="G177" i="666"/>
  <c r="AA176" i="666"/>
  <c r="O176" i="666"/>
  <c r="N176" i="666"/>
  <c r="Q176" i="666" s="1"/>
  <c r="M176" i="666"/>
  <c r="AB176" i="666" s="1"/>
  <c r="K176" i="666"/>
  <c r="G176" i="666"/>
  <c r="AB175" i="666"/>
  <c r="Q175" i="666"/>
  <c r="O175" i="666"/>
  <c r="N175" i="666"/>
  <c r="P175" i="666" s="1"/>
  <c r="M175" i="666"/>
  <c r="AA175" i="666" s="1"/>
  <c r="K175" i="666"/>
  <c r="G175" i="666"/>
  <c r="T174" i="666"/>
  <c r="S174" i="666"/>
  <c r="M174" i="666"/>
  <c r="N174" i="666" s="1"/>
  <c r="L174" i="666"/>
  <c r="O174" i="666" s="1"/>
  <c r="J174" i="666"/>
  <c r="K174" i="666" s="1"/>
  <c r="I174" i="666"/>
  <c r="AA159" i="666"/>
  <c r="O159" i="666"/>
  <c r="N159" i="666"/>
  <c r="Q159" i="666" s="1"/>
  <c r="M159" i="666"/>
  <c r="AB159" i="666" s="1"/>
  <c r="K159" i="666"/>
  <c r="G159" i="666"/>
  <c r="AB158" i="666"/>
  <c r="AA158" i="666"/>
  <c r="Q158" i="666"/>
  <c r="O158" i="666"/>
  <c r="N158" i="666"/>
  <c r="P158" i="666" s="1"/>
  <c r="M158" i="666"/>
  <c r="K158" i="666"/>
  <c r="G158" i="666"/>
  <c r="T157" i="666"/>
  <c r="S157" i="666"/>
  <c r="L157" i="666"/>
  <c r="O157" i="666" s="1"/>
  <c r="J157" i="666"/>
  <c r="K157" i="666" s="1"/>
  <c r="I157" i="666"/>
  <c r="AA145" i="666"/>
  <c r="O145" i="666"/>
  <c r="M145" i="666"/>
  <c r="N145" i="666" s="1"/>
  <c r="K145" i="666"/>
  <c r="G145" i="666"/>
  <c r="AA144" i="666"/>
  <c r="O144" i="666"/>
  <c r="N144" i="666"/>
  <c r="P144" i="666" s="1"/>
  <c r="M144" i="666"/>
  <c r="AB144" i="666" s="1"/>
  <c r="K144" i="666"/>
  <c r="Q144" i="666" s="1"/>
  <c r="G144" i="666"/>
  <c r="AA143" i="666"/>
  <c r="O143" i="666"/>
  <c r="N143" i="666"/>
  <c r="Q143" i="666" s="1"/>
  <c r="M143" i="666"/>
  <c r="AB143" i="666" s="1"/>
  <c r="K143" i="666"/>
  <c r="G143" i="666"/>
  <c r="AA142" i="666"/>
  <c r="O142" i="666"/>
  <c r="N142" i="666"/>
  <c r="Q142" i="666" s="1"/>
  <c r="M142" i="666"/>
  <c r="AB142" i="666" s="1"/>
  <c r="K142" i="666"/>
  <c r="G142" i="666"/>
  <c r="AB141" i="666"/>
  <c r="Q141" i="666"/>
  <c r="O141" i="666"/>
  <c r="N141" i="666"/>
  <c r="P141" i="666" s="1"/>
  <c r="M141" i="666"/>
  <c r="M157" i="666" s="1"/>
  <c r="K141" i="666"/>
  <c r="G141" i="666"/>
  <c r="T140" i="666"/>
  <c r="S140" i="666"/>
  <c r="L140" i="666"/>
  <c r="O140" i="666" s="1"/>
  <c r="J140" i="666"/>
  <c r="K140" i="666" s="1"/>
  <c r="I140" i="666"/>
  <c r="AA128" i="666"/>
  <c r="O128" i="666"/>
  <c r="M128" i="666"/>
  <c r="N128" i="666" s="1"/>
  <c r="K128" i="666"/>
  <c r="G128" i="666"/>
  <c r="AA127" i="666"/>
  <c r="O127" i="666"/>
  <c r="N127" i="666"/>
  <c r="P127" i="666" s="1"/>
  <c r="M127" i="666"/>
  <c r="AB127" i="666" s="1"/>
  <c r="K127" i="666"/>
  <c r="Q127" i="666" s="1"/>
  <c r="G127" i="666"/>
  <c r="AA126" i="666"/>
  <c r="O126" i="666"/>
  <c r="N126" i="666"/>
  <c r="Q126" i="666" s="1"/>
  <c r="M126" i="666"/>
  <c r="AB126" i="666" s="1"/>
  <c r="K126" i="666"/>
  <c r="G126" i="666"/>
  <c r="AA125" i="666"/>
  <c r="O125" i="666"/>
  <c r="N125" i="666"/>
  <c r="Q125" i="666" s="1"/>
  <c r="M125" i="666"/>
  <c r="AB125" i="666" s="1"/>
  <c r="K125" i="666"/>
  <c r="G125" i="666"/>
  <c r="AB124" i="666"/>
  <c r="Q124" i="666"/>
  <c r="O124" i="666"/>
  <c r="N124" i="666"/>
  <c r="P124" i="666" s="1"/>
  <c r="M124" i="666"/>
  <c r="M140" i="666" s="1"/>
  <c r="K124" i="666"/>
  <c r="G124" i="666"/>
  <c r="T123" i="666"/>
  <c r="S123" i="666"/>
  <c r="L123" i="666"/>
  <c r="O123" i="666" s="1"/>
  <c r="J123" i="666"/>
  <c r="K123" i="666" s="1"/>
  <c r="I123" i="666"/>
  <c r="AA110" i="666"/>
  <c r="O110" i="666"/>
  <c r="M110" i="666"/>
  <c r="N110" i="666" s="1"/>
  <c r="K110" i="666"/>
  <c r="G110" i="666"/>
  <c r="AA109" i="666"/>
  <c r="O109" i="666"/>
  <c r="M109" i="666"/>
  <c r="AB109" i="666" s="1"/>
  <c r="K109" i="666"/>
  <c r="G109" i="666"/>
  <c r="AA108" i="666"/>
  <c r="O108" i="666"/>
  <c r="N108" i="666"/>
  <c r="Q108" i="666" s="1"/>
  <c r="M108" i="666"/>
  <c r="AB108" i="666" s="1"/>
  <c r="K108" i="666"/>
  <c r="G108" i="666"/>
  <c r="AB107" i="666"/>
  <c r="O107" i="666"/>
  <c r="M107" i="666"/>
  <c r="AA107" i="666" s="1"/>
  <c r="K107" i="666"/>
  <c r="G107" i="666"/>
  <c r="T106" i="666"/>
  <c r="S106" i="666"/>
  <c r="L106" i="666"/>
  <c r="O106" i="666" s="1"/>
  <c r="J106" i="666"/>
  <c r="K106" i="666" s="1"/>
  <c r="I106" i="666"/>
  <c r="AA93" i="666"/>
  <c r="O93" i="666"/>
  <c r="N93" i="666"/>
  <c r="Q93" i="666" s="1"/>
  <c r="M93" i="666"/>
  <c r="AB93" i="666" s="1"/>
  <c r="K93" i="666"/>
  <c r="G93" i="666"/>
  <c r="AA92" i="666"/>
  <c r="O92" i="666"/>
  <c r="N92" i="666"/>
  <c r="Q92" i="666" s="1"/>
  <c r="M92" i="666"/>
  <c r="AB92" i="666" s="1"/>
  <c r="K92" i="666"/>
  <c r="G92" i="666"/>
  <c r="AA91" i="666"/>
  <c r="O91" i="666"/>
  <c r="N91" i="666"/>
  <c r="P91" i="666" s="1"/>
  <c r="M91" i="666"/>
  <c r="AB91" i="666" s="1"/>
  <c r="K91" i="666"/>
  <c r="Q91" i="666" s="1"/>
  <c r="G91" i="666"/>
  <c r="AB90" i="666"/>
  <c r="O90" i="666"/>
  <c r="N90" i="666"/>
  <c r="Q90" i="666" s="1"/>
  <c r="M90" i="666"/>
  <c r="AA90" i="666" s="1"/>
  <c r="K90" i="666"/>
  <c r="G90" i="666"/>
  <c r="T89" i="666"/>
  <c r="S89" i="666"/>
  <c r="M89" i="666"/>
  <c r="AB89" i="666" s="1"/>
  <c r="AC73" i="666" s="1"/>
  <c r="L89" i="666"/>
  <c r="O89" i="666" s="1"/>
  <c r="J89" i="666"/>
  <c r="K89" i="666" s="1"/>
  <c r="I89" i="666"/>
  <c r="AA76" i="666"/>
  <c r="O76" i="666"/>
  <c r="N76" i="666"/>
  <c r="Q76" i="666" s="1"/>
  <c r="M76" i="666"/>
  <c r="AB76" i="666" s="1"/>
  <c r="K76" i="666"/>
  <c r="G76" i="666"/>
  <c r="AA75" i="666"/>
  <c r="O75" i="666"/>
  <c r="N75" i="666"/>
  <c r="Q75" i="666" s="1"/>
  <c r="M75" i="666"/>
  <c r="AB75" i="666" s="1"/>
  <c r="K75" i="666"/>
  <c r="G75" i="666"/>
  <c r="AA74" i="666"/>
  <c r="O74" i="666"/>
  <c r="N74" i="666"/>
  <c r="Q74" i="666" s="1"/>
  <c r="M74" i="666"/>
  <c r="AB74" i="666" s="1"/>
  <c r="K74" i="666"/>
  <c r="G74" i="666"/>
  <c r="O73" i="666"/>
  <c r="N73" i="666"/>
  <c r="Q73" i="666" s="1"/>
  <c r="M73" i="666"/>
  <c r="AB73" i="666" s="1"/>
  <c r="K73" i="666"/>
  <c r="G73" i="666"/>
  <c r="T72" i="666"/>
  <c r="S72" i="666"/>
  <c r="M72" i="666"/>
  <c r="AB72" i="666" s="1"/>
  <c r="AC56" i="666" s="1"/>
  <c r="L72" i="666"/>
  <c r="O72" i="666" s="1"/>
  <c r="J72" i="666"/>
  <c r="K72" i="666" s="1"/>
  <c r="I72" i="666"/>
  <c r="AA57" i="666"/>
  <c r="O57" i="666"/>
  <c r="M57" i="666"/>
  <c r="AB57" i="666" s="1"/>
  <c r="K57" i="666"/>
  <c r="G57" i="666"/>
  <c r="AB56" i="666"/>
  <c r="O56" i="666"/>
  <c r="N56" i="666"/>
  <c r="Q56" i="666" s="1"/>
  <c r="M56" i="666"/>
  <c r="AA56" i="666" s="1"/>
  <c r="K56" i="666"/>
  <c r="G56" i="666"/>
  <c r="T55" i="666"/>
  <c r="S55" i="666"/>
  <c r="M55" i="666"/>
  <c r="AB55" i="666" s="1"/>
  <c r="AC39" i="666" s="1"/>
  <c r="L55" i="666"/>
  <c r="O55" i="666" s="1"/>
  <c r="J55" i="666"/>
  <c r="K55" i="666" s="1"/>
  <c r="I55" i="666"/>
  <c r="AA41" i="666"/>
  <c r="O41" i="666"/>
  <c r="M41" i="666"/>
  <c r="AB41" i="666" s="1"/>
  <c r="K41" i="666"/>
  <c r="G41" i="666"/>
  <c r="AA40" i="666"/>
  <c r="O40" i="666"/>
  <c r="N40" i="666"/>
  <c r="Q40" i="666" s="1"/>
  <c r="M40" i="666"/>
  <c r="AB40" i="666" s="1"/>
  <c r="K40" i="666"/>
  <c r="G40" i="666"/>
  <c r="AB39" i="666"/>
  <c r="Q39" i="666"/>
  <c r="O39" i="666"/>
  <c r="N39" i="666"/>
  <c r="P39" i="666" s="1"/>
  <c r="M39" i="666"/>
  <c r="AA39" i="666" s="1"/>
  <c r="K39" i="666"/>
  <c r="G39" i="666"/>
  <c r="T38" i="666"/>
  <c r="S38" i="666"/>
  <c r="L38" i="666"/>
  <c r="O38" i="666" s="1"/>
  <c r="J38" i="666"/>
  <c r="K38" i="666" s="1"/>
  <c r="I38" i="666"/>
  <c r="AA23" i="666"/>
  <c r="O23" i="666"/>
  <c r="N23" i="666"/>
  <c r="Q23" i="666" s="1"/>
  <c r="M23" i="666"/>
  <c r="AB23" i="666" s="1"/>
  <c r="K23" i="666"/>
  <c r="G23" i="666"/>
  <c r="O22" i="666"/>
  <c r="N22" i="666"/>
  <c r="Q22" i="666" s="1"/>
  <c r="M22" i="666"/>
  <c r="M38" i="666" s="1"/>
  <c r="K22" i="666"/>
  <c r="G22" i="666"/>
  <c r="T21" i="666"/>
  <c r="S21" i="666"/>
  <c r="M21" i="666"/>
  <c r="AB21" i="666" s="1"/>
  <c r="AC5" i="666" s="1"/>
  <c r="L21" i="666"/>
  <c r="O21" i="666" s="1"/>
  <c r="J21" i="666"/>
  <c r="K21" i="666" s="1"/>
  <c r="I21" i="666"/>
  <c r="AA6" i="666"/>
  <c r="O6" i="666"/>
  <c r="N6" i="666"/>
  <c r="P6" i="666" s="1"/>
  <c r="M6" i="666"/>
  <c r="AB6" i="666" s="1"/>
  <c r="K6" i="666"/>
  <c r="Q6" i="666" s="1"/>
  <c r="G6" i="666"/>
  <c r="AB5" i="666"/>
  <c r="AA5" i="666"/>
  <c r="O5" i="666"/>
  <c r="N5" i="666"/>
  <c r="Q5" i="666" s="1"/>
  <c r="M5" i="666"/>
  <c r="K5" i="666"/>
  <c r="G5" i="666"/>
  <c r="F1" i="666" s="1"/>
  <c r="H2" i="666"/>
  <c r="H1" i="666"/>
  <c r="D1" i="666"/>
  <c r="X29" i="665"/>
  <c r="W29" i="665"/>
  <c r="V29" i="665"/>
  <c r="T29" i="665"/>
  <c r="P29" i="665"/>
  <c r="O29" i="665"/>
  <c r="N29" i="665"/>
  <c r="M29" i="665"/>
  <c r="I29" i="665"/>
  <c r="H29" i="665"/>
  <c r="G29" i="665"/>
  <c r="D29" i="665"/>
  <c r="K8" i="665" s="1"/>
  <c r="O15" i="665"/>
  <c r="N15" i="665"/>
  <c r="K15" i="665"/>
  <c r="I15" i="665"/>
  <c r="H15" i="665"/>
  <c r="G15" i="665"/>
  <c r="E8" i="665" s="1"/>
  <c r="F15" i="665"/>
  <c r="G8" i="665" s="1"/>
  <c r="E15" i="665"/>
  <c r="D15" i="665"/>
  <c r="M8" i="665"/>
  <c r="I8" i="665"/>
  <c r="F8" i="665"/>
  <c r="M7" i="665"/>
  <c r="K7" i="665"/>
  <c r="I7" i="665"/>
  <c r="G7" i="665"/>
  <c r="F7" i="665"/>
  <c r="E7" i="665"/>
  <c r="M6" i="665"/>
  <c r="K6" i="665"/>
  <c r="I6" i="665"/>
  <c r="G6" i="665"/>
  <c r="F6" i="665"/>
  <c r="E6" i="665"/>
  <c r="F3" i="665"/>
  <c r="T157" i="664"/>
  <c r="S157" i="664"/>
  <c r="L157" i="664"/>
  <c r="O157" i="664" s="1"/>
  <c r="J157" i="664"/>
  <c r="K157" i="664" s="1"/>
  <c r="I157" i="664"/>
  <c r="O143" i="664"/>
  <c r="M143" i="664"/>
  <c r="AB143" i="664" s="1"/>
  <c r="K143" i="664"/>
  <c r="G143" i="664"/>
  <c r="AB142" i="664"/>
  <c r="AA142" i="664"/>
  <c r="Q142" i="664"/>
  <c r="O142" i="664"/>
  <c r="N142" i="664"/>
  <c r="P142" i="664" s="1"/>
  <c r="M142" i="664"/>
  <c r="K142" i="664"/>
  <c r="G142" i="664"/>
  <c r="AB141" i="664"/>
  <c r="AA141" i="664"/>
  <c r="Q141" i="664"/>
  <c r="O141" i="664"/>
  <c r="N141" i="664"/>
  <c r="P141" i="664" s="1"/>
  <c r="M141" i="664"/>
  <c r="K141" i="664"/>
  <c r="G141" i="664"/>
  <c r="T140" i="664"/>
  <c r="S140" i="664"/>
  <c r="O140" i="664"/>
  <c r="L140" i="664"/>
  <c r="J140" i="664"/>
  <c r="K140" i="664" s="1"/>
  <c r="I140" i="664"/>
  <c r="AB126" i="664"/>
  <c r="AA126" i="664"/>
  <c r="Q126" i="664"/>
  <c r="P126" i="664"/>
  <c r="O126" i="664"/>
  <c r="N126" i="664"/>
  <c r="M126" i="664"/>
  <c r="K126" i="664"/>
  <c r="G126" i="664"/>
  <c r="O125" i="664"/>
  <c r="N125" i="664"/>
  <c r="Q125" i="664" s="1"/>
  <c r="M125" i="664"/>
  <c r="AB125" i="664" s="1"/>
  <c r="K125" i="664"/>
  <c r="G125" i="664"/>
  <c r="O124" i="664"/>
  <c r="M124" i="664"/>
  <c r="M140" i="664" s="1"/>
  <c r="K124" i="664"/>
  <c r="G124" i="664"/>
  <c r="T123" i="664"/>
  <c r="S123" i="664"/>
  <c r="L123" i="664"/>
  <c r="H1" i="664" s="1"/>
  <c r="J123" i="664"/>
  <c r="K123" i="664" s="1"/>
  <c r="I123" i="664"/>
  <c r="AB113" i="664"/>
  <c r="AA113" i="664"/>
  <c r="AB112" i="664"/>
  <c r="AA112" i="664"/>
  <c r="O111" i="664"/>
  <c r="M111" i="664"/>
  <c r="AB111" i="664" s="1"/>
  <c r="K111" i="664"/>
  <c r="G111" i="664"/>
  <c r="O110" i="664"/>
  <c r="M110" i="664"/>
  <c r="AB110" i="664" s="1"/>
  <c r="K110" i="664"/>
  <c r="G110" i="664"/>
  <c r="AB109" i="664"/>
  <c r="AA109" i="664"/>
  <c r="O109" i="664"/>
  <c r="M109" i="664"/>
  <c r="N109" i="664" s="1"/>
  <c r="K109" i="664"/>
  <c r="G109" i="664"/>
  <c r="AB108" i="664"/>
  <c r="AA108" i="664"/>
  <c r="O108" i="664"/>
  <c r="M108" i="664"/>
  <c r="N108" i="664" s="1"/>
  <c r="K108" i="664"/>
  <c r="G108" i="664"/>
  <c r="AA107" i="664"/>
  <c r="Q107" i="664"/>
  <c r="O107" i="664"/>
  <c r="N107" i="664"/>
  <c r="M107" i="664"/>
  <c r="AB107" i="664" s="1"/>
  <c r="K107" i="664"/>
  <c r="P107" i="664" s="1"/>
  <c r="G107" i="664"/>
  <c r="T106" i="664"/>
  <c r="S106" i="664"/>
  <c r="O106" i="664"/>
  <c r="L106" i="664"/>
  <c r="K106" i="664"/>
  <c r="J106" i="664"/>
  <c r="I106" i="664"/>
  <c r="O93" i="664"/>
  <c r="M93" i="664"/>
  <c r="AB93" i="664" s="1"/>
  <c r="K93" i="664"/>
  <c r="G93" i="664"/>
  <c r="O92" i="664"/>
  <c r="M92" i="664"/>
  <c r="AB92" i="664" s="1"/>
  <c r="K92" i="664"/>
  <c r="G92" i="664"/>
  <c r="AB91" i="664"/>
  <c r="AA91" i="664"/>
  <c r="P91" i="664"/>
  <c r="O91" i="664"/>
  <c r="N91" i="664"/>
  <c r="Q91" i="664" s="1"/>
  <c r="M91" i="664"/>
  <c r="K91" i="664"/>
  <c r="G91" i="664"/>
  <c r="AB90" i="664"/>
  <c r="AA90" i="664"/>
  <c r="O90" i="664"/>
  <c r="M90" i="664"/>
  <c r="M106" i="664" s="1"/>
  <c r="K90" i="664"/>
  <c r="G90" i="664"/>
  <c r="T89" i="664"/>
  <c r="S89" i="664"/>
  <c r="L89" i="664"/>
  <c r="O89" i="664" s="1"/>
  <c r="J89" i="664"/>
  <c r="K89" i="664" s="1"/>
  <c r="I89" i="664"/>
  <c r="AB82" i="664"/>
  <c r="AA82" i="664"/>
  <c r="O82" i="664"/>
  <c r="M82" i="664"/>
  <c r="N82" i="664" s="1"/>
  <c r="K82" i="664"/>
  <c r="G82" i="664"/>
  <c r="O81" i="664"/>
  <c r="M81" i="664"/>
  <c r="AB81" i="664" s="1"/>
  <c r="K81" i="664"/>
  <c r="G81" i="664"/>
  <c r="O80" i="664"/>
  <c r="N80" i="664"/>
  <c r="Q80" i="664" s="1"/>
  <c r="M80" i="664"/>
  <c r="AB80" i="664" s="1"/>
  <c r="K80" i="664"/>
  <c r="G80" i="664"/>
  <c r="AB79" i="664"/>
  <c r="AA79" i="664"/>
  <c r="P79" i="664"/>
  <c r="O79" i="664"/>
  <c r="N79" i="664"/>
  <c r="Q79" i="664" s="1"/>
  <c r="M79" i="664"/>
  <c r="K79" i="664"/>
  <c r="G79" i="664"/>
  <c r="AB78" i="664"/>
  <c r="AA78" i="664"/>
  <c r="O78" i="664"/>
  <c r="M78" i="664"/>
  <c r="N78" i="664" s="1"/>
  <c r="K78" i="664"/>
  <c r="G78" i="664"/>
  <c r="O77" i="664"/>
  <c r="M77" i="664"/>
  <c r="AB77" i="664" s="1"/>
  <c r="K77" i="664"/>
  <c r="G77" i="664"/>
  <c r="O76" i="664"/>
  <c r="N76" i="664"/>
  <c r="Q76" i="664" s="1"/>
  <c r="M76" i="664"/>
  <c r="AB76" i="664" s="1"/>
  <c r="K76" i="664"/>
  <c r="G76" i="664"/>
  <c r="AB75" i="664"/>
  <c r="AA75" i="664"/>
  <c r="P75" i="664"/>
  <c r="O75" i="664"/>
  <c r="N75" i="664"/>
  <c r="Q75" i="664" s="1"/>
  <c r="M75" i="664"/>
  <c r="K75" i="664"/>
  <c r="G75" i="664"/>
  <c r="AB74" i="664"/>
  <c r="AA74" i="664"/>
  <c r="O74" i="664"/>
  <c r="M74" i="664"/>
  <c r="N74" i="664" s="1"/>
  <c r="K74" i="664"/>
  <c r="G74" i="664"/>
  <c r="AA73" i="664"/>
  <c r="O73" i="664"/>
  <c r="M73" i="664"/>
  <c r="N73" i="664" s="1"/>
  <c r="K73" i="664"/>
  <c r="G73" i="664"/>
  <c r="T72" i="664"/>
  <c r="S72" i="664"/>
  <c r="L72" i="664"/>
  <c r="O72" i="664" s="1"/>
  <c r="K72" i="664"/>
  <c r="J72" i="664"/>
  <c r="I72" i="664"/>
  <c r="O61" i="664"/>
  <c r="M61" i="664"/>
  <c r="AB61" i="664" s="1"/>
  <c r="K61" i="664"/>
  <c r="G61" i="664"/>
  <c r="O60" i="664"/>
  <c r="N60" i="664"/>
  <c r="Q60" i="664" s="1"/>
  <c r="M60" i="664"/>
  <c r="AB60" i="664" s="1"/>
  <c r="K60" i="664"/>
  <c r="G60" i="664"/>
  <c r="AB59" i="664"/>
  <c r="AA59" i="664"/>
  <c r="O59" i="664"/>
  <c r="N59" i="664"/>
  <c r="M59" i="664"/>
  <c r="K59" i="664"/>
  <c r="Q59" i="664" s="1"/>
  <c r="G59" i="664"/>
  <c r="AB58" i="664"/>
  <c r="AA58" i="664"/>
  <c r="O58" i="664"/>
  <c r="M58" i="664"/>
  <c r="N58" i="664" s="1"/>
  <c r="K58" i="664"/>
  <c r="G58" i="664"/>
  <c r="O57" i="664"/>
  <c r="M57" i="664"/>
  <c r="AB57" i="664" s="1"/>
  <c r="K57" i="664"/>
  <c r="G57" i="664"/>
  <c r="AB56" i="664"/>
  <c r="O56" i="664"/>
  <c r="N56" i="664"/>
  <c r="Q56" i="664" s="1"/>
  <c r="M56" i="664"/>
  <c r="M72" i="664" s="1"/>
  <c r="K56" i="664"/>
  <c r="G56" i="664"/>
  <c r="T55" i="664"/>
  <c r="S55" i="664"/>
  <c r="O55" i="664"/>
  <c r="L55" i="664"/>
  <c r="K55" i="664"/>
  <c r="J55" i="664"/>
  <c r="I55" i="664"/>
  <c r="AA45" i="664"/>
  <c r="O45" i="664"/>
  <c r="N45" i="664"/>
  <c r="Q45" i="664" s="1"/>
  <c r="M45" i="664"/>
  <c r="AB45" i="664" s="1"/>
  <c r="K45" i="664"/>
  <c r="G45" i="664"/>
  <c r="AB44" i="664"/>
  <c r="AA44" i="664"/>
  <c r="Q44" i="664"/>
  <c r="O44" i="664"/>
  <c r="N44" i="664"/>
  <c r="M44" i="664"/>
  <c r="K44" i="664"/>
  <c r="P44" i="664" s="1"/>
  <c r="G44" i="664"/>
  <c r="AB43" i="664"/>
  <c r="AA43" i="664"/>
  <c r="P43" i="664"/>
  <c r="O43" i="664"/>
  <c r="N43" i="664"/>
  <c r="Q43" i="664" s="1"/>
  <c r="M43" i="664"/>
  <c r="K43" i="664"/>
  <c r="G43" i="664"/>
  <c r="O42" i="664"/>
  <c r="M42" i="664"/>
  <c r="AB42" i="664" s="1"/>
  <c r="K42" i="664"/>
  <c r="G42" i="664"/>
  <c r="AA41" i="664"/>
  <c r="O41" i="664"/>
  <c r="N41" i="664"/>
  <c r="Q41" i="664" s="1"/>
  <c r="M41" i="664"/>
  <c r="AB41" i="664" s="1"/>
  <c r="K41" i="664"/>
  <c r="G41" i="664"/>
  <c r="AB40" i="664"/>
  <c r="AA40" i="664"/>
  <c r="Q40" i="664"/>
  <c r="P40" i="664"/>
  <c r="O40" i="664"/>
  <c r="N40" i="664"/>
  <c r="M40" i="664"/>
  <c r="K40" i="664"/>
  <c r="G40" i="664"/>
  <c r="AB39" i="664"/>
  <c r="AA39" i="664"/>
  <c r="O39" i="664"/>
  <c r="N39" i="664"/>
  <c r="Q39" i="664" s="1"/>
  <c r="M39" i="664"/>
  <c r="K39" i="664"/>
  <c r="G39" i="664"/>
  <c r="T38" i="664"/>
  <c r="S38" i="664"/>
  <c r="L38" i="664"/>
  <c r="J38" i="664"/>
  <c r="K38" i="664" s="1"/>
  <c r="I38" i="664"/>
  <c r="O38" i="664" s="1"/>
  <c r="AB27" i="664"/>
  <c r="AA27" i="664"/>
  <c r="P27" i="664"/>
  <c r="O27" i="664"/>
  <c r="N27" i="664"/>
  <c r="Q27" i="664" s="1"/>
  <c r="M27" i="664"/>
  <c r="K27" i="664"/>
  <c r="G27" i="664"/>
  <c r="O26" i="664"/>
  <c r="M26" i="664"/>
  <c r="AB26" i="664" s="1"/>
  <c r="K26" i="664"/>
  <c r="G26" i="664"/>
  <c r="AA25" i="664"/>
  <c r="O25" i="664"/>
  <c r="N25" i="664"/>
  <c r="Q25" i="664" s="1"/>
  <c r="M25" i="664"/>
  <c r="AB25" i="664" s="1"/>
  <c r="K25" i="664"/>
  <c r="G25" i="664"/>
  <c r="AB24" i="664"/>
  <c r="AA24" i="664"/>
  <c r="Q24" i="664"/>
  <c r="O24" i="664"/>
  <c r="N24" i="664"/>
  <c r="P24" i="664" s="1"/>
  <c r="M24" i="664"/>
  <c r="K24" i="664"/>
  <c r="G24" i="664"/>
  <c r="AB23" i="664"/>
  <c r="AA23" i="664"/>
  <c r="P23" i="664"/>
  <c r="O23" i="664"/>
  <c r="N23" i="664"/>
  <c r="Q23" i="664" s="1"/>
  <c r="M23" i="664"/>
  <c r="K23" i="664"/>
  <c r="G23" i="664"/>
  <c r="AA22" i="664"/>
  <c r="O22" i="664"/>
  <c r="M22" i="664"/>
  <c r="N22" i="664" s="1"/>
  <c r="K22" i="664"/>
  <c r="G22" i="664"/>
  <c r="T21" i="664"/>
  <c r="S21" i="664"/>
  <c r="L21" i="664"/>
  <c r="O21" i="664" s="1"/>
  <c r="J21" i="664"/>
  <c r="K21" i="664" s="1"/>
  <c r="I21" i="664"/>
  <c r="O7" i="664"/>
  <c r="M7" i="664"/>
  <c r="AB7" i="664" s="1"/>
  <c r="K7" i="664"/>
  <c r="G7" i="664"/>
  <c r="O6" i="664"/>
  <c r="N6" i="664"/>
  <c r="Q6" i="664" s="1"/>
  <c r="M6" i="664"/>
  <c r="AB6" i="664" s="1"/>
  <c r="K6" i="664"/>
  <c r="G6" i="664"/>
  <c r="O5" i="664"/>
  <c r="M5" i="664"/>
  <c r="M21" i="664" s="1"/>
  <c r="K5" i="664"/>
  <c r="G5" i="664"/>
  <c r="F1" i="664" s="1"/>
  <c r="F2" i="664" s="1"/>
  <c r="H2" i="664"/>
  <c r="D1" i="664"/>
  <c r="T208" i="663"/>
  <c r="S208" i="663"/>
  <c r="O208" i="663"/>
  <c r="L208" i="663"/>
  <c r="J208" i="663"/>
  <c r="K208" i="663" s="1"/>
  <c r="I208" i="663"/>
  <c r="O197" i="663"/>
  <c r="M197" i="663"/>
  <c r="AB197" i="663" s="1"/>
  <c r="K197" i="663"/>
  <c r="G197" i="663"/>
  <c r="AB196" i="663"/>
  <c r="AA196" i="663"/>
  <c r="O196" i="663"/>
  <c r="N196" i="663"/>
  <c r="Q196" i="663" s="1"/>
  <c r="M196" i="663"/>
  <c r="K196" i="663"/>
  <c r="G196" i="663"/>
  <c r="AB195" i="663"/>
  <c r="AA195" i="663"/>
  <c r="O195" i="663"/>
  <c r="M195" i="663"/>
  <c r="N195" i="663" s="1"/>
  <c r="K195" i="663"/>
  <c r="G195" i="663"/>
  <c r="AA194" i="663"/>
  <c r="P194" i="663"/>
  <c r="O194" i="663"/>
  <c r="N194" i="663"/>
  <c r="M194" i="663"/>
  <c r="AB194" i="663" s="1"/>
  <c r="K194" i="663"/>
  <c r="Q194" i="663" s="1"/>
  <c r="G194" i="663"/>
  <c r="O193" i="663"/>
  <c r="M193" i="663"/>
  <c r="AB193" i="663" s="1"/>
  <c r="K193" i="663"/>
  <c r="G193" i="663"/>
  <c r="O192" i="663"/>
  <c r="N192" i="663"/>
  <c r="Q192" i="663" s="1"/>
  <c r="M192" i="663"/>
  <c r="M208" i="663" s="1"/>
  <c r="K192" i="663"/>
  <c r="G192" i="663"/>
  <c r="T191" i="663"/>
  <c r="S191" i="663"/>
  <c r="M191" i="663"/>
  <c r="AB191" i="663" s="1"/>
  <c r="AC175" i="663" s="1"/>
  <c r="L191" i="663"/>
  <c r="O191" i="663" s="1"/>
  <c r="K191" i="663"/>
  <c r="J191" i="663"/>
  <c r="I191" i="663"/>
  <c r="AA178" i="663"/>
  <c r="O178" i="663"/>
  <c r="N178" i="663"/>
  <c r="Q178" i="663" s="1"/>
  <c r="M178" i="663"/>
  <c r="AB178" i="663" s="1"/>
  <c r="K178" i="663"/>
  <c r="G178" i="663"/>
  <c r="AB177" i="663"/>
  <c r="AA177" i="663"/>
  <c r="O177" i="663"/>
  <c r="M177" i="663"/>
  <c r="N177" i="663" s="1"/>
  <c r="K177" i="663"/>
  <c r="G177" i="663"/>
  <c r="AB176" i="663"/>
  <c r="AA176" i="663"/>
  <c r="P176" i="663"/>
  <c r="O176" i="663"/>
  <c r="N176" i="663"/>
  <c r="Q176" i="663" s="1"/>
  <c r="M176" i="663"/>
  <c r="K176" i="663"/>
  <c r="G176" i="663"/>
  <c r="O175" i="663"/>
  <c r="M175" i="663"/>
  <c r="N175" i="663" s="1"/>
  <c r="K175" i="663"/>
  <c r="G175" i="663"/>
  <c r="T174" i="663"/>
  <c r="S174" i="663"/>
  <c r="L174" i="663"/>
  <c r="O174" i="663" s="1"/>
  <c r="J174" i="663"/>
  <c r="K174" i="663" s="1"/>
  <c r="I174" i="663"/>
  <c r="O159" i="663"/>
  <c r="M159" i="663"/>
  <c r="AB159" i="663" s="1"/>
  <c r="K159" i="663"/>
  <c r="G159" i="663"/>
  <c r="AB158" i="663"/>
  <c r="O158" i="663"/>
  <c r="N158" i="663"/>
  <c r="Q158" i="663" s="1"/>
  <c r="M158" i="663"/>
  <c r="M174" i="663" s="1"/>
  <c r="K158" i="663"/>
  <c r="G158" i="663"/>
  <c r="T157" i="663"/>
  <c r="S157" i="663"/>
  <c r="L157" i="663"/>
  <c r="O157" i="663" s="1"/>
  <c r="K157" i="663"/>
  <c r="J157" i="663"/>
  <c r="I157" i="663"/>
  <c r="AA145" i="663"/>
  <c r="O145" i="663"/>
  <c r="N145" i="663"/>
  <c r="Q145" i="663" s="1"/>
  <c r="M145" i="663"/>
  <c r="AB145" i="663" s="1"/>
  <c r="K145" i="663"/>
  <c r="G145" i="663"/>
  <c r="AB144" i="663"/>
  <c r="AA144" i="663"/>
  <c r="O144" i="663"/>
  <c r="M144" i="663"/>
  <c r="N144" i="663" s="1"/>
  <c r="K144" i="663"/>
  <c r="G144" i="663"/>
  <c r="AB143" i="663"/>
  <c r="AA143" i="663"/>
  <c r="P143" i="663"/>
  <c r="O143" i="663"/>
  <c r="N143" i="663"/>
  <c r="Q143" i="663" s="1"/>
  <c r="M143" i="663"/>
  <c r="K143" i="663"/>
  <c r="G143" i="663"/>
  <c r="O142" i="663"/>
  <c r="M142" i="663"/>
  <c r="M157" i="663" s="1"/>
  <c r="K142" i="663"/>
  <c r="G142" i="663"/>
  <c r="O141" i="663"/>
  <c r="N141" i="663"/>
  <c r="Q141" i="663" s="1"/>
  <c r="M141" i="663"/>
  <c r="AB141" i="663" s="1"/>
  <c r="K141" i="663"/>
  <c r="G141" i="663"/>
  <c r="T140" i="663"/>
  <c r="S140" i="663"/>
  <c r="L140" i="663"/>
  <c r="O140" i="663" s="1"/>
  <c r="K140" i="663"/>
  <c r="J140" i="663"/>
  <c r="I140" i="663"/>
  <c r="AA128" i="663"/>
  <c r="O128" i="663"/>
  <c r="N128" i="663"/>
  <c r="Q128" i="663" s="1"/>
  <c r="M128" i="663"/>
  <c r="AB128" i="663" s="1"/>
  <c r="K128" i="663"/>
  <c r="G128" i="663"/>
  <c r="AB127" i="663"/>
  <c r="AA127" i="663"/>
  <c r="O127" i="663"/>
  <c r="M127" i="663"/>
  <c r="N127" i="663" s="1"/>
  <c r="K127" i="663"/>
  <c r="G127" i="663"/>
  <c r="AB126" i="663"/>
  <c r="AA126" i="663"/>
  <c r="P126" i="663"/>
  <c r="O126" i="663"/>
  <c r="N126" i="663"/>
  <c r="Q126" i="663" s="1"/>
  <c r="M126" i="663"/>
  <c r="K126" i="663"/>
  <c r="G126" i="663"/>
  <c r="O125" i="663"/>
  <c r="M125" i="663"/>
  <c r="M140" i="663" s="1"/>
  <c r="K125" i="663"/>
  <c r="G125" i="663"/>
  <c r="AB124" i="663"/>
  <c r="O124" i="663"/>
  <c r="N124" i="663"/>
  <c r="Q124" i="663" s="1"/>
  <c r="M124" i="663"/>
  <c r="AA124" i="663" s="1"/>
  <c r="K124" i="663"/>
  <c r="G124" i="663"/>
  <c r="T123" i="663"/>
  <c r="S123" i="663"/>
  <c r="M123" i="663"/>
  <c r="AB123" i="663" s="1"/>
  <c r="AC107" i="663" s="1"/>
  <c r="L123" i="663"/>
  <c r="O123" i="663" s="1"/>
  <c r="K123" i="663"/>
  <c r="J123" i="663"/>
  <c r="I123" i="663"/>
  <c r="AA110" i="663"/>
  <c r="O110" i="663"/>
  <c r="N110" i="663"/>
  <c r="Q110" i="663" s="1"/>
  <c r="M110" i="663"/>
  <c r="AB110" i="663" s="1"/>
  <c r="K110" i="663"/>
  <c r="G110" i="663"/>
  <c r="AB109" i="663"/>
  <c r="AA109" i="663"/>
  <c r="O109" i="663"/>
  <c r="M109" i="663"/>
  <c r="N109" i="663" s="1"/>
  <c r="K109" i="663"/>
  <c r="G109" i="663"/>
  <c r="AA108" i="663"/>
  <c r="P108" i="663"/>
  <c r="O108" i="663"/>
  <c r="N108" i="663"/>
  <c r="Q108" i="663" s="1"/>
  <c r="M108" i="663"/>
  <c r="AB108" i="663" s="1"/>
  <c r="K108" i="663"/>
  <c r="G108" i="663"/>
  <c r="Q107" i="663"/>
  <c r="O107" i="663"/>
  <c r="N107" i="663"/>
  <c r="P107" i="663" s="1"/>
  <c r="M107" i="663"/>
  <c r="AB107" i="663" s="1"/>
  <c r="K107" i="663"/>
  <c r="G107" i="663"/>
  <c r="T106" i="663"/>
  <c r="S106" i="663"/>
  <c r="L106" i="663"/>
  <c r="O106" i="663" s="1"/>
  <c r="J106" i="663"/>
  <c r="K106" i="663" s="1"/>
  <c r="I106" i="663"/>
  <c r="O93" i="663"/>
  <c r="M93" i="663"/>
  <c r="M106" i="663" s="1"/>
  <c r="K93" i="663"/>
  <c r="G93" i="663"/>
  <c r="AB92" i="663"/>
  <c r="AA92" i="663"/>
  <c r="O92" i="663"/>
  <c r="N92" i="663"/>
  <c r="Q92" i="663" s="1"/>
  <c r="M92" i="663"/>
  <c r="K92" i="663"/>
  <c r="G92" i="663"/>
  <c r="AB91" i="663"/>
  <c r="AA91" i="663"/>
  <c r="Q91" i="663"/>
  <c r="O91" i="663"/>
  <c r="N91" i="663"/>
  <c r="P91" i="663" s="1"/>
  <c r="M91" i="663"/>
  <c r="K91" i="663"/>
  <c r="G91" i="663"/>
  <c r="AB90" i="663"/>
  <c r="AA90" i="663"/>
  <c r="O90" i="663"/>
  <c r="N90" i="663"/>
  <c r="Q90" i="663" s="1"/>
  <c r="M90" i="663"/>
  <c r="K90" i="663"/>
  <c r="G90" i="663"/>
  <c r="T89" i="663"/>
  <c r="S89" i="663"/>
  <c r="O89" i="663"/>
  <c r="L89" i="663"/>
  <c r="J89" i="663"/>
  <c r="K89" i="663" s="1"/>
  <c r="I89" i="663"/>
  <c r="AA76" i="663"/>
  <c r="P76" i="663"/>
  <c r="O76" i="663"/>
  <c r="N76" i="663"/>
  <c r="Q76" i="663" s="1"/>
  <c r="M76" i="663"/>
  <c r="AB76" i="663" s="1"/>
  <c r="K76" i="663"/>
  <c r="G76" i="663"/>
  <c r="O75" i="663"/>
  <c r="M75" i="663"/>
  <c r="M89" i="663" s="1"/>
  <c r="K75" i="663"/>
  <c r="G75" i="663"/>
  <c r="AA74" i="663"/>
  <c r="O74" i="663"/>
  <c r="N74" i="663"/>
  <c r="Q74" i="663" s="1"/>
  <c r="M74" i="663"/>
  <c r="AB74" i="663" s="1"/>
  <c r="K74" i="663"/>
  <c r="G74" i="663"/>
  <c r="AB73" i="663"/>
  <c r="AA73" i="663"/>
  <c r="O73" i="663"/>
  <c r="M73" i="663"/>
  <c r="N73" i="663" s="1"/>
  <c r="K73" i="663"/>
  <c r="G73" i="663"/>
  <c r="T72" i="663"/>
  <c r="S72" i="663"/>
  <c r="L72" i="663"/>
  <c r="O72" i="663" s="1"/>
  <c r="J72" i="663"/>
  <c r="K72" i="663" s="1"/>
  <c r="I72" i="663"/>
  <c r="AB57" i="663"/>
  <c r="AA57" i="663"/>
  <c r="Q57" i="663"/>
  <c r="O57" i="663"/>
  <c r="N57" i="663"/>
  <c r="P57" i="663" s="1"/>
  <c r="M57" i="663"/>
  <c r="K57" i="663"/>
  <c r="G57" i="663"/>
  <c r="AB56" i="663"/>
  <c r="AA56" i="663"/>
  <c r="Q56" i="663"/>
  <c r="O56" i="663"/>
  <c r="N56" i="663"/>
  <c r="P56" i="663" s="1"/>
  <c r="M56" i="663"/>
  <c r="M72" i="663" s="1"/>
  <c r="K56" i="663"/>
  <c r="G56" i="663"/>
  <c r="T55" i="663"/>
  <c r="S55" i="663"/>
  <c r="O55" i="663"/>
  <c r="L55" i="663"/>
  <c r="J55" i="663"/>
  <c r="K55" i="663" s="1"/>
  <c r="I55" i="663"/>
  <c r="AA41" i="663"/>
  <c r="P41" i="663"/>
  <c r="O41" i="663"/>
  <c r="N41" i="663"/>
  <c r="Q41" i="663" s="1"/>
  <c r="M41" i="663"/>
  <c r="AB41" i="663" s="1"/>
  <c r="K41" i="663"/>
  <c r="G41" i="663"/>
  <c r="O40" i="663"/>
  <c r="M40" i="663"/>
  <c r="M55" i="663" s="1"/>
  <c r="K40" i="663"/>
  <c r="G40" i="663"/>
  <c r="AB39" i="663"/>
  <c r="O39" i="663"/>
  <c r="N39" i="663"/>
  <c r="Q39" i="663" s="1"/>
  <c r="M39" i="663"/>
  <c r="AA39" i="663" s="1"/>
  <c r="K39" i="663"/>
  <c r="G39" i="663"/>
  <c r="T38" i="663"/>
  <c r="S38" i="663"/>
  <c r="M38" i="663"/>
  <c r="AB38" i="663" s="1"/>
  <c r="AC22" i="663" s="1"/>
  <c r="L38" i="663"/>
  <c r="O38" i="663" s="1"/>
  <c r="K38" i="663"/>
  <c r="J38" i="663"/>
  <c r="I38" i="663"/>
  <c r="AA23" i="663"/>
  <c r="O23" i="663"/>
  <c r="N23" i="663"/>
  <c r="Q23" i="663" s="1"/>
  <c r="M23" i="663"/>
  <c r="AB23" i="663" s="1"/>
  <c r="K23" i="663"/>
  <c r="G23" i="663"/>
  <c r="AB22" i="663"/>
  <c r="AA22" i="663"/>
  <c r="O22" i="663"/>
  <c r="M22" i="663"/>
  <c r="N22" i="663" s="1"/>
  <c r="K22" i="663"/>
  <c r="G22" i="663"/>
  <c r="T21" i="663"/>
  <c r="S21" i="663"/>
  <c r="L21" i="663"/>
  <c r="O21" i="663" s="1"/>
  <c r="J21" i="663"/>
  <c r="K21" i="663" s="1"/>
  <c r="I21" i="663"/>
  <c r="AB6" i="663"/>
  <c r="AA6" i="663"/>
  <c r="Q6" i="663"/>
  <c r="O6" i="663"/>
  <c r="N6" i="663"/>
  <c r="P6" i="663" s="1"/>
  <c r="M6" i="663"/>
  <c r="K6" i="663"/>
  <c r="G6" i="663"/>
  <c r="AB5" i="663"/>
  <c r="AA5" i="663"/>
  <c r="Q5" i="663"/>
  <c r="O5" i="663"/>
  <c r="N5" i="663"/>
  <c r="P5" i="663" s="1"/>
  <c r="M5" i="663"/>
  <c r="M21" i="663" s="1"/>
  <c r="K5" i="663"/>
  <c r="G5" i="663"/>
  <c r="H2" i="663"/>
  <c r="H1" i="663"/>
  <c r="F1" i="663"/>
  <c r="I3" i="662" s="1"/>
  <c r="D1" i="663"/>
  <c r="X29" i="662"/>
  <c r="W29" i="662"/>
  <c r="V29" i="662"/>
  <c r="T29" i="662"/>
  <c r="P29" i="662"/>
  <c r="O29" i="662"/>
  <c r="N29" i="662"/>
  <c r="M29" i="662"/>
  <c r="I29" i="662"/>
  <c r="H29" i="662"/>
  <c r="G29" i="662"/>
  <c r="D29" i="662"/>
  <c r="O15" i="662"/>
  <c r="N15" i="662"/>
  <c r="K15" i="662"/>
  <c r="I15" i="662"/>
  <c r="H15" i="662"/>
  <c r="G15" i="662"/>
  <c r="F15" i="662"/>
  <c r="E15" i="662"/>
  <c r="D15" i="662"/>
  <c r="G8" i="662" s="1"/>
  <c r="M8" i="662"/>
  <c r="K8" i="662"/>
  <c r="I8" i="662"/>
  <c r="F8" i="662"/>
  <c r="M7" i="662"/>
  <c r="K7" i="662"/>
  <c r="I7" i="662"/>
  <c r="G7" i="662"/>
  <c r="F7" i="662"/>
  <c r="E7" i="662"/>
  <c r="M6" i="662"/>
  <c r="K6" i="662"/>
  <c r="I6" i="662"/>
  <c r="G6" i="662"/>
  <c r="F6" i="662"/>
  <c r="E6" i="662"/>
  <c r="F3" i="662"/>
  <c r="T157" i="661"/>
  <c r="S157" i="661"/>
  <c r="M157" i="661"/>
  <c r="AB157" i="661" s="1"/>
  <c r="AC141" i="661" s="1"/>
  <c r="L157" i="661"/>
  <c r="O157" i="661" s="1"/>
  <c r="J157" i="661"/>
  <c r="K157" i="661" s="1"/>
  <c r="I157" i="661"/>
  <c r="AA143" i="661"/>
  <c r="O143" i="661"/>
  <c r="M143" i="661"/>
  <c r="AB143" i="661" s="1"/>
  <c r="K143" i="661"/>
  <c r="G143" i="661"/>
  <c r="AB142" i="661"/>
  <c r="AA142" i="661"/>
  <c r="O142" i="661"/>
  <c r="M142" i="661"/>
  <c r="N142" i="661" s="1"/>
  <c r="K142" i="661"/>
  <c r="G142" i="661"/>
  <c r="AB141" i="661"/>
  <c r="AA141" i="661"/>
  <c r="Q141" i="661"/>
  <c r="O141" i="661"/>
  <c r="N141" i="661"/>
  <c r="P141" i="661" s="1"/>
  <c r="M141" i="661"/>
  <c r="K141" i="661"/>
  <c r="G141" i="661"/>
  <c r="T140" i="661"/>
  <c r="S140" i="661"/>
  <c r="O140" i="661"/>
  <c r="L140" i="661"/>
  <c r="J140" i="661"/>
  <c r="K140" i="661" s="1"/>
  <c r="I140" i="661"/>
  <c r="AB126" i="661"/>
  <c r="AA126" i="661"/>
  <c r="O126" i="661"/>
  <c r="N126" i="661"/>
  <c r="M126" i="661"/>
  <c r="K126" i="661"/>
  <c r="Q126" i="661" s="1"/>
  <c r="G126" i="661"/>
  <c r="AA125" i="661"/>
  <c r="O125" i="661"/>
  <c r="N125" i="661"/>
  <c r="Q125" i="661" s="1"/>
  <c r="M125" i="661"/>
  <c r="AB125" i="661" s="1"/>
  <c r="K125" i="661"/>
  <c r="G125" i="661"/>
  <c r="AB124" i="661"/>
  <c r="O124" i="661"/>
  <c r="N124" i="661"/>
  <c r="Q124" i="661" s="1"/>
  <c r="M124" i="661"/>
  <c r="M140" i="661" s="1"/>
  <c r="K124" i="661"/>
  <c r="G124" i="661"/>
  <c r="T123" i="661"/>
  <c r="S123" i="661"/>
  <c r="L123" i="661"/>
  <c r="O123" i="661" s="1"/>
  <c r="J123" i="661"/>
  <c r="K123" i="661" s="1"/>
  <c r="I123" i="661"/>
  <c r="AB113" i="661"/>
  <c r="AA113" i="661"/>
  <c r="AB112" i="661"/>
  <c r="AA112" i="661"/>
  <c r="O111" i="661"/>
  <c r="M111" i="661"/>
  <c r="AB111" i="661" s="1"/>
  <c r="K111" i="661"/>
  <c r="G111" i="661"/>
  <c r="O110" i="661"/>
  <c r="M110" i="661"/>
  <c r="AB110" i="661" s="1"/>
  <c r="K110" i="661"/>
  <c r="G110" i="661"/>
  <c r="AB109" i="661"/>
  <c r="O109" i="661"/>
  <c r="M109" i="661"/>
  <c r="AA109" i="661" s="1"/>
  <c r="K109" i="661"/>
  <c r="G109" i="661"/>
  <c r="O108" i="661"/>
  <c r="M108" i="661"/>
  <c r="N108" i="661" s="1"/>
  <c r="K108" i="661"/>
  <c r="G108" i="661"/>
  <c r="O107" i="661"/>
  <c r="N107" i="661"/>
  <c r="M107" i="661"/>
  <c r="AB107" i="661" s="1"/>
  <c r="K107" i="661"/>
  <c r="Q107" i="661" s="1"/>
  <c r="G107" i="661"/>
  <c r="T106" i="661"/>
  <c r="S106" i="661"/>
  <c r="L106" i="661"/>
  <c r="O106" i="661" s="1"/>
  <c r="K106" i="661"/>
  <c r="J106" i="661"/>
  <c r="I106" i="661"/>
  <c r="O93" i="661"/>
  <c r="M93" i="661"/>
  <c r="AB93" i="661" s="1"/>
  <c r="K93" i="661"/>
  <c r="G93" i="661"/>
  <c r="AB92" i="661"/>
  <c r="O92" i="661"/>
  <c r="M92" i="661"/>
  <c r="AA92" i="661" s="1"/>
  <c r="K92" i="661"/>
  <c r="G92" i="661"/>
  <c r="AB91" i="661"/>
  <c r="O91" i="661"/>
  <c r="M91" i="661"/>
  <c r="AA91" i="661" s="1"/>
  <c r="K91" i="661"/>
  <c r="G91" i="661"/>
  <c r="AB90" i="661"/>
  <c r="O90" i="661"/>
  <c r="M90" i="661"/>
  <c r="M106" i="661" s="1"/>
  <c r="K90" i="661"/>
  <c r="G90" i="661"/>
  <c r="T89" i="661"/>
  <c r="S89" i="661"/>
  <c r="L89" i="661"/>
  <c r="O89" i="661" s="1"/>
  <c r="J89" i="661"/>
  <c r="K89" i="661" s="1"/>
  <c r="I89" i="661"/>
  <c r="O81" i="661"/>
  <c r="M81" i="661"/>
  <c r="N81" i="661" s="1"/>
  <c r="K81" i="661"/>
  <c r="G81" i="661"/>
  <c r="O80" i="661"/>
  <c r="M80" i="661"/>
  <c r="AB80" i="661" s="1"/>
  <c r="K80" i="661"/>
  <c r="G80" i="661"/>
  <c r="AB79" i="661"/>
  <c r="O79" i="661"/>
  <c r="M79" i="661"/>
  <c r="AA79" i="661" s="1"/>
  <c r="K79" i="661"/>
  <c r="G79" i="661"/>
  <c r="AB78" i="661"/>
  <c r="O78" i="661"/>
  <c r="M78" i="661"/>
  <c r="AA78" i="661" s="1"/>
  <c r="K78" i="661"/>
  <c r="G78" i="661"/>
  <c r="O77" i="661"/>
  <c r="M77" i="661"/>
  <c r="N77" i="661" s="1"/>
  <c r="K77" i="661"/>
  <c r="G77" i="661"/>
  <c r="O76" i="661"/>
  <c r="M76" i="661"/>
  <c r="AB76" i="661" s="1"/>
  <c r="K76" i="661"/>
  <c r="G76" i="661"/>
  <c r="O75" i="661"/>
  <c r="M75" i="661"/>
  <c r="AB75" i="661" s="1"/>
  <c r="K75" i="661"/>
  <c r="G75" i="661"/>
  <c r="AB74" i="661"/>
  <c r="O74" i="661"/>
  <c r="M74" i="661"/>
  <c r="AA74" i="661" s="1"/>
  <c r="K74" i="661"/>
  <c r="G74" i="661"/>
  <c r="AB73" i="661"/>
  <c r="O73" i="661"/>
  <c r="M73" i="661"/>
  <c r="M89" i="661" s="1"/>
  <c r="K73" i="661"/>
  <c r="G73" i="661"/>
  <c r="T72" i="661"/>
  <c r="S72" i="661"/>
  <c r="L72" i="661"/>
  <c r="O72" i="661" s="1"/>
  <c r="J72" i="661"/>
  <c r="K72" i="661" s="1"/>
  <c r="I72" i="661"/>
  <c r="O62" i="661"/>
  <c r="M62" i="661"/>
  <c r="N62" i="661" s="1"/>
  <c r="K62" i="661"/>
  <c r="G62" i="661"/>
  <c r="O61" i="661"/>
  <c r="M61" i="661"/>
  <c r="AB61" i="661" s="1"/>
  <c r="K61" i="661"/>
  <c r="G61" i="661"/>
  <c r="O60" i="661"/>
  <c r="M60" i="661"/>
  <c r="AB60" i="661" s="1"/>
  <c r="K60" i="661"/>
  <c r="G60" i="661"/>
  <c r="AB59" i="661"/>
  <c r="O59" i="661"/>
  <c r="M59" i="661"/>
  <c r="AA59" i="661" s="1"/>
  <c r="K59" i="661"/>
  <c r="G59" i="661"/>
  <c r="O58" i="661"/>
  <c r="M58" i="661"/>
  <c r="N58" i="661" s="1"/>
  <c r="K58" i="661"/>
  <c r="G58" i="661"/>
  <c r="O57" i="661"/>
  <c r="M57" i="661"/>
  <c r="AB57" i="661" s="1"/>
  <c r="K57" i="661"/>
  <c r="G57" i="661"/>
  <c r="O56" i="661"/>
  <c r="N56" i="661"/>
  <c r="Q56" i="661" s="1"/>
  <c r="M56" i="661"/>
  <c r="M72" i="661" s="1"/>
  <c r="K56" i="661"/>
  <c r="G56" i="661"/>
  <c r="T55" i="661"/>
  <c r="S55" i="661"/>
  <c r="L55" i="661"/>
  <c r="O55" i="661" s="1"/>
  <c r="K55" i="661"/>
  <c r="J55" i="661"/>
  <c r="I55" i="661"/>
  <c r="O45" i="661"/>
  <c r="M45" i="661"/>
  <c r="AB45" i="661" s="1"/>
  <c r="K45" i="661"/>
  <c r="G45" i="661"/>
  <c r="AB44" i="661"/>
  <c r="AA44" i="661"/>
  <c r="O44" i="661"/>
  <c r="M44" i="661"/>
  <c r="N44" i="661" s="1"/>
  <c r="K44" i="661"/>
  <c r="G44" i="661"/>
  <c r="AA43" i="661"/>
  <c r="O43" i="661"/>
  <c r="M43" i="661"/>
  <c r="N43" i="661" s="1"/>
  <c r="K43" i="661"/>
  <c r="G43" i="661"/>
  <c r="O42" i="661"/>
  <c r="M42" i="661"/>
  <c r="AB42" i="661" s="1"/>
  <c r="K42" i="661"/>
  <c r="G42" i="661"/>
  <c r="O41" i="661"/>
  <c r="M41" i="661"/>
  <c r="AB41" i="661" s="1"/>
  <c r="K41" i="661"/>
  <c r="G41" i="661"/>
  <c r="AB40" i="661"/>
  <c r="O40" i="661"/>
  <c r="M40" i="661"/>
  <c r="AA40" i="661" s="1"/>
  <c r="K40" i="661"/>
  <c r="G40" i="661"/>
  <c r="AB39" i="661"/>
  <c r="O39" i="661"/>
  <c r="N39" i="661"/>
  <c r="Q39" i="661" s="1"/>
  <c r="M39" i="661"/>
  <c r="AA39" i="661" s="1"/>
  <c r="K39" i="661"/>
  <c r="G39" i="661"/>
  <c r="T38" i="661"/>
  <c r="S38" i="661"/>
  <c r="L38" i="661"/>
  <c r="O38" i="661" s="1"/>
  <c r="J38" i="661"/>
  <c r="K38" i="661" s="1"/>
  <c r="I38" i="661"/>
  <c r="AA27" i="661"/>
  <c r="O27" i="661"/>
  <c r="M27" i="661"/>
  <c r="N27" i="661" s="1"/>
  <c r="K27" i="661"/>
  <c r="G27" i="661"/>
  <c r="AA26" i="661"/>
  <c r="O26" i="661"/>
  <c r="M26" i="661"/>
  <c r="AB26" i="661" s="1"/>
  <c r="K26" i="661"/>
  <c r="G26" i="661"/>
  <c r="O25" i="661"/>
  <c r="M25" i="661"/>
  <c r="AB25" i="661" s="1"/>
  <c r="K25" i="661"/>
  <c r="G25" i="661"/>
  <c r="AA24" i="661"/>
  <c r="O24" i="661"/>
  <c r="N24" i="661"/>
  <c r="Q24" i="661" s="1"/>
  <c r="M24" i="661"/>
  <c r="AB24" i="661" s="1"/>
  <c r="K24" i="661"/>
  <c r="G24" i="661"/>
  <c r="AA23" i="661"/>
  <c r="O23" i="661"/>
  <c r="M23" i="661"/>
  <c r="N23" i="661" s="1"/>
  <c r="K23" i="661"/>
  <c r="G23" i="661"/>
  <c r="AB22" i="661"/>
  <c r="Q22" i="661"/>
  <c r="O22" i="661"/>
  <c r="N22" i="661"/>
  <c r="P22" i="661" s="1"/>
  <c r="M22" i="661"/>
  <c r="M38" i="661" s="1"/>
  <c r="K22" i="661"/>
  <c r="G22" i="661"/>
  <c r="T21" i="661"/>
  <c r="S21" i="661"/>
  <c r="L21" i="661"/>
  <c r="O21" i="661" s="1"/>
  <c r="J21" i="661"/>
  <c r="I21" i="661"/>
  <c r="K21" i="661" s="1"/>
  <c r="AA7" i="661"/>
  <c r="O7" i="661"/>
  <c r="N7" i="661"/>
  <c r="Q7" i="661" s="1"/>
  <c r="M7" i="661"/>
  <c r="AB7" i="661" s="1"/>
  <c r="K7" i="661"/>
  <c r="G7" i="661"/>
  <c r="AB6" i="661"/>
  <c r="AA6" i="661"/>
  <c r="O6" i="661"/>
  <c r="M6" i="661"/>
  <c r="N6" i="661" s="1"/>
  <c r="K6" i="661"/>
  <c r="G6" i="661"/>
  <c r="AB5" i="661"/>
  <c r="AA5" i="661"/>
  <c r="O5" i="661"/>
  <c r="N5" i="661"/>
  <c r="Q5" i="661" s="1"/>
  <c r="M5" i="661"/>
  <c r="M21" i="661" s="1"/>
  <c r="K5" i="661"/>
  <c r="G5" i="661"/>
  <c r="H2" i="661"/>
  <c r="H1" i="661"/>
  <c r="F1" i="661"/>
  <c r="F2" i="661" s="1"/>
  <c r="D1" i="661"/>
  <c r="T208" i="660"/>
  <c r="S208" i="660"/>
  <c r="O208" i="660"/>
  <c r="L208" i="660"/>
  <c r="J208" i="660"/>
  <c r="K208" i="660" s="1"/>
  <c r="I208" i="660"/>
  <c r="AA197" i="660"/>
  <c r="O197" i="660"/>
  <c r="N197" i="660"/>
  <c r="Q197" i="660" s="1"/>
  <c r="M197" i="660"/>
  <c r="AB197" i="660" s="1"/>
  <c r="K197" i="660"/>
  <c r="G197" i="660"/>
  <c r="AB196" i="660"/>
  <c r="AA196" i="660"/>
  <c r="O196" i="660"/>
  <c r="N196" i="660"/>
  <c r="P196" i="660" s="1"/>
  <c r="M196" i="660"/>
  <c r="K196" i="660"/>
  <c r="Q196" i="660" s="1"/>
  <c r="G196" i="660"/>
  <c r="AA195" i="660"/>
  <c r="P195" i="660"/>
  <c r="O195" i="660"/>
  <c r="N195" i="660"/>
  <c r="M195" i="660"/>
  <c r="AB195" i="660" s="1"/>
  <c r="K195" i="660"/>
  <c r="Q195" i="660" s="1"/>
  <c r="G195" i="660"/>
  <c r="O194" i="660"/>
  <c r="M194" i="660"/>
  <c r="N194" i="660" s="1"/>
  <c r="K194" i="660"/>
  <c r="G194" i="660"/>
  <c r="AA193" i="660"/>
  <c r="O193" i="660"/>
  <c r="N193" i="660"/>
  <c r="Q193" i="660" s="1"/>
  <c r="M193" i="660"/>
  <c r="AB193" i="660" s="1"/>
  <c r="K193" i="660"/>
  <c r="G193" i="660"/>
  <c r="O192" i="660"/>
  <c r="M192" i="660"/>
  <c r="M208" i="660" s="1"/>
  <c r="K192" i="660"/>
  <c r="G192" i="660"/>
  <c r="T191" i="660"/>
  <c r="S191" i="660"/>
  <c r="L191" i="660"/>
  <c r="O191" i="660" s="1"/>
  <c r="J191" i="660"/>
  <c r="K191" i="660" s="1"/>
  <c r="I191" i="660"/>
  <c r="AB178" i="660"/>
  <c r="AA178" i="660"/>
  <c r="O178" i="660"/>
  <c r="M178" i="660"/>
  <c r="N178" i="660" s="1"/>
  <c r="K178" i="660"/>
  <c r="G178" i="660"/>
  <c r="AA177" i="660"/>
  <c r="Q177" i="660"/>
  <c r="P177" i="660"/>
  <c r="O177" i="660"/>
  <c r="N177" i="660"/>
  <c r="M177" i="660"/>
  <c r="AB177" i="660" s="1"/>
  <c r="K177" i="660"/>
  <c r="G177" i="660"/>
  <c r="O176" i="660"/>
  <c r="M176" i="660"/>
  <c r="N176" i="660" s="1"/>
  <c r="K176" i="660"/>
  <c r="G176" i="660"/>
  <c r="O175" i="660"/>
  <c r="M175" i="660"/>
  <c r="N175" i="660" s="1"/>
  <c r="K175" i="660"/>
  <c r="G175" i="660"/>
  <c r="T174" i="660"/>
  <c r="S174" i="660"/>
  <c r="L174" i="660"/>
  <c r="O174" i="660" s="1"/>
  <c r="J174" i="660"/>
  <c r="K174" i="660" s="1"/>
  <c r="I174" i="660"/>
  <c r="AA160" i="660"/>
  <c r="O160" i="660"/>
  <c r="N160" i="660"/>
  <c r="Q160" i="660" s="1"/>
  <c r="M160" i="660"/>
  <c r="AB160" i="660" s="1"/>
  <c r="K160" i="660"/>
  <c r="G160" i="660"/>
  <c r="AB159" i="660"/>
  <c r="AA159" i="660"/>
  <c r="O159" i="660"/>
  <c r="N159" i="660"/>
  <c r="Q159" i="660" s="1"/>
  <c r="M159" i="660"/>
  <c r="K159" i="660"/>
  <c r="G159" i="660"/>
  <c r="AA158" i="660"/>
  <c r="O158" i="660"/>
  <c r="M158" i="660"/>
  <c r="M174" i="660" s="1"/>
  <c r="K158" i="660"/>
  <c r="G158" i="660"/>
  <c r="T157" i="660"/>
  <c r="S157" i="660"/>
  <c r="L157" i="660"/>
  <c r="O157" i="660" s="1"/>
  <c r="J157" i="660"/>
  <c r="K157" i="660" s="1"/>
  <c r="I157" i="660"/>
  <c r="AA146" i="660"/>
  <c r="O146" i="660"/>
  <c r="N146" i="660"/>
  <c r="M146" i="660"/>
  <c r="AB146" i="660" s="1"/>
  <c r="K146" i="660"/>
  <c r="Q146" i="660" s="1"/>
  <c r="G146" i="660"/>
  <c r="O145" i="660"/>
  <c r="M145" i="660"/>
  <c r="N145" i="660" s="1"/>
  <c r="K145" i="660"/>
  <c r="G145" i="660"/>
  <c r="AA144" i="660"/>
  <c r="O144" i="660"/>
  <c r="N144" i="660"/>
  <c r="Q144" i="660" s="1"/>
  <c r="M144" i="660"/>
  <c r="AB144" i="660" s="1"/>
  <c r="K144" i="660"/>
  <c r="G144" i="660"/>
  <c r="AB143" i="660"/>
  <c r="AA143" i="660"/>
  <c r="O143" i="660"/>
  <c r="N143" i="660"/>
  <c r="Q143" i="660" s="1"/>
  <c r="M143" i="660"/>
  <c r="K143" i="660"/>
  <c r="G143" i="660"/>
  <c r="AA142" i="660"/>
  <c r="O142" i="660"/>
  <c r="N142" i="660"/>
  <c r="M142" i="660"/>
  <c r="AB142" i="660" s="1"/>
  <c r="K142" i="660"/>
  <c r="Q142" i="660" s="1"/>
  <c r="G142" i="660"/>
  <c r="AB141" i="660"/>
  <c r="AA141" i="660"/>
  <c r="O141" i="660"/>
  <c r="N141" i="660"/>
  <c r="Q141" i="660" s="1"/>
  <c r="M141" i="660"/>
  <c r="M157" i="660" s="1"/>
  <c r="K141" i="660"/>
  <c r="G141" i="660"/>
  <c r="T140" i="660"/>
  <c r="S140" i="660"/>
  <c r="L140" i="660"/>
  <c r="O140" i="660" s="1"/>
  <c r="J140" i="660"/>
  <c r="K140" i="660" s="1"/>
  <c r="I140" i="660"/>
  <c r="O128" i="660"/>
  <c r="M128" i="660"/>
  <c r="N128" i="660" s="1"/>
  <c r="K128" i="660"/>
  <c r="G128" i="660"/>
  <c r="AA127" i="660"/>
  <c r="O127" i="660"/>
  <c r="N127" i="660"/>
  <c r="P127" i="660" s="1"/>
  <c r="M127" i="660"/>
  <c r="AB127" i="660" s="1"/>
  <c r="K127" i="660"/>
  <c r="Q127" i="660" s="1"/>
  <c r="G127" i="660"/>
  <c r="AB126" i="660"/>
  <c r="AA126" i="660"/>
  <c r="O126" i="660"/>
  <c r="N126" i="660"/>
  <c r="Q126" i="660" s="1"/>
  <c r="M126" i="660"/>
  <c r="K126" i="660"/>
  <c r="G126" i="660"/>
  <c r="AA125" i="660"/>
  <c r="O125" i="660"/>
  <c r="N125" i="660"/>
  <c r="Q125" i="660" s="1"/>
  <c r="M125" i="660"/>
  <c r="AB125" i="660" s="1"/>
  <c r="K125" i="660"/>
  <c r="P125" i="660" s="1"/>
  <c r="G125" i="660"/>
  <c r="AB124" i="660"/>
  <c r="AA124" i="660"/>
  <c r="O124" i="660"/>
  <c r="N124" i="660"/>
  <c r="Q124" i="660" s="1"/>
  <c r="M124" i="660"/>
  <c r="M140" i="660" s="1"/>
  <c r="K124" i="660"/>
  <c r="G124" i="660"/>
  <c r="T123" i="660"/>
  <c r="S123" i="660"/>
  <c r="L123" i="660"/>
  <c r="O123" i="660" s="1"/>
  <c r="J123" i="660"/>
  <c r="K123" i="660" s="1"/>
  <c r="I123" i="660"/>
  <c r="O110" i="660"/>
  <c r="M110" i="660"/>
  <c r="N110" i="660" s="1"/>
  <c r="K110" i="660"/>
  <c r="G110" i="660"/>
  <c r="AA109" i="660"/>
  <c r="Q109" i="660"/>
  <c r="O109" i="660"/>
  <c r="N109" i="660"/>
  <c r="P109" i="660" s="1"/>
  <c r="M109" i="660"/>
  <c r="AB109" i="660" s="1"/>
  <c r="K109" i="660"/>
  <c r="G109" i="660"/>
  <c r="AB108" i="660"/>
  <c r="AA108" i="660"/>
  <c r="O108" i="660"/>
  <c r="N108" i="660"/>
  <c r="Q108" i="660" s="1"/>
  <c r="M108" i="660"/>
  <c r="K108" i="660"/>
  <c r="G108" i="660"/>
  <c r="O107" i="660"/>
  <c r="M107" i="660"/>
  <c r="AB107" i="660" s="1"/>
  <c r="K107" i="660"/>
  <c r="G107" i="660"/>
  <c r="T106" i="660"/>
  <c r="S106" i="660"/>
  <c r="M106" i="660"/>
  <c r="N106" i="660" s="1"/>
  <c r="L106" i="660"/>
  <c r="O106" i="660" s="1"/>
  <c r="J106" i="660"/>
  <c r="K106" i="660" s="1"/>
  <c r="I106" i="660"/>
  <c r="AA93" i="660"/>
  <c r="O93" i="660"/>
  <c r="N93" i="660"/>
  <c r="Q93" i="660" s="1"/>
  <c r="M93" i="660"/>
  <c r="AB93" i="660" s="1"/>
  <c r="K93" i="660"/>
  <c r="G93" i="660"/>
  <c r="O92" i="660"/>
  <c r="M92" i="660"/>
  <c r="N92" i="660" s="1"/>
  <c r="K92" i="660"/>
  <c r="G92" i="660"/>
  <c r="AA91" i="660"/>
  <c r="Q91" i="660"/>
  <c r="O91" i="660"/>
  <c r="N91" i="660"/>
  <c r="P91" i="660" s="1"/>
  <c r="M91" i="660"/>
  <c r="AB91" i="660" s="1"/>
  <c r="K91" i="660"/>
  <c r="G91" i="660"/>
  <c r="AB90" i="660"/>
  <c r="AA90" i="660"/>
  <c r="Q90" i="660"/>
  <c r="P90" i="660"/>
  <c r="O90" i="660"/>
  <c r="N90" i="660"/>
  <c r="M90" i="660"/>
  <c r="K90" i="660"/>
  <c r="G90" i="660"/>
  <c r="T89" i="660"/>
  <c r="S89" i="660"/>
  <c r="O89" i="660"/>
  <c r="L89" i="660"/>
  <c r="J89" i="660"/>
  <c r="K89" i="660" s="1"/>
  <c r="I89" i="660"/>
  <c r="AB76" i="660"/>
  <c r="AA76" i="660"/>
  <c r="O76" i="660"/>
  <c r="N76" i="660"/>
  <c r="Q76" i="660" s="1"/>
  <c r="M76" i="660"/>
  <c r="K76" i="660"/>
  <c r="G76" i="660"/>
  <c r="AA75" i="660"/>
  <c r="O75" i="660"/>
  <c r="N75" i="660"/>
  <c r="Q75" i="660" s="1"/>
  <c r="M75" i="660"/>
  <c r="AB75" i="660" s="1"/>
  <c r="K75" i="660"/>
  <c r="G75" i="660"/>
  <c r="AA74" i="660"/>
  <c r="O74" i="660"/>
  <c r="M74" i="660"/>
  <c r="N74" i="660" s="1"/>
  <c r="K74" i="660"/>
  <c r="G74" i="660"/>
  <c r="AB73" i="660"/>
  <c r="AA73" i="660"/>
  <c r="O73" i="660"/>
  <c r="N73" i="660"/>
  <c r="Q73" i="660" s="1"/>
  <c r="M73" i="660"/>
  <c r="K73" i="660"/>
  <c r="G73" i="660"/>
  <c r="T72" i="660"/>
  <c r="S72" i="660"/>
  <c r="M72" i="660"/>
  <c r="AB72" i="660" s="1"/>
  <c r="AC56" i="660" s="1"/>
  <c r="L72" i="660"/>
  <c r="O72" i="660" s="1"/>
  <c r="J72" i="660"/>
  <c r="K72" i="660" s="1"/>
  <c r="I72" i="660"/>
  <c r="AA57" i="660"/>
  <c r="Q57" i="660"/>
  <c r="O57" i="660"/>
  <c r="N57" i="660"/>
  <c r="P57" i="660" s="1"/>
  <c r="M57" i="660"/>
  <c r="AB57" i="660" s="1"/>
  <c r="K57" i="660"/>
  <c r="G57" i="660"/>
  <c r="AB56" i="660"/>
  <c r="AA56" i="660"/>
  <c r="Q56" i="660"/>
  <c r="P56" i="660"/>
  <c r="O56" i="660"/>
  <c r="N56" i="660"/>
  <c r="M56" i="660"/>
  <c r="K56" i="660"/>
  <c r="G56" i="660"/>
  <c r="T55" i="660"/>
  <c r="S55" i="660"/>
  <c r="O55" i="660"/>
  <c r="L55" i="660"/>
  <c r="J55" i="660"/>
  <c r="K55" i="660" s="1"/>
  <c r="I55" i="660"/>
  <c r="AB41" i="660"/>
  <c r="AA41" i="660"/>
  <c r="O41" i="660"/>
  <c r="N41" i="660"/>
  <c r="Q41" i="660" s="1"/>
  <c r="M41" i="660"/>
  <c r="K41" i="660"/>
  <c r="G41" i="660"/>
  <c r="AA40" i="660"/>
  <c r="O40" i="660"/>
  <c r="N40" i="660"/>
  <c r="Q40" i="660" s="1"/>
  <c r="M40" i="660"/>
  <c r="AB40" i="660" s="1"/>
  <c r="K40" i="660"/>
  <c r="G40" i="660"/>
  <c r="O39" i="660"/>
  <c r="N39" i="660"/>
  <c r="Q39" i="660" s="1"/>
  <c r="M39" i="660"/>
  <c r="M55" i="660" s="1"/>
  <c r="K39" i="660"/>
  <c r="G39" i="660"/>
  <c r="T38" i="660"/>
  <c r="S38" i="660"/>
  <c r="M38" i="660"/>
  <c r="N38" i="660" s="1"/>
  <c r="L38" i="660"/>
  <c r="O38" i="660" s="1"/>
  <c r="J38" i="660"/>
  <c r="K38" i="660" s="1"/>
  <c r="I38" i="660"/>
  <c r="AA23" i="660"/>
  <c r="O23" i="660"/>
  <c r="N23" i="660"/>
  <c r="Q23" i="660" s="1"/>
  <c r="M23" i="660"/>
  <c r="AB23" i="660" s="1"/>
  <c r="K23" i="660"/>
  <c r="G23" i="660"/>
  <c r="AB22" i="660"/>
  <c r="AA22" i="660"/>
  <c r="Q22" i="660"/>
  <c r="O22" i="660"/>
  <c r="N22" i="660"/>
  <c r="P22" i="660" s="1"/>
  <c r="M22" i="660"/>
  <c r="K22" i="660"/>
  <c r="G22" i="660"/>
  <c r="T21" i="660"/>
  <c r="S21" i="660"/>
  <c r="M21" i="660"/>
  <c r="AB21" i="660" s="1"/>
  <c r="AC5" i="660" s="1"/>
  <c r="L21" i="660"/>
  <c r="O21" i="660" s="1"/>
  <c r="J21" i="660"/>
  <c r="K21" i="660" s="1"/>
  <c r="I21" i="660"/>
  <c r="AA6" i="660"/>
  <c r="Q6" i="660"/>
  <c r="O6" i="660"/>
  <c r="N6" i="660"/>
  <c r="P6" i="660" s="1"/>
  <c r="M6" i="660"/>
  <c r="AB6" i="660" s="1"/>
  <c r="K6" i="660"/>
  <c r="G6" i="660"/>
  <c r="AB5" i="660"/>
  <c r="AA5" i="660"/>
  <c r="O5" i="660"/>
  <c r="N5" i="660"/>
  <c r="Q5" i="660" s="1"/>
  <c r="M5" i="660"/>
  <c r="K5" i="660"/>
  <c r="G5" i="660"/>
  <c r="F1" i="660" s="1"/>
  <c r="H2" i="660"/>
  <c r="H1" i="660"/>
  <c r="D1" i="660"/>
  <c r="F3" i="659" s="1"/>
  <c r="X29" i="659"/>
  <c r="W29" i="659"/>
  <c r="V29" i="659"/>
  <c r="T29" i="659"/>
  <c r="P29" i="659"/>
  <c r="O29" i="659"/>
  <c r="N29" i="659"/>
  <c r="M29" i="659"/>
  <c r="I29" i="659"/>
  <c r="H29" i="659"/>
  <c r="G29" i="659"/>
  <c r="D29" i="659"/>
  <c r="K8" i="659" s="1"/>
  <c r="O15" i="659"/>
  <c r="N15" i="659"/>
  <c r="K15" i="659"/>
  <c r="I15" i="659"/>
  <c r="H15" i="659"/>
  <c r="G15" i="659"/>
  <c r="F15" i="659"/>
  <c r="E15" i="659"/>
  <c r="D15" i="659"/>
  <c r="G8" i="659" s="1"/>
  <c r="M8" i="659"/>
  <c r="I8" i="659"/>
  <c r="F8" i="659"/>
  <c r="M7" i="659"/>
  <c r="K7" i="659"/>
  <c r="I7" i="659"/>
  <c r="G7" i="659"/>
  <c r="F7" i="659"/>
  <c r="E7" i="659"/>
  <c r="M6" i="659"/>
  <c r="K6" i="659"/>
  <c r="I6" i="659"/>
  <c r="G6" i="659"/>
  <c r="F6" i="659"/>
  <c r="E6" i="659"/>
  <c r="T157" i="658"/>
  <c r="S157" i="658"/>
  <c r="M157" i="658"/>
  <c r="AB157" i="658" s="1"/>
  <c r="AC141" i="658" s="1"/>
  <c r="L157" i="658"/>
  <c r="O157" i="658" s="1"/>
  <c r="J157" i="658"/>
  <c r="K157" i="658" s="1"/>
  <c r="I157" i="658"/>
  <c r="AA143" i="658"/>
  <c r="O143" i="658"/>
  <c r="M143" i="658"/>
  <c r="AB143" i="658" s="1"/>
  <c r="K143" i="658"/>
  <c r="G143" i="658"/>
  <c r="AB142" i="658"/>
  <c r="AA142" i="658"/>
  <c r="O142" i="658"/>
  <c r="M142" i="658"/>
  <c r="N142" i="658" s="1"/>
  <c r="K142" i="658"/>
  <c r="G142" i="658"/>
  <c r="AB141" i="658"/>
  <c r="AA141" i="658"/>
  <c r="O141" i="658"/>
  <c r="N141" i="658"/>
  <c r="P141" i="658" s="1"/>
  <c r="M141" i="658"/>
  <c r="K141" i="658"/>
  <c r="G141" i="658"/>
  <c r="T140" i="658"/>
  <c r="S140" i="658"/>
  <c r="O140" i="658"/>
  <c r="L140" i="658"/>
  <c r="J140" i="658"/>
  <c r="K140" i="658" s="1"/>
  <c r="I140" i="658"/>
  <c r="AA126" i="658"/>
  <c r="O126" i="658"/>
  <c r="N126" i="658"/>
  <c r="P126" i="658" s="1"/>
  <c r="M126" i="658"/>
  <c r="AB126" i="658" s="1"/>
  <c r="K126" i="658"/>
  <c r="Q126" i="658" s="1"/>
  <c r="G126" i="658"/>
  <c r="O125" i="658"/>
  <c r="N125" i="658"/>
  <c r="Q125" i="658" s="1"/>
  <c r="M125" i="658"/>
  <c r="AB125" i="658" s="1"/>
  <c r="K125" i="658"/>
  <c r="G125" i="658"/>
  <c r="AB124" i="658"/>
  <c r="O124" i="658"/>
  <c r="M124" i="658"/>
  <c r="M140" i="658" s="1"/>
  <c r="K124" i="658"/>
  <c r="G124" i="658"/>
  <c r="T123" i="658"/>
  <c r="S123" i="658"/>
  <c r="L123" i="658"/>
  <c r="O123" i="658" s="1"/>
  <c r="J123" i="658"/>
  <c r="K123" i="658" s="1"/>
  <c r="I123" i="658"/>
  <c r="AB113" i="658"/>
  <c r="AA113" i="658"/>
  <c r="AB112" i="658"/>
  <c r="AA112" i="658"/>
  <c r="O111" i="658"/>
  <c r="M111" i="658"/>
  <c r="AB111" i="658" s="1"/>
  <c r="K111" i="658"/>
  <c r="G111" i="658"/>
  <c r="AB110" i="658"/>
  <c r="O110" i="658"/>
  <c r="M110" i="658"/>
  <c r="AA110" i="658" s="1"/>
  <c r="K110" i="658"/>
  <c r="G110" i="658"/>
  <c r="AB109" i="658"/>
  <c r="AA109" i="658"/>
  <c r="Q109" i="658"/>
  <c r="P109" i="658"/>
  <c r="O109" i="658"/>
  <c r="N109" i="658"/>
  <c r="M109" i="658"/>
  <c r="K109" i="658"/>
  <c r="G109" i="658"/>
  <c r="O108" i="658"/>
  <c r="M108" i="658"/>
  <c r="N108" i="658" s="1"/>
  <c r="K108" i="658"/>
  <c r="G108" i="658"/>
  <c r="O107" i="658"/>
  <c r="M107" i="658"/>
  <c r="N107" i="658" s="1"/>
  <c r="K107" i="658"/>
  <c r="G107" i="658"/>
  <c r="T106" i="658"/>
  <c r="S106" i="658"/>
  <c r="L106" i="658"/>
  <c r="O106" i="658" s="1"/>
  <c r="K106" i="658"/>
  <c r="J106" i="658"/>
  <c r="I106" i="658"/>
  <c r="O93" i="658"/>
  <c r="M93" i="658"/>
  <c r="AB93" i="658" s="1"/>
  <c r="K93" i="658"/>
  <c r="G93" i="658"/>
  <c r="AB92" i="658"/>
  <c r="O92" i="658"/>
  <c r="M92" i="658"/>
  <c r="AA92" i="658" s="1"/>
  <c r="K92" i="658"/>
  <c r="G92" i="658"/>
  <c r="AB91" i="658"/>
  <c r="AA91" i="658"/>
  <c r="Q91" i="658"/>
  <c r="P91" i="658"/>
  <c r="O91" i="658"/>
  <c r="N91" i="658"/>
  <c r="M91" i="658"/>
  <c r="K91" i="658"/>
  <c r="G91" i="658"/>
  <c r="AB90" i="658"/>
  <c r="O90" i="658"/>
  <c r="N90" i="658"/>
  <c r="Q90" i="658" s="1"/>
  <c r="M90" i="658"/>
  <c r="M106" i="658" s="1"/>
  <c r="K90" i="658"/>
  <c r="G90" i="658"/>
  <c r="T89" i="658"/>
  <c r="S89" i="658"/>
  <c r="O89" i="658"/>
  <c r="L89" i="658"/>
  <c r="J89" i="658"/>
  <c r="K89" i="658" s="1"/>
  <c r="I89" i="658"/>
  <c r="O82" i="658"/>
  <c r="M82" i="658"/>
  <c r="N82" i="658" s="1"/>
  <c r="K82" i="658"/>
  <c r="G82" i="658"/>
  <c r="O81" i="658"/>
  <c r="M81" i="658"/>
  <c r="AB81" i="658" s="1"/>
  <c r="K81" i="658"/>
  <c r="G81" i="658"/>
  <c r="AB80" i="658"/>
  <c r="O80" i="658"/>
  <c r="M80" i="658"/>
  <c r="AA80" i="658" s="1"/>
  <c r="K80" i="658"/>
  <c r="G80" i="658"/>
  <c r="AB79" i="658"/>
  <c r="AA79" i="658"/>
  <c r="Q79" i="658"/>
  <c r="P79" i="658"/>
  <c r="O79" i="658"/>
  <c r="N79" i="658"/>
  <c r="M79" i="658"/>
  <c r="K79" i="658"/>
  <c r="G79" i="658"/>
  <c r="O78" i="658"/>
  <c r="M78" i="658"/>
  <c r="N78" i="658" s="1"/>
  <c r="K78" i="658"/>
  <c r="G78" i="658"/>
  <c r="AA77" i="658"/>
  <c r="O77" i="658"/>
  <c r="M77" i="658"/>
  <c r="AB77" i="658" s="1"/>
  <c r="K77" i="658"/>
  <c r="G77" i="658"/>
  <c r="AB76" i="658"/>
  <c r="O76" i="658"/>
  <c r="M76" i="658"/>
  <c r="AA76" i="658" s="1"/>
  <c r="K76" i="658"/>
  <c r="G76" i="658"/>
  <c r="AA75" i="658"/>
  <c r="Q75" i="658"/>
  <c r="P75" i="658"/>
  <c r="O75" i="658"/>
  <c r="N75" i="658"/>
  <c r="M75" i="658"/>
  <c r="AB75" i="658" s="1"/>
  <c r="K75" i="658"/>
  <c r="G75" i="658"/>
  <c r="O74" i="658"/>
  <c r="M74" i="658"/>
  <c r="N74" i="658" s="1"/>
  <c r="K74" i="658"/>
  <c r="G74" i="658"/>
  <c r="O73" i="658"/>
  <c r="M73" i="658"/>
  <c r="N73" i="658" s="1"/>
  <c r="K73" i="658"/>
  <c r="G73" i="658"/>
  <c r="T72" i="658"/>
  <c r="S72" i="658"/>
  <c r="L72" i="658"/>
  <c r="O72" i="658" s="1"/>
  <c r="K72" i="658"/>
  <c r="J72" i="658"/>
  <c r="I72" i="658"/>
  <c r="AA62" i="658"/>
  <c r="O62" i="658"/>
  <c r="M62" i="658"/>
  <c r="AB62" i="658" s="1"/>
  <c r="K62" i="658"/>
  <c r="G62" i="658"/>
  <c r="AB61" i="658"/>
  <c r="AA61" i="658"/>
  <c r="O61" i="658"/>
  <c r="M61" i="658"/>
  <c r="N61" i="658" s="1"/>
  <c r="K61" i="658"/>
  <c r="G61" i="658"/>
  <c r="AA60" i="658"/>
  <c r="Q60" i="658"/>
  <c r="P60" i="658"/>
  <c r="O60" i="658"/>
  <c r="N60" i="658"/>
  <c r="M60" i="658"/>
  <c r="AB60" i="658" s="1"/>
  <c r="K60" i="658"/>
  <c r="G60" i="658"/>
  <c r="O59" i="658"/>
  <c r="M59" i="658"/>
  <c r="N59" i="658" s="1"/>
  <c r="K59" i="658"/>
  <c r="G59" i="658"/>
  <c r="AB58" i="658"/>
  <c r="AA58" i="658"/>
  <c r="P58" i="658"/>
  <c r="O58" i="658"/>
  <c r="N58" i="658"/>
  <c r="Q58" i="658" s="1"/>
  <c r="M58" i="658"/>
  <c r="K58" i="658"/>
  <c r="G58" i="658"/>
  <c r="AB57" i="658"/>
  <c r="O57" i="658"/>
  <c r="M57" i="658"/>
  <c r="AA57" i="658" s="1"/>
  <c r="K57" i="658"/>
  <c r="G57" i="658"/>
  <c r="AB56" i="658"/>
  <c r="AA56" i="658"/>
  <c r="O56" i="658"/>
  <c r="N56" i="658"/>
  <c r="P56" i="658" s="1"/>
  <c r="M56" i="658"/>
  <c r="M72" i="658" s="1"/>
  <c r="K56" i="658"/>
  <c r="Q56" i="658" s="1"/>
  <c r="G56" i="658"/>
  <c r="T55" i="658"/>
  <c r="S55" i="658"/>
  <c r="L55" i="658"/>
  <c r="O55" i="658" s="1"/>
  <c r="J55" i="658"/>
  <c r="K55" i="658" s="1"/>
  <c r="I55" i="658"/>
  <c r="AA45" i="658"/>
  <c r="P45" i="658"/>
  <c r="O45" i="658"/>
  <c r="N45" i="658"/>
  <c r="M45" i="658"/>
  <c r="AB45" i="658" s="1"/>
  <c r="K45" i="658"/>
  <c r="Q45" i="658" s="1"/>
  <c r="G45" i="658"/>
  <c r="O44" i="658"/>
  <c r="M44" i="658"/>
  <c r="N44" i="658" s="1"/>
  <c r="K44" i="658"/>
  <c r="G44" i="658"/>
  <c r="AA43" i="658"/>
  <c r="O43" i="658"/>
  <c r="N43" i="658"/>
  <c r="Q43" i="658" s="1"/>
  <c r="M43" i="658"/>
  <c r="AB43" i="658" s="1"/>
  <c r="K43" i="658"/>
  <c r="P43" i="658" s="1"/>
  <c r="G43" i="658"/>
  <c r="AB42" i="658"/>
  <c r="O42" i="658"/>
  <c r="M42" i="658"/>
  <c r="AA42" i="658" s="1"/>
  <c r="K42" i="658"/>
  <c r="G42" i="658"/>
  <c r="AA41" i="658"/>
  <c r="P41" i="658"/>
  <c r="O41" i="658"/>
  <c r="N41" i="658"/>
  <c r="Q41" i="658" s="1"/>
  <c r="M41" i="658"/>
  <c r="AB41" i="658" s="1"/>
  <c r="K41" i="658"/>
  <c r="G41" i="658"/>
  <c r="O40" i="658"/>
  <c r="M40" i="658"/>
  <c r="N40" i="658" s="1"/>
  <c r="K40" i="658"/>
  <c r="G40" i="658"/>
  <c r="AB39" i="658"/>
  <c r="O39" i="658"/>
  <c r="N39" i="658"/>
  <c r="Q39" i="658" s="1"/>
  <c r="M39" i="658"/>
  <c r="M55" i="658" s="1"/>
  <c r="K39" i="658"/>
  <c r="G39" i="658"/>
  <c r="T38" i="658"/>
  <c r="S38" i="658"/>
  <c r="L38" i="658"/>
  <c r="O38" i="658" s="1"/>
  <c r="K38" i="658"/>
  <c r="J38" i="658"/>
  <c r="I38" i="658"/>
  <c r="AA27" i="658"/>
  <c r="O27" i="658"/>
  <c r="N27" i="658"/>
  <c r="Q27" i="658" s="1"/>
  <c r="M27" i="658"/>
  <c r="AB27" i="658" s="1"/>
  <c r="K27" i="658"/>
  <c r="P27" i="658" s="1"/>
  <c r="G27" i="658"/>
  <c r="AB26" i="658"/>
  <c r="O26" i="658"/>
  <c r="M26" i="658"/>
  <c r="AA26" i="658" s="1"/>
  <c r="K26" i="658"/>
  <c r="G26" i="658"/>
  <c r="AA25" i="658"/>
  <c r="P25" i="658"/>
  <c r="O25" i="658"/>
  <c r="N25" i="658"/>
  <c r="Q25" i="658" s="1"/>
  <c r="M25" i="658"/>
  <c r="AB25" i="658" s="1"/>
  <c r="K25" i="658"/>
  <c r="G25" i="658"/>
  <c r="O24" i="658"/>
  <c r="M24" i="658"/>
  <c r="N24" i="658" s="1"/>
  <c r="K24" i="658"/>
  <c r="G24" i="658"/>
  <c r="AA23" i="658"/>
  <c r="O23" i="658"/>
  <c r="M23" i="658"/>
  <c r="AB23" i="658" s="1"/>
  <c r="K23" i="658"/>
  <c r="G23" i="658"/>
  <c r="O22" i="658"/>
  <c r="M22" i="658"/>
  <c r="M38" i="658" s="1"/>
  <c r="K22" i="658"/>
  <c r="G22" i="658"/>
  <c r="T21" i="658"/>
  <c r="S21" i="658"/>
  <c r="L21" i="658"/>
  <c r="O21" i="658" s="1"/>
  <c r="J21" i="658"/>
  <c r="K21" i="658" s="1"/>
  <c r="I21" i="658"/>
  <c r="AB7" i="658"/>
  <c r="AA7" i="658"/>
  <c r="O7" i="658"/>
  <c r="M7" i="658"/>
  <c r="N7" i="658" s="1"/>
  <c r="K7" i="658"/>
  <c r="G7" i="658"/>
  <c r="AA6" i="658"/>
  <c r="O6" i="658"/>
  <c r="M6" i="658"/>
  <c r="N6" i="658" s="1"/>
  <c r="K6" i="658"/>
  <c r="G6" i="658"/>
  <c r="O5" i="658"/>
  <c r="N5" i="658"/>
  <c r="Q5" i="658" s="1"/>
  <c r="M5" i="658"/>
  <c r="M21" i="658" s="1"/>
  <c r="K5" i="658"/>
  <c r="G5" i="658"/>
  <c r="H2" i="658"/>
  <c r="H1" i="658"/>
  <c r="F1" i="658"/>
  <c r="F2" i="658" s="1"/>
  <c r="D1" i="658"/>
  <c r="T208" i="657"/>
  <c r="S208" i="657"/>
  <c r="O208" i="657"/>
  <c r="L208" i="657"/>
  <c r="J208" i="657"/>
  <c r="K208" i="657" s="1"/>
  <c r="I208" i="657"/>
  <c r="AA197" i="657"/>
  <c r="O197" i="657"/>
  <c r="N197" i="657"/>
  <c r="Q197" i="657" s="1"/>
  <c r="M197" i="657"/>
  <c r="AB197" i="657" s="1"/>
  <c r="K197" i="657"/>
  <c r="G197" i="657"/>
  <c r="AB196" i="657"/>
  <c r="AA196" i="657"/>
  <c r="O196" i="657"/>
  <c r="M196" i="657"/>
  <c r="N196" i="657" s="1"/>
  <c r="K196" i="657"/>
  <c r="G196" i="657"/>
  <c r="AB195" i="657"/>
  <c r="AA195" i="657"/>
  <c r="P195" i="657"/>
  <c r="O195" i="657"/>
  <c r="N195" i="657"/>
  <c r="M195" i="657"/>
  <c r="K195" i="657"/>
  <c r="Q195" i="657" s="1"/>
  <c r="G195" i="657"/>
  <c r="O194" i="657"/>
  <c r="M194" i="657"/>
  <c r="AB194" i="657" s="1"/>
  <c r="K194" i="657"/>
  <c r="G194" i="657"/>
  <c r="AA193" i="657"/>
  <c r="O193" i="657"/>
  <c r="N193" i="657"/>
  <c r="Q193" i="657" s="1"/>
  <c r="M193" i="657"/>
  <c r="AB193" i="657" s="1"/>
  <c r="K193" i="657"/>
  <c r="G193" i="657"/>
  <c r="O192" i="657"/>
  <c r="M192" i="657"/>
  <c r="AB192" i="657" s="1"/>
  <c r="K192" i="657"/>
  <c r="G192" i="657"/>
  <c r="T191" i="657"/>
  <c r="S191" i="657"/>
  <c r="L191" i="657"/>
  <c r="O191" i="657" s="1"/>
  <c r="J191" i="657"/>
  <c r="K191" i="657" s="1"/>
  <c r="I191" i="657"/>
  <c r="AB178" i="657"/>
  <c r="AA178" i="657"/>
  <c r="O178" i="657"/>
  <c r="M178" i="657"/>
  <c r="N178" i="657" s="1"/>
  <c r="K178" i="657"/>
  <c r="G178" i="657"/>
  <c r="AB177" i="657"/>
  <c r="AA177" i="657"/>
  <c r="P177" i="657"/>
  <c r="O177" i="657"/>
  <c r="N177" i="657"/>
  <c r="M177" i="657"/>
  <c r="K177" i="657"/>
  <c r="Q177" i="657" s="1"/>
  <c r="G177" i="657"/>
  <c r="O176" i="657"/>
  <c r="M176" i="657"/>
  <c r="AB176" i="657" s="1"/>
  <c r="K176" i="657"/>
  <c r="G176" i="657"/>
  <c r="O175" i="657"/>
  <c r="M175" i="657"/>
  <c r="AB175" i="657" s="1"/>
  <c r="K175" i="657"/>
  <c r="G175" i="657"/>
  <c r="T174" i="657"/>
  <c r="S174" i="657"/>
  <c r="O174" i="657"/>
  <c r="L174" i="657"/>
  <c r="J174" i="657"/>
  <c r="K174" i="657" s="1"/>
  <c r="I174" i="657"/>
  <c r="AA160" i="657"/>
  <c r="O160" i="657"/>
  <c r="N160" i="657"/>
  <c r="Q160" i="657" s="1"/>
  <c r="M160" i="657"/>
  <c r="AB160" i="657" s="1"/>
  <c r="K160" i="657"/>
  <c r="G160" i="657"/>
  <c r="AB159" i="657"/>
  <c r="AA159" i="657"/>
  <c r="O159" i="657"/>
  <c r="M159" i="657"/>
  <c r="N159" i="657" s="1"/>
  <c r="K159" i="657"/>
  <c r="G159" i="657"/>
  <c r="AB158" i="657"/>
  <c r="AA158" i="657"/>
  <c r="Q158" i="657"/>
  <c r="O158" i="657"/>
  <c r="N158" i="657"/>
  <c r="P158" i="657" s="1"/>
  <c r="M158" i="657"/>
  <c r="M174" i="657" s="1"/>
  <c r="K158" i="657"/>
  <c r="G158" i="657"/>
  <c r="T157" i="657"/>
  <c r="S157" i="657"/>
  <c r="L157" i="657"/>
  <c r="O157" i="657" s="1"/>
  <c r="J157" i="657"/>
  <c r="K157" i="657" s="1"/>
  <c r="I157" i="657"/>
  <c r="AB146" i="657"/>
  <c r="AA146" i="657"/>
  <c r="O146" i="657"/>
  <c r="N146" i="657"/>
  <c r="M146" i="657"/>
  <c r="K146" i="657"/>
  <c r="Q146" i="657" s="1"/>
  <c r="G146" i="657"/>
  <c r="AA145" i="657"/>
  <c r="O145" i="657"/>
  <c r="N145" i="657"/>
  <c r="P145" i="657" s="1"/>
  <c r="M145" i="657"/>
  <c r="AB145" i="657" s="1"/>
  <c r="K145" i="657"/>
  <c r="Q145" i="657" s="1"/>
  <c r="G145" i="657"/>
  <c r="AA144" i="657"/>
  <c r="O144" i="657"/>
  <c r="N144" i="657"/>
  <c r="Q144" i="657" s="1"/>
  <c r="M144" i="657"/>
  <c r="AB144" i="657" s="1"/>
  <c r="K144" i="657"/>
  <c r="G144" i="657"/>
  <c r="AB143" i="657"/>
  <c r="AA143" i="657"/>
  <c r="O143" i="657"/>
  <c r="N143" i="657"/>
  <c r="Q143" i="657" s="1"/>
  <c r="M143" i="657"/>
  <c r="K143" i="657"/>
  <c r="G143" i="657"/>
  <c r="AA142" i="657"/>
  <c r="O142" i="657"/>
  <c r="N142" i="657"/>
  <c r="M142" i="657"/>
  <c r="AB142" i="657" s="1"/>
  <c r="K142" i="657"/>
  <c r="Q142" i="657" s="1"/>
  <c r="G142" i="657"/>
  <c r="AB141" i="657"/>
  <c r="AA141" i="657"/>
  <c r="O141" i="657"/>
  <c r="N141" i="657"/>
  <c r="Q141" i="657" s="1"/>
  <c r="M141" i="657"/>
  <c r="M157" i="657" s="1"/>
  <c r="K141" i="657"/>
  <c r="G141" i="657"/>
  <c r="T140" i="657"/>
  <c r="S140" i="657"/>
  <c r="L140" i="657"/>
  <c r="O140" i="657" s="1"/>
  <c r="J140" i="657"/>
  <c r="K140" i="657" s="1"/>
  <c r="I140" i="657"/>
  <c r="AA128" i="657"/>
  <c r="O128" i="657"/>
  <c r="M128" i="657"/>
  <c r="AB128" i="657" s="1"/>
  <c r="K128" i="657"/>
  <c r="G128" i="657"/>
  <c r="AA127" i="657"/>
  <c r="O127" i="657"/>
  <c r="N127" i="657"/>
  <c r="Q127" i="657" s="1"/>
  <c r="M127" i="657"/>
  <c r="AB127" i="657" s="1"/>
  <c r="K127" i="657"/>
  <c r="G127" i="657"/>
  <c r="AB126" i="657"/>
  <c r="AA126" i="657"/>
  <c r="O126" i="657"/>
  <c r="N126" i="657"/>
  <c r="Q126" i="657" s="1"/>
  <c r="M126" i="657"/>
  <c r="K126" i="657"/>
  <c r="G126" i="657"/>
  <c r="AB125" i="657"/>
  <c r="AA125" i="657"/>
  <c r="O125" i="657"/>
  <c r="N125" i="657"/>
  <c r="Q125" i="657" s="1"/>
  <c r="M125" i="657"/>
  <c r="K125" i="657"/>
  <c r="G125" i="657"/>
  <c r="AB124" i="657"/>
  <c r="AA124" i="657"/>
  <c r="O124" i="657"/>
  <c r="N124" i="657"/>
  <c r="Q124" i="657" s="1"/>
  <c r="M124" i="657"/>
  <c r="M140" i="657" s="1"/>
  <c r="K124" i="657"/>
  <c r="G124" i="657"/>
  <c r="T123" i="657"/>
  <c r="S123" i="657"/>
  <c r="L123" i="657"/>
  <c r="O123" i="657" s="1"/>
  <c r="J123" i="657"/>
  <c r="K123" i="657" s="1"/>
  <c r="I123" i="657"/>
  <c r="AA110" i="657"/>
  <c r="O110" i="657"/>
  <c r="M110" i="657"/>
  <c r="AB110" i="657" s="1"/>
  <c r="K110" i="657"/>
  <c r="G110" i="657"/>
  <c r="AA109" i="657"/>
  <c r="O109" i="657"/>
  <c r="N109" i="657"/>
  <c r="P109" i="657" s="1"/>
  <c r="M109" i="657"/>
  <c r="AB109" i="657" s="1"/>
  <c r="K109" i="657"/>
  <c r="Q109" i="657" s="1"/>
  <c r="G109" i="657"/>
  <c r="AA108" i="657"/>
  <c r="O108" i="657"/>
  <c r="N108" i="657"/>
  <c r="Q108" i="657" s="1"/>
  <c r="M108" i="657"/>
  <c r="AB108" i="657" s="1"/>
  <c r="K108" i="657"/>
  <c r="G108" i="657"/>
  <c r="O107" i="657"/>
  <c r="M107" i="657"/>
  <c r="M123" i="657" s="1"/>
  <c r="K107" i="657"/>
  <c r="G107" i="657"/>
  <c r="T106" i="657"/>
  <c r="S106" i="657"/>
  <c r="L106" i="657"/>
  <c r="O106" i="657" s="1"/>
  <c r="J106" i="657"/>
  <c r="K106" i="657" s="1"/>
  <c r="I106" i="657"/>
  <c r="AA93" i="657"/>
  <c r="O93" i="657"/>
  <c r="N93" i="657"/>
  <c r="Q93" i="657" s="1"/>
  <c r="M93" i="657"/>
  <c r="AB93" i="657" s="1"/>
  <c r="K93" i="657"/>
  <c r="G93" i="657"/>
  <c r="AA92" i="657"/>
  <c r="O92" i="657"/>
  <c r="M92" i="657"/>
  <c r="AB92" i="657" s="1"/>
  <c r="K92" i="657"/>
  <c r="G92" i="657"/>
  <c r="AA91" i="657"/>
  <c r="O91" i="657"/>
  <c r="N91" i="657"/>
  <c r="P91" i="657" s="1"/>
  <c r="M91" i="657"/>
  <c r="AB91" i="657" s="1"/>
  <c r="K91" i="657"/>
  <c r="Q91" i="657" s="1"/>
  <c r="G91" i="657"/>
  <c r="AB90" i="657"/>
  <c r="O90" i="657"/>
  <c r="N90" i="657"/>
  <c r="Q90" i="657" s="1"/>
  <c r="M90" i="657"/>
  <c r="AA90" i="657" s="1"/>
  <c r="K90" i="657"/>
  <c r="G90" i="657"/>
  <c r="T89" i="657"/>
  <c r="S89" i="657"/>
  <c r="L89" i="657"/>
  <c r="O89" i="657" s="1"/>
  <c r="J89" i="657"/>
  <c r="K89" i="657" s="1"/>
  <c r="I89" i="657"/>
  <c r="AA76" i="657"/>
  <c r="O76" i="657"/>
  <c r="N76" i="657"/>
  <c r="Q76" i="657" s="1"/>
  <c r="M76" i="657"/>
  <c r="AB76" i="657" s="1"/>
  <c r="K76" i="657"/>
  <c r="G76" i="657"/>
  <c r="AA75" i="657"/>
  <c r="O75" i="657"/>
  <c r="M75" i="657"/>
  <c r="N75" i="657" s="1"/>
  <c r="K75" i="657"/>
  <c r="G75" i="657"/>
  <c r="AA74" i="657"/>
  <c r="O74" i="657"/>
  <c r="N74" i="657"/>
  <c r="P74" i="657" s="1"/>
  <c r="M74" i="657"/>
  <c r="AB74" i="657" s="1"/>
  <c r="K74" i="657"/>
  <c r="Q74" i="657" s="1"/>
  <c r="G74" i="657"/>
  <c r="AB73" i="657"/>
  <c r="Q73" i="657"/>
  <c r="O73" i="657"/>
  <c r="N73" i="657"/>
  <c r="P73" i="657" s="1"/>
  <c r="M73" i="657"/>
  <c r="AA73" i="657" s="1"/>
  <c r="K73" i="657"/>
  <c r="G73" i="657"/>
  <c r="T72" i="657"/>
  <c r="S72" i="657"/>
  <c r="L72" i="657"/>
  <c r="O72" i="657" s="1"/>
  <c r="J72" i="657"/>
  <c r="K72" i="657" s="1"/>
  <c r="I72" i="657"/>
  <c r="AA57" i="657"/>
  <c r="O57" i="657"/>
  <c r="N57" i="657"/>
  <c r="Q57" i="657" s="1"/>
  <c r="M57" i="657"/>
  <c r="AB57" i="657" s="1"/>
  <c r="K57" i="657"/>
  <c r="G57" i="657"/>
  <c r="AB56" i="657"/>
  <c r="Q56" i="657"/>
  <c r="O56" i="657"/>
  <c r="N56" i="657"/>
  <c r="P56" i="657" s="1"/>
  <c r="M56" i="657"/>
  <c r="AA56" i="657" s="1"/>
  <c r="K56" i="657"/>
  <c r="G56" i="657"/>
  <c r="T55" i="657"/>
  <c r="S55" i="657"/>
  <c r="M55" i="657"/>
  <c r="N55" i="657" s="1"/>
  <c r="L55" i="657"/>
  <c r="O55" i="657" s="1"/>
  <c r="J55" i="657"/>
  <c r="K55" i="657" s="1"/>
  <c r="I55" i="657"/>
  <c r="AA41" i="657"/>
  <c r="O41" i="657"/>
  <c r="M41" i="657"/>
  <c r="N41" i="657" s="1"/>
  <c r="K41" i="657"/>
  <c r="G41" i="657"/>
  <c r="AA40" i="657"/>
  <c r="O40" i="657"/>
  <c r="M40" i="657"/>
  <c r="N40" i="657" s="1"/>
  <c r="K40" i="657"/>
  <c r="G40" i="657"/>
  <c r="AB39" i="657"/>
  <c r="AA39" i="657"/>
  <c r="O39" i="657"/>
  <c r="N39" i="657"/>
  <c r="Q39" i="657" s="1"/>
  <c r="M39" i="657"/>
  <c r="K39" i="657"/>
  <c r="G39" i="657"/>
  <c r="T38" i="657"/>
  <c r="S38" i="657"/>
  <c r="O38" i="657"/>
  <c r="L38" i="657"/>
  <c r="J38" i="657"/>
  <c r="K38" i="657" s="1"/>
  <c r="I38" i="657"/>
  <c r="AA23" i="657"/>
  <c r="O23" i="657"/>
  <c r="N23" i="657"/>
  <c r="Q23" i="657" s="1"/>
  <c r="M23" i="657"/>
  <c r="AB23" i="657" s="1"/>
  <c r="K23" i="657"/>
  <c r="G23" i="657"/>
  <c r="AB22" i="657"/>
  <c r="O22" i="657"/>
  <c r="M22" i="657"/>
  <c r="M38" i="657" s="1"/>
  <c r="K22" i="657"/>
  <c r="G22" i="657"/>
  <c r="T21" i="657"/>
  <c r="S21" i="657"/>
  <c r="L21" i="657"/>
  <c r="O21" i="657" s="1"/>
  <c r="J21" i="657"/>
  <c r="K21" i="657" s="1"/>
  <c r="I21" i="657"/>
  <c r="AA6" i="657"/>
  <c r="O6" i="657"/>
  <c r="N6" i="657"/>
  <c r="Q6" i="657" s="1"/>
  <c r="M6" i="657"/>
  <c r="AB6" i="657" s="1"/>
  <c r="K6" i="657"/>
  <c r="G6" i="657"/>
  <c r="AB5" i="657"/>
  <c r="O5" i="657"/>
  <c r="N5" i="657"/>
  <c r="Q5" i="657" s="1"/>
  <c r="M5" i="657"/>
  <c r="AA5" i="657" s="1"/>
  <c r="K5" i="657"/>
  <c r="G5" i="657"/>
  <c r="F1" i="657" s="1"/>
  <c r="H2" i="657"/>
  <c r="H1" i="657"/>
  <c r="D1" i="657"/>
  <c r="X29" i="656"/>
  <c r="W29" i="656"/>
  <c r="V29" i="656"/>
  <c r="T29" i="656"/>
  <c r="P29" i="656"/>
  <c r="O29" i="656"/>
  <c r="N29" i="656"/>
  <c r="M29" i="656"/>
  <c r="I29" i="656"/>
  <c r="H29" i="656"/>
  <c r="G29" i="656"/>
  <c r="D29" i="656"/>
  <c r="K8" i="656" s="1"/>
  <c r="O15" i="656"/>
  <c r="N15" i="656"/>
  <c r="K15" i="656"/>
  <c r="I15" i="656"/>
  <c r="H15" i="656"/>
  <c r="G15" i="656"/>
  <c r="F15" i="656"/>
  <c r="E15" i="656"/>
  <c r="D15" i="656"/>
  <c r="G8" i="656" s="1"/>
  <c r="M8" i="656"/>
  <c r="I8" i="656"/>
  <c r="F8" i="656"/>
  <c r="M7" i="656"/>
  <c r="K7" i="656"/>
  <c r="I7" i="656"/>
  <c r="G7" i="656"/>
  <c r="F7" i="656"/>
  <c r="E7" i="656"/>
  <c r="M6" i="656"/>
  <c r="K6" i="656"/>
  <c r="I6" i="656"/>
  <c r="G6" i="656"/>
  <c r="F6" i="656"/>
  <c r="E6" i="656"/>
  <c r="F3" i="656"/>
  <c r="T157" i="655"/>
  <c r="S157" i="655"/>
  <c r="M157" i="655"/>
  <c r="AB157" i="655" s="1"/>
  <c r="AC141" i="655" s="1"/>
  <c r="L157" i="655"/>
  <c r="O157" i="655" s="1"/>
  <c r="J157" i="655"/>
  <c r="K157" i="655" s="1"/>
  <c r="I157" i="655"/>
  <c r="AA143" i="655"/>
  <c r="O143" i="655"/>
  <c r="M143" i="655"/>
  <c r="AB143" i="655" s="1"/>
  <c r="K143" i="655"/>
  <c r="G143" i="655"/>
  <c r="AB142" i="655"/>
  <c r="AA142" i="655"/>
  <c r="O142" i="655"/>
  <c r="M142" i="655"/>
  <c r="N142" i="655" s="1"/>
  <c r="K142" i="655"/>
  <c r="G142" i="655"/>
  <c r="AB141" i="655"/>
  <c r="AA141" i="655"/>
  <c r="Q141" i="655"/>
  <c r="O141" i="655"/>
  <c r="N141" i="655"/>
  <c r="P141" i="655" s="1"/>
  <c r="M141" i="655"/>
  <c r="K141" i="655"/>
  <c r="G141" i="655"/>
  <c r="T140" i="655"/>
  <c r="S140" i="655"/>
  <c r="O140" i="655"/>
  <c r="L140" i="655"/>
  <c r="J140" i="655"/>
  <c r="K140" i="655" s="1"/>
  <c r="I140" i="655"/>
  <c r="AA126" i="655"/>
  <c r="O126" i="655"/>
  <c r="N126" i="655"/>
  <c r="P126" i="655" s="1"/>
  <c r="M126" i="655"/>
  <c r="AB126" i="655" s="1"/>
  <c r="K126" i="655"/>
  <c r="Q126" i="655" s="1"/>
  <c r="G126" i="655"/>
  <c r="O125" i="655"/>
  <c r="N125" i="655"/>
  <c r="Q125" i="655" s="1"/>
  <c r="M125" i="655"/>
  <c r="AB125" i="655" s="1"/>
  <c r="K125" i="655"/>
  <c r="G125" i="655"/>
  <c r="O124" i="655"/>
  <c r="M124" i="655"/>
  <c r="M140" i="655" s="1"/>
  <c r="K124" i="655"/>
  <c r="G124" i="655"/>
  <c r="T123" i="655"/>
  <c r="S123" i="655"/>
  <c r="M123" i="655"/>
  <c r="AB123" i="655" s="1"/>
  <c r="AC107" i="655" s="1"/>
  <c r="L123" i="655"/>
  <c r="O123" i="655" s="1"/>
  <c r="J123" i="655"/>
  <c r="K123" i="655" s="1"/>
  <c r="I123" i="655"/>
  <c r="AA110" i="655"/>
  <c r="O110" i="655"/>
  <c r="N110" i="655"/>
  <c r="Q110" i="655" s="1"/>
  <c r="M110" i="655"/>
  <c r="AB110" i="655" s="1"/>
  <c r="K110" i="655"/>
  <c r="G110" i="655"/>
  <c r="AB109" i="655"/>
  <c r="AA109" i="655"/>
  <c r="Q109" i="655"/>
  <c r="O109" i="655"/>
  <c r="N109" i="655"/>
  <c r="P109" i="655" s="1"/>
  <c r="M109" i="655"/>
  <c r="K109" i="655"/>
  <c r="G109" i="655"/>
  <c r="AA108" i="655"/>
  <c r="O108" i="655"/>
  <c r="N108" i="655"/>
  <c r="P108" i="655" s="1"/>
  <c r="M108" i="655"/>
  <c r="AB108" i="655" s="1"/>
  <c r="K108" i="655"/>
  <c r="Q108" i="655" s="1"/>
  <c r="G108" i="655"/>
  <c r="O107" i="655"/>
  <c r="N107" i="655"/>
  <c r="Q107" i="655" s="1"/>
  <c r="M107" i="655"/>
  <c r="AB107" i="655" s="1"/>
  <c r="K107" i="655"/>
  <c r="G107" i="655"/>
  <c r="T106" i="655"/>
  <c r="S106" i="655"/>
  <c r="O106" i="655"/>
  <c r="M106" i="655"/>
  <c r="AB106" i="655" s="1"/>
  <c r="AC90" i="655" s="1"/>
  <c r="L106" i="655"/>
  <c r="J106" i="655"/>
  <c r="K106" i="655" s="1"/>
  <c r="I106" i="655"/>
  <c r="AA93" i="655"/>
  <c r="O93" i="655"/>
  <c r="N93" i="655"/>
  <c r="Q93" i="655" s="1"/>
  <c r="M93" i="655"/>
  <c r="AB93" i="655" s="1"/>
  <c r="K93" i="655"/>
  <c r="G93" i="655"/>
  <c r="AA92" i="655"/>
  <c r="O92" i="655"/>
  <c r="N92" i="655"/>
  <c r="P92" i="655" s="1"/>
  <c r="M92" i="655"/>
  <c r="AB92" i="655" s="1"/>
  <c r="K92" i="655"/>
  <c r="Q92" i="655" s="1"/>
  <c r="G92" i="655"/>
  <c r="AB91" i="655"/>
  <c r="AA91" i="655"/>
  <c r="O91" i="655"/>
  <c r="N91" i="655"/>
  <c r="P91" i="655" s="1"/>
  <c r="M91" i="655"/>
  <c r="K91" i="655"/>
  <c r="Q91" i="655" s="1"/>
  <c r="G91" i="655"/>
  <c r="AB90" i="655"/>
  <c r="AA90" i="655"/>
  <c r="Q90" i="655"/>
  <c r="O90" i="655"/>
  <c r="N90" i="655"/>
  <c r="P90" i="655" s="1"/>
  <c r="M90" i="655"/>
  <c r="K90" i="655"/>
  <c r="G90" i="655"/>
  <c r="T89" i="655"/>
  <c r="S89" i="655"/>
  <c r="O89" i="655"/>
  <c r="M89" i="655"/>
  <c r="N89" i="655" s="1"/>
  <c r="L89" i="655"/>
  <c r="J89" i="655"/>
  <c r="K89" i="655" s="1"/>
  <c r="I89" i="655"/>
  <c r="AA80" i="655"/>
  <c r="O80" i="655"/>
  <c r="N80" i="655"/>
  <c r="P80" i="655" s="1"/>
  <c r="M80" i="655"/>
  <c r="AB80" i="655" s="1"/>
  <c r="K80" i="655"/>
  <c r="Q80" i="655" s="1"/>
  <c r="G80" i="655"/>
  <c r="AA79" i="655"/>
  <c r="O79" i="655"/>
  <c r="N79" i="655"/>
  <c r="Q79" i="655" s="1"/>
  <c r="M79" i="655"/>
  <c r="AB79" i="655" s="1"/>
  <c r="K79" i="655"/>
  <c r="G79" i="655"/>
  <c r="AA78" i="655"/>
  <c r="O78" i="655"/>
  <c r="N78" i="655"/>
  <c r="Q78" i="655" s="1"/>
  <c r="M78" i="655"/>
  <c r="AB78" i="655" s="1"/>
  <c r="K78" i="655"/>
  <c r="G78" i="655"/>
  <c r="AB77" i="655"/>
  <c r="AA77" i="655"/>
  <c r="O77" i="655"/>
  <c r="N77" i="655"/>
  <c r="P77" i="655" s="1"/>
  <c r="M77" i="655"/>
  <c r="K77" i="655"/>
  <c r="Q77" i="655" s="1"/>
  <c r="G77" i="655"/>
  <c r="AA76" i="655"/>
  <c r="O76" i="655"/>
  <c r="N76" i="655"/>
  <c r="P76" i="655" s="1"/>
  <c r="M76" i="655"/>
  <c r="AB76" i="655" s="1"/>
  <c r="K76" i="655"/>
  <c r="Q76" i="655" s="1"/>
  <c r="G76" i="655"/>
  <c r="AA75" i="655"/>
  <c r="O75" i="655"/>
  <c r="N75" i="655"/>
  <c r="Q75" i="655" s="1"/>
  <c r="M75" i="655"/>
  <c r="AB75" i="655" s="1"/>
  <c r="K75" i="655"/>
  <c r="G75" i="655"/>
  <c r="AA74" i="655"/>
  <c r="O74" i="655"/>
  <c r="N74" i="655"/>
  <c r="Q74" i="655" s="1"/>
  <c r="M74" i="655"/>
  <c r="AB74" i="655" s="1"/>
  <c r="K74" i="655"/>
  <c r="G74" i="655"/>
  <c r="AB73" i="655"/>
  <c r="AA73" i="655"/>
  <c r="Q73" i="655"/>
  <c r="O73" i="655"/>
  <c r="N73" i="655"/>
  <c r="P73" i="655" s="1"/>
  <c r="M73" i="655"/>
  <c r="K73" i="655"/>
  <c r="G73" i="655"/>
  <c r="T72" i="655"/>
  <c r="S72" i="655"/>
  <c r="L72" i="655"/>
  <c r="O72" i="655" s="1"/>
  <c r="J72" i="655"/>
  <c r="K72" i="655" s="1"/>
  <c r="I72" i="655"/>
  <c r="AB59" i="655"/>
  <c r="AA59" i="655"/>
  <c r="O59" i="655"/>
  <c r="N59" i="655"/>
  <c r="P59" i="655" s="1"/>
  <c r="M59" i="655"/>
  <c r="K59" i="655"/>
  <c r="Q59" i="655" s="1"/>
  <c r="G59" i="655"/>
  <c r="AA58" i="655"/>
  <c r="O58" i="655"/>
  <c r="N58" i="655"/>
  <c r="P58" i="655" s="1"/>
  <c r="M58" i="655"/>
  <c r="AB58" i="655" s="1"/>
  <c r="K58" i="655"/>
  <c r="Q58" i="655" s="1"/>
  <c r="G58" i="655"/>
  <c r="AA57" i="655"/>
  <c r="O57" i="655"/>
  <c r="N57" i="655"/>
  <c r="Q57" i="655" s="1"/>
  <c r="M57" i="655"/>
  <c r="AB57" i="655" s="1"/>
  <c r="K57" i="655"/>
  <c r="G57" i="655"/>
  <c r="AB56" i="655"/>
  <c r="O56" i="655"/>
  <c r="M56" i="655"/>
  <c r="AA56" i="655" s="1"/>
  <c r="K56" i="655"/>
  <c r="G56" i="655"/>
  <c r="T55" i="655"/>
  <c r="S55" i="655"/>
  <c r="M55" i="655"/>
  <c r="AB55" i="655" s="1"/>
  <c r="AC39" i="655" s="1"/>
  <c r="L55" i="655"/>
  <c r="O55" i="655" s="1"/>
  <c r="J55" i="655"/>
  <c r="K55" i="655" s="1"/>
  <c r="I55" i="655"/>
  <c r="AA45" i="655"/>
  <c r="O45" i="655"/>
  <c r="N45" i="655"/>
  <c r="Q45" i="655" s="1"/>
  <c r="M45" i="655"/>
  <c r="AB45" i="655" s="1"/>
  <c r="K45" i="655"/>
  <c r="G45" i="655"/>
  <c r="AA44" i="655"/>
  <c r="O44" i="655"/>
  <c r="N44" i="655"/>
  <c r="P44" i="655" s="1"/>
  <c r="M44" i="655"/>
  <c r="AB44" i="655" s="1"/>
  <c r="K44" i="655"/>
  <c r="Q44" i="655" s="1"/>
  <c r="G44" i="655"/>
  <c r="AA43" i="655"/>
  <c r="O43" i="655"/>
  <c r="N43" i="655"/>
  <c r="P43" i="655" s="1"/>
  <c r="M43" i="655"/>
  <c r="AB43" i="655" s="1"/>
  <c r="K43" i="655"/>
  <c r="Q43" i="655" s="1"/>
  <c r="G43" i="655"/>
  <c r="AA42" i="655"/>
  <c r="O42" i="655"/>
  <c r="N42" i="655"/>
  <c r="Q42" i="655" s="1"/>
  <c r="M42" i="655"/>
  <c r="AB42" i="655" s="1"/>
  <c r="K42" i="655"/>
  <c r="G42" i="655"/>
  <c r="AA41" i="655"/>
  <c r="O41" i="655"/>
  <c r="N41" i="655"/>
  <c r="Q41" i="655" s="1"/>
  <c r="M41" i="655"/>
  <c r="AB41" i="655" s="1"/>
  <c r="K41" i="655"/>
  <c r="G41" i="655"/>
  <c r="AA40" i="655"/>
  <c r="O40" i="655"/>
  <c r="N40" i="655"/>
  <c r="P40" i="655" s="1"/>
  <c r="M40" i="655"/>
  <c r="AB40" i="655" s="1"/>
  <c r="K40" i="655"/>
  <c r="Q40" i="655" s="1"/>
  <c r="G40" i="655"/>
  <c r="AB39" i="655"/>
  <c r="AA39" i="655"/>
  <c r="Q39" i="655"/>
  <c r="O39" i="655"/>
  <c r="N39" i="655"/>
  <c r="P39" i="655" s="1"/>
  <c r="M39" i="655"/>
  <c r="K39" i="655"/>
  <c r="G39" i="655"/>
  <c r="T38" i="655"/>
  <c r="S38" i="655"/>
  <c r="O38" i="655"/>
  <c r="M38" i="655"/>
  <c r="N38" i="655" s="1"/>
  <c r="L38" i="655"/>
  <c r="J38" i="655"/>
  <c r="K38" i="655" s="1"/>
  <c r="I38" i="655"/>
  <c r="AA25" i="655"/>
  <c r="O25" i="655"/>
  <c r="N25" i="655"/>
  <c r="P25" i="655" s="1"/>
  <c r="M25" i="655"/>
  <c r="AB25" i="655" s="1"/>
  <c r="K25" i="655"/>
  <c r="Q25" i="655" s="1"/>
  <c r="G25" i="655"/>
  <c r="AA24" i="655"/>
  <c r="O24" i="655"/>
  <c r="N24" i="655"/>
  <c r="Q24" i="655" s="1"/>
  <c r="M24" i="655"/>
  <c r="AB24" i="655" s="1"/>
  <c r="K24" i="655"/>
  <c r="G24" i="655"/>
  <c r="AA23" i="655"/>
  <c r="O23" i="655"/>
  <c r="N23" i="655"/>
  <c r="Q23" i="655" s="1"/>
  <c r="M23" i="655"/>
  <c r="AB23" i="655" s="1"/>
  <c r="K23" i="655"/>
  <c r="G23" i="655"/>
  <c r="AB22" i="655"/>
  <c r="AA22" i="655"/>
  <c r="Q22" i="655"/>
  <c r="O22" i="655"/>
  <c r="N22" i="655"/>
  <c r="P22" i="655" s="1"/>
  <c r="M22" i="655"/>
  <c r="K22" i="655"/>
  <c r="G22" i="655"/>
  <c r="AB21" i="655"/>
  <c r="AC5" i="655" s="1"/>
  <c r="T21" i="655"/>
  <c r="S21" i="655"/>
  <c r="M21" i="655"/>
  <c r="N21" i="655" s="1"/>
  <c r="L21" i="655"/>
  <c r="O21" i="655" s="1"/>
  <c r="J21" i="655"/>
  <c r="K21" i="655" s="1"/>
  <c r="I21" i="655"/>
  <c r="AA7" i="655"/>
  <c r="O7" i="655"/>
  <c r="N7" i="655"/>
  <c r="P7" i="655" s="1"/>
  <c r="M7" i="655"/>
  <c r="AB7" i="655" s="1"/>
  <c r="K7" i="655"/>
  <c r="Q7" i="655" s="1"/>
  <c r="G7" i="655"/>
  <c r="AA6" i="655"/>
  <c r="O6" i="655"/>
  <c r="N6" i="655"/>
  <c r="P6" i="655" s="1"/>
  <c r="M6" i="655"/>
  <c r="AB6" i="655" s="1"/>
  <c r="K6" i="655"/>
  <c r="Q6" i="655" s="1"/>
  <c r="G6" i="655"/>
  <c r="AB5" i="655"/>
  <c r="O5" i="655"/>
  <c r="N5" i="655"/>
  <c r="Q5" i="655" s="1"/>
  <c r="M5" i="655"/>
  <c r="AA5" i="655" s="1"/>
  <c r="K5" i="655"/>
  <c r="G5" i="655"/>
  <c r="F1" i="655" s="1"/>
  <c r="F2" i="655" s="1"/>
  <c r="H2" i="655"/>
  <c r="D1" i="655"/>
  <c r="AB208" i="654"/>
  <c r="AC192" i="654" s="1"/>
  <c r="T208" i="654"/>
  <c r="S208" i="654"/>
  <c r="M208" i="654"/>
  <c r="N208" i="654" s="1"/>
  <c r="L208" i="654"/>
  <c r="O208" i="654" s="1"/>
  <c r="J208" i="654"/>
  <c r="K208" i="654" s="1"/>
  <c r="I208" i="654"/>
  <c r="AA197" i="654"/>
  <c r="O197" i="654"/>
  <c r="N197" i="654"/>
  <c r="P197" i="654" s="1"/>
  <c r="M197" i="654"/>
  <c r="AB197" i="654" s="1"/>
  <c r="K197" i="654"/>
  <c r="Q197" i="654" s="1"/>
  <c r="G197" i="654"/>
  <c r="AB196" i="654"/>
  <c r="AA196" i="654"/>
  <c r="O196" i="654"/>
  <c r="N196" i="654"/>
  <c r="P196" i="654" s="1"/>
  <c r="M196" i="654"/>
  <c r="K196" i="654"/>
  <c r="Q196" i="654" s="1"/>
  <c r="G196" i="654"/>
  <c r="AA195" i="654"/>
  <c r="O195" i="654"/>
  <c r="N195" i="654"/>
  <c r="Q195" i="654" s="1"/>
  <c r="M195" i="654"/>
  <c r="AB195" i="654" s="1"/>
  <c r="K195" i="654"/>
  <c r="G195" i="654"/>
  <c r="AA194" i="654"/>
  <c r="O194" i="654"/>
  <c r="N194" i="654"/>
  <c r="Q194" i="654" s="1"/>
  <c r="M194" i="654"/>
  <c r="AB194" i="654" s="1"/>
  <c r="K194" i="654"/>
  <c r="G194" i="654"/>
  <c r="AA193" i="654"/>
  <c r="O193" i="654"/>
  <c r="N193" i="654"/>
  <c r="P193" i="654" s="1"/>
  <c r="M193" i="654"/>
  <c r="AB193" i="654" s="1"/>
  <c r="K193" i="654"/>
  <c r="Q193" i="654" s="1"/>
  <c r="G193" i="654"/>
  <c r="AB192" i="654"/>
  <c r="AA192" i="654"/>
  <c r="Q192" i="654"/>
  <c r="O192" i="654"/>
  <c r="N192" i="654"/>
  <c r="P192" i="654" s="1"/>
  <c r="M192" i="654"/>
  <c r="K192" i="654"/>
  <c r="G192" i="654"/>
  <c r="T191" i="654"/>
  <c r="S191" i="654"/>
  <c r="M191" i="654"/>
  <c r="N191" i="654" s="1"/>
  <c r="L191" i="654"/>
  <c r="O191" i="654" s="1"/>
  <c r="J191" i="654"/>
  <c r="K191" i="654" s="1"/>
  <c r="I191" i="654"/>
  <c r="AA178" i="654"/>
  <c r="O178" i="654"/>
  <c r="N178" i="654"/>
  <c r="P178" i="654" s="1"/>
  <c r="M178" i="654"/>
  <c r="AB178" i="654" s="1"/>
  <c r="K178" i="654"/>
  <c r="Q178" i="654" s="1"/>
  <c r="G178" i="654"/>
  <c r="AA177" i="654"/>
  <c r="O177" i="654"/>
  <c r="N177" i="654"/>
  <c r="Q177" i="654" s="1"/>
  <c r="M177" i="654"/>
  <c r="AB177" i="654" s="1"/>
  <c r="K177" i="654"/>
  <c r="G177" i="654"/>
  <c r="AA176" i="654"/>
  <c r="O176" i="654"/>
  <c r="N176" i="654"/>
  <c r="Q176" i="654" s="1"/>
  <c r="M176" i="654"/>
  <c r="AB176" i="654" s="1"/>
  <c r="K176" i="654"/>
  <c r="G176" i="654"/>
  <c r="AB175" i="654"/>
  <c r="Q175" i="654"/>
  <c r="O175" i="654"/>
  <c r="N175" i="654"/>
  <c r="P175" i="654" s="1"/>
  <c r="M175" i="654"/>
  <c r="AA175" i="654" s="1"/>
  <c r="K175" i="654"/>
  <c r="G175" i="654"/>
  <c r="AB174" i="654"/>
  <c r="AC158" i="654" s="1"/>
  <c r="T174" i="654"/>
  <c r="S174" i="654"/>
  <c r="M174" i="654"/>
  <c r="N174" i="654" s="1"/>
  <c r="L174" i="654"/>
  <c r="O174" i="654" s="1"/>
  <c r="J174" i="654"/>
  <c r="K174" i="654" s="1"/>
  <c r="I174" i="654"/>
  <c r="AA160" i="654"/>
  <c r="O160" i="654"/>
  <c r="N160" i="654"/>
  <c r="Q160" i="654" s="1"/>
  <c r="M160" i="654"/>
  <c r="AB160" i="654" s="1"/>
  <c r="K160" i="654"/>
  <c r="G160" i="654"/>
  <c r="AA159" i="654"/>
  <c r="O159" i="654"/>
  <c r="N159" i="654"/>
  <c r="P159" i="654" s="1"/>
  <c r="M159" i="654"/>
  <c r="AB159" i="654" s="1"/>
  <c r="K159" i="654"/>
  <c r="Q159" i="654" s="1"/>
  <c r="G159" i="654"/>
  <c r="AB158" i="654"/>
  <c r="AA158" i="654"/>
  <c r="O158" i="654"/>
  <c r="N158" i="654"/>
  <c r="Q158" i="654" s="1"/>
  <c r="M158" i="654"/>
  <c r="K158" i="654"/>
  <c r="G158" i="654"/>
  <c r="T157" i="654"/>
  <c r="S157" i="654"/>
  <c r="O157" i="654"/>
  <c r="M157" i="654"/>
  <c r="AB157" i="654" s="1"/>
  <c r="AC141" i="654" s="1"/>
  <c r="L157" i="654"/>
  <c r="J157" i="654"/>
  <c r="K157" i="654" s="1"/>
  <c r="I157" i="654"/>
  <c r="AA146" i="654"/>
  <c r="O146" i="654"/>
  <c r="N146" i="654"/>
  <c r="Q146" i="654" s="1"/>
  <c r="M146" i="654"/>
  <c r="AB146" i="654" s="1"/>
  <c r="K146" i="654"/>
  <c r="G146" i="654"/>
  <c r="AB145" i="654"/>
  <c r="AA145" i="654"/>
  <c r="O145" i="654"/>
  <c r="N145" i="654"/>
  <c r="Q145" i="654" s="1"/>
  <c r="M145" i="654"/>
  <c r="K145" i="654"/>
  <c r="G145" i="654"/>
  <c r="AB144" i="654"/>
  <c r="AA144" i="654"/>
  <c r="O144" i="654"/>
  <c r="N144" i="654"/>
  <c r="P144" i="654" s="1"/>
  <c r="M144" i="654"/>
  <c r="K144" i="654"/>
  <c r="Q144" i="654" s="1"/>
  <c r="G144" i="654"/>
  <c r="AA143" i="654"/>
  <c r="O143" i="654"/>
  <c r="N143" i="654"/>
  <c r="P143" i="654" s="1"/>
  <c r="M143" i="654"/>
  <c r="AB143" i="654" s="1"/>
  <c r="K143" i="654"/>
  <c r="Q143" i="654" s="1"/>
  <c r="G143" i="654"/>
  <c r="AA142" i="654"/>
  <c r="O142" i="654"/>
  <c r="N142" i="654"/>
  <c r="Q142" i="654" s="1"/>
  <c r="M142" i="654"/>
  <c r="AB142" i="654" s="1"/>
  <c r="K142" i="654"/>
  <c r="G142" i="654"/>
  <c r="AB141" i="654"/>
  <c r="O141" i="654"/>
  <c r="M141" i="654"/>
  <c r="AA141" i="654" s="1"/>
  <c r="K141" i="654"/>
  <c r="G141" i="654"/>
  <c r="T140" i="654"/>
  <c r="S140" i="654"/>
  <c r="L140" i="654"/>
  <c r="O140" i="654" s="1"/>
  <c r="J140" i="654"/>
  <c r="K140" i="654" s="1"/>
  <c r="I140" i="654"/>
  <c r="AA128" i="654"/>
  <c r="O128" i="654"/>
  <c r="N128" i="654"/>
  <c r="Q128" i="654" s="1"/>
  <c r="M128" i="654"/>
  <c r="AB128" i="654" s="1"/>
  <c r="K128" i="654"/>
  <c r="G128" i="654"/>
  <c r="AA127" i="654"/>
  <c r="O127" i="654"/>
  <c r="M127" i="654"/>
  <c r="N127" i="654" s="1"/>
  <c r="K127" i="654"/>
  <c r="G127" i="654"/>
  <c r="AA126" i="654"/>
  <c r="O126" i="654"/>
  <c r="N126" i="654"/>
  <c r="P126" i="654" s="1"/>
  <c r="M126" i="654"/>
  <c r="AB126" i="654" s="1"/>
  <c r="K126" i="654"/>
  <c r="Q126" i="654" s="1"/>
  <c r="G126" i="654"/>
  <c r="AA125" i="654"/>
  <c r="O125" i="654"/>
  <c r="N125" i="654"/>
  <c r="Q125" i="654" s="1"/>
  <c r="M125" i="654"/>
  <c r="AB125" i="654" s="1"/>
  <c r="K125" i="654"/>
  <c r="G125" i="654"/>
  <c r="AB124" i="654"/>
  <c r="O124" i="654"/>
  <c r="M124" i="654"/>
  <c r="AA124" i="654" s="1"/>
  <c r="K124" i="654"/>
  <c r="G124" i="654"/>
  <c r="T123" i="654"/>
  <c r="S123" i="654"/>
  <c r="M123" i="654"/>
  <c r="AB123" i="654" s="1"/>
  <c r="AC107" i="654" s="1"/>
  <c r="L123" i="654"/>
  <c r="O123" i="654" s="1"/>
  <c r="J123" i="654"/>
  <c r="K123" i="654" s="1"/>
  <c r="I123" i="654"/>
  <c r="AA110" i="654"/>
  <c r="O110" i="654"/>
  <c r="M110" i="654"/>
  <c r="AB110" i="654" s="1"/>
  <c r="K110" i="654"/>
  <c r="G110" i="654"/>
  <c r="AA109" i="654"/>
  <c r="O109" i="654"/>
  <c r="M109" i="654"/>
  <c r="N109" i="654" s="1"/>
  <c r="K109" i="654"/>
  <c r="G109" i="654"/>
  <c r="AA108" i="654"/>
  <c r="O108" i="654"/>
  <c r="N108" i="654"/>
  <c r="P108" i="654" s="1"/>
  <c r="M108" i="654"/>
  <c r="AB108" i="654" s="1"/>
  <c r="K108" i="654"/>
  <c r="Q108" i="654" s="1"/>
  <c r="G108" i="654"/>
  <c r="AB107" i="654"/>
  <c r="O107" i="654"/>
  <c r="N107" i="654"/>
  <c r="Q107" i="654" s="1"/>
  <c r="M107" i="654"/>
  <c r="AA107" i="654" s="1"/>
  <c r="K107" i="654"/>
  <c r="G107" i="654"/>
  <c r="T106" i="654"/>
  <c r="S106" i="654"/>
  <c r="O106" i="654"/>
  <c r="M106" i="654"/>
  <c r="AB106" i="654" s="1"/>
  <c r="AC90" i="654" s="1"/>
  <c r="L106" i="654"/>
  <c r="J106" i="654"/>
  <c r="K106" i="654" s="1"/>
  <c r="I106" i="654"/>
  <c r="AA93" i="654"/>
  <c r="O93" i="654"/>
  <c r="N93" i="654"/>
  <c r="Q93" i="654" s="1"/>
  <c r="M93" i="654"/>
  <c r="AB93" i="654" s="1"/>
  <c r="K93" i="654"/>
  <c r="G93" i="654"/>
  <c r="AA92" i="654"/>
  <c r="O92" i="654"/>
  <c r="N92" i="654"/>
  <c r="P92" i="654" s="1"/>
  <c r="M92" i="654"/>
  <c r="AB92" i="654" s="1"/>
  <c r="K92" i="654"/>
  <c r="Q92" i="654" s="1"/>
  <c r="G92" i="654"/>
  <c r="AA91" i="654"/>
  <c r="O91" i="654"/>
  <c r="N91" i="654"/>
  <c r="Q91" i="654" s="1"/>
  <c r="M91" i="654"/>
  <c r="AB91" i="654" s="1"/>
  <c r="K91" i="654"/>
  <c r="G91" i="654"/>
  <c r="AB90" i="654"/>
  <c r="AA90" i="654"/>
  <c r="Q90" i="654"/>
  <c r="O90" i="654"/>
  <c r="N90" i="654"/>
  <c r="P90" i="654" s="1"/>
  <c r="M90" i="654"/>
  <c r="K90" i="654"/>
  <c r="G90" i="654"/>
  <c r="T89" i="654"/>
  <c r="S89" i="654"/>
  <c r="M89" i="654"/>
  <c r="N89" i="654" s="1"/>
  <c r="L89" i="654"/>
  <c r="O89" i="654" s="1"/>
  <c r="J89" i="654"/>
  <c r="K89" i="654" s="1"/>
  <c r="I89" i="654"/>
  <c r="AA76" i="654"/>
  <c r="O76" i="654"/>
  <c r="N76" i="654"/>
  <c r="P76" i="654" s="1"/>
  <c r="M76" i="654"/>
  <c r="AB76" i="654" s="1"/>
  <c r="K76" i="654"/>
  <c r="Q76" i="654" s="1"/>
  <c r="G76" i="654"/>
  <c r="AA75" i="654"/>
  <c r="O75" i="654"/>
  <c r="N75" i="654"/>
  <c r="Q75" i="654" s="1"/>
  <c r="M75" i="654"/>
  <c r="AB75" i="654" s="1"/>
  <c r="K75" i="654"/>
  <c r="G75" i="654"/>
  <c r="AA74" i="654"/>
  <c r="O74" i="654"/>
  <c r="N74" i="654"/>
  <c r="Q74" i="654" s="1"/>
  <c r="M74" i="654"/>
  <c r="AB74" i="654" s="1"/>
  <c r="K74" i="654"/>
  <c r="G74" i="654"/>
  <c r="AB73" i="654"/>
  <c r="Q73" i="654"/>
  <c r="O73" i="654"/>
  <c r="N73" i="654"/>
  <c r="P73" i="654" s="1"/>
  <c r="M73" i="654"/>
  <c r="AA73" i="654" s="1"/>
  <c r="K73" i="654"/>
  <c r="G73" i="654"/>
  <c r="AB72" i="654"/>
  <c r="AC56" i="654" s="1"/>
  <c r="T72" i="654"/>
  <c r="S72" i="654"/>
  <c r="M72" i="654"/>
  <c r="N72" i="654" s="1"/>
  <c r="L72" i="654"/>
  <c r="O72" i="654" s="1"/>
  <c r="J72" i="654"/>
  <c r="K72" i="654" s="1"/>
  <c r="I72" i="654"/>
  <c r="AA57" i="654"/>
  <c r="O57" i="654"/>
  <c r="N57" i="654"/>
  <c r="P57" i="654" s="1"/>
  <c r="M57" i="654"/>
  <c r="AB57" i="654" s="1"/>
  <c r="K57" i="654"/>
  <c r="Q57" i="654" s="1"/>
  <c r="G57" i="654"/>
  <c r="AB56" i="654"/>
  <c r="AA56" i="654"/>
  <c r="Q56" i="654"/>
  <c r="O56" i="654"/>
  <c r="N56" i="654"/>
  <c r="P56" i="654" s="1"/>
  <c r="M56" i="654"/>
  <c r="K56" i="654"/>
  <c r="G56" i="654"/>
  <c r="T55" i="654"/>
  <c r="S55" i="654"/>
  <c r="M55" i="654"/>
  <c r="N55" i="654" s="1"/>
  <c r="L55" i="654"/>
  <c r="O55" i="654" s="1"/>
  <c r="J55" i="654"/>
  <c r="K55" i="654" s="1"/>
  <c r="I55" i="654"/>
  <c r="AA41" i="654"/>
  <c r="O41" i="654"/>
  <c r="N41" i="654"/>
  <c r="P41" i="654" s="1"/>
  <c r="M41" i="654"/>
  <c r="AB41" i="654" s="1"/>
  <c r="K41" i="654"/>
  <c r="Q41" i="654" s="1"/>
  <c r="G41" i="654"/>
  <c r="AA40" i="654"/>
  <c r="O40" i="654"/>
  <c r="N40" i="654"/>
  <c r="Q40" i="654" s="1"/>
  <c r="M40" i="654"/>
  <c r="AB40" i="654" s="1"/>
  <c r="K40" i="654"/>
  <c r="G40" i="654"/>
  <c r="AB39" i="654"/>
  <c r="O39" i="654"/>
  <c r="M39" i="654"/>
  <c r="AA39" i="654" s="1"/>
  <c r="K39" i="654"/>
  <c r="G39" i="654"/>
  <c r="T38" i="654"/>
  <c r="S38" i="654"/>
  <c r="M38" i="654"/>
  <c r="AB38" i="654" s="1"/>
  <c r="AC22" i="654" s="1"/>
  <c r="L38" i="654"/>
  <c r="O38" i="654" s="1"/>
  <c r="J38" i="654"/>
  <c r="K38" i="654" s="1"/>
  <c r="I38" i="654"/>
  <c r="AA23" i="654"/>
  <c r="O23" i="654"/>
  <c r="N23" i="654"/>
  <c r="Q23" i="654" s="1"/>
  <c r="M23" i="654"/>
  <c r="AB23" i="654" s="1"/>
  <c r="K23" i="654"/>
  <c r="G23" i="654"/>
  <c r="AB22" i="654"/>
  <c r="Q22" i="654"/>
  <c r="O22" i="654"/>
  <c r="N22" i="654"/>
  <c r="P22" i="654" s="1"/>
  <c r="M22" i="654"/>
  <c r="AA22" i="654" s="1"/>
  <c r="K22" i="654"/>
  <c r="G22" i="654"/>
  <c r="AB21" i="654"/>
  <c r="AC5" i="654" s="1"/>
  <c r="T21" i="654"/>
  <c r="S21" i="654"/>
  <c r="M21" i="654"/>
  <c r="N21" i="654" s="1"/>
  <c r="L21" i="654"/>
  <c r="O21" i="654" s="1"/>
  <c r="J21" i="654"/>
  <c r="K21" i="654" s="1"/>
  <c r="I21" i="654"/>
  <c r="AA6" i="654"/>
  <c r="O6" i="654"/>
  <c r="M6" i="654"/>
  <c r="N6" i="654" s="1"/>
  <c r="K6" i="654"/>
  <c r="G6" i="654"/>
  <c r="AB5" i="654"/>
  <c r="AA5" i="654"/>
  <c r="Q5" i="654"/>
  <c r="O5" i="654"/>
  <c r="N5" i="654"/>
  <c r="P5" i="654" s="1"/>
  <c r="M5" i="654"/>
  <c r="K5" i="654"/>
  <c r="G5" i="654"/>
  <c r="F1" i="654" s="1"/>
  <c r="H2" i="654"/>
  <c r="H1" i="654"/>
  <c r="D1" i="654"/>
  <c r="F3" i="653" s="1"/>
  <c r="X29" i="653"/>
  <c r="W29" i="653"/>
  <c r="V29" i="653"/>
  <c r="T29" i="653"/>
  <c r="P29" i="653"/>
  <c r="O29" i="653"/>
  <c r="N29" i="653"/>
  <c r="M29" i="653"/>
  <c r="I29" i="653"/>
  <c r="H29" i="653"/>
  <c r="G29" i="653"/>
  <c r="D29" i="653"/>
  <c r="E8" i="653" s="1"/>
  <c r="O15" i="653"/>
  <c r="N15" i="653"/>
  <c r="K15" i="653"/>
  <c r="I15" i="653"/>
  <c r="H15" i="653"/>
  <c r="G15" i="653"/>
  <c r="F15" i="653"/>
  <c r="E15" i="653"/>
  <c r="D15" i="653"/>
  <c r="G8" i="653" s="1"/>
  <c r="M8" i="653"/>
  <c r="I8" i="653"/>
  <c r="F8" i="653"/>
  <c r="M7" i="653"/>
  <c r="K7" i="653"/>
  <c r="I7" i="653"/>
  <c r="G7" i="653"/>
  <c r="F7" i="653"/>
  <c r="E7" i="653"/>
  <c r="M6" i="653"/>
  <c r="K6" i="653"/>
  <c r="I6" i="653"/>
  <c r="G6" i="653"/>
  <c r="F6" i="653"/>
  <c r="E6" i="653"/>
  <c r="T157" i="652"/>
  <c r="S157" i="652"/>
  <c r="L157" i="652"/>
  <c r="O157" i="652" s="1"/>
  <c r="J157" i="652"/>
  <c r="K157" i="652" s="1"/>
  <c r="I157" i="652"/>
  <c r="O143" i="652"/>
  <c r="M143" i="652"/>
  <c r="AB143" i="652" s="1"/>
  <c r="K143" i="652"/>
  <c r="G143" i="652"/>
  <c r="AB142" i="652"/>
  <c r="AA142" i="652"/>
  <c r="O142" i="652"/>
  <c r="M142" i="652"/>
  <c r="N142" i="652" s="1"/>
  <c r="K142" i="652"/>
  <c r="G142" i="652"/>
  <c r="AB141" i="652"/>
  <c r="AA141" i="652"/>
  <c r="Q141" i="652"/>
  <c r="O141" i="652"/>
  <c r="N141" i="652"/>
  <c r="P141" i="652" s="1"/>
  <c r="M141" i="652"/>
  <c r="K141" i="652"/>
  <c r="G141" i="652"/>
  <c r="T140" i="652"/>
  <c r="S140" i="652"/>
  <c r="L140" i="652"/>
  <c r="J140" i="652"/>
  <c r="K140" i="652" s="1"/>
  <c r="I140" i="652"/>
  <c r="O140" i="652" s="1"/>
  <c r="AB126" i="652"/>
  <c r="AA126" i="652"/>
  <c r="Q126" i="652"/>
  <c r="O126" i="652"/>
  <c r="N126" i="652"/>
  <c r="M126" i="652"/>
  <c r="K126" i="652"/>
  <c r="P126" i="652" s="1"/>
  <c r="G126" i="652"/>
  <c r="O125" i="652"/>
  <c r="N125" i="652"/>
  <c r="Q125" i="652" s="1"/>
  <c r="M125" i="652"/>
  <c r="AB125" i="652" s="1"/>
  <c r="K125" i="652"/>
  <c r="G125" i="652"/>
  <c r="O124" i="652"/>
  <c r="N124" i="652"/>
  <c r="Q124" i="652" s="1"/>
  <c r="M124" i="652"/>
  <c r="M140" i="652" s="1"/>
  <c r="K124" i="652"/>
  <c r="G124" i="652"/>
  <c r="T123" i="652"/>
  <c r="S123" i="652"/>
  <c r="M123" i="652"/>
  <c r="AB123" i="652" s="1"/>
  <c r="AC107" i="652" s="1"/>
  <c r="L123" i="652"/>
  <c r="O123" i="652" s="1"/>
  <c r="J123" i="652"/>
  <c r="K123" i="652" s="1"/>
  <c r="I123" i="652"/>
  <c r="AA110" i="652"/>
  <c r="O110" i="652"/>
  <c r="M110" i="652"/>
  <c r="AB110" i="652" s="1"/>
  <c r="K110" i="652"/>
  <c r="G110" i="652"/>
  <c r="AB109" i="652"/>
  <c r="AA109" i="652"/>
  <c r="Q109" i="652"/>
  <c r="O109" i="652"/>
  <c r="N109" i="652"/>
  <c r="P109" i="652" s="1"/>
  <c r="M109" i="652"/>
  <c r="K109" i="652"/>
  <c r="G109" i="652"/>
  <c r="AB108" i="652"/>
  <c r="AA108" i="652"/>
  <c r="Q108" i="652"/>
  <c r="O108" i="652"/>
  <c r="N108" i="652"/>
  <c r="M108" i="652"/>
  <c r="K108" i="652"/>
  <c r="P108" i="652" s="1"/>
  <c r="G108" i="652"/>
  <c r="O107" i="652"/>
  <c r="N107" i="652"/>
  <c r="Q107" i="652" s="1"/>
  <c r="M107" i="652"/>
  <c r="AB107" i="652" s="1"/>
  <c r="K107" i="652"/>
  <c r="G107" i="652"/>
  <c r="T106" i="652"/>
  <c r="S106" i="652"/>
  <c r="O106" i="652"/>
  <c r="L106" i="652"/>
  <c r="J106" i="652"/>
  <c r="K106" i="652" s="1"/>
  <c r="I106" i="652"/>
  <c r="AB95" i="652"/>
  <c r="AA95" i="652"/>
  <c r="AB94" i="652"/>
  <c r="AA94" i="652"/>
  <c r="AB93" i="652"/>
  <c r="AA93" i="652"/>
  <c r="O93" i="652"/>
  <c r="M93" i="652"/>
  <c r="N93" i="652" s="1"/>
  <c r="K93" i="652"/>
  <c r="G93" i="652"/>
  <c r="O92" i="652"/>
  <c r="M92" i="652"/>
  <c r="AB92" i="652" s="1"/>
  <c r="K92" i="652"/>
  <c r="G92" i="652"/>
  <c r="O91" i="652"/>
  <c r="M91" i="652"/>
  <c r="AB91" i="652" s="1"/>
  <c r="K91" i="652"/>
  <c r="G91" i="652"/>
  <c r="O90" i="652"/>
  <c r="M90" i="652"/>
  <c r="AB90" i="652" s="1"/>
  <c r="K90" i="652"/>
  <c r="G90" i="652"/>
  <c r="T89" i="652"/>
  <c r="S89" i="652"/>
  <c r="L89" i="652"/>
  <c r="O89" i="652" s="1"/>
  <c r="J89" i="652"/>
  <c r="K89" i="652" s="1"/>
  <c r="I89" i="652"/>
  <c r="AB80" i="652"/>
  <c r="AA80" i="652"/>
  <c r="O80" i="652"/>
  <c r="M80" i="652"/>
  <c r="N80" i="652" s="1"/>
  <c r="K80" i="652"/>
  <c r="G80" i="652"/>
  <c r="AB79" i="652"/>
  <c r="AA79" i="652"/>
  <c r="O79" i="652"/>
  <c r="M79" i="652"/>
  <c r="N79" i="652" s="1"/>
  <c r="K79" i="652"/>
  <c r="G79" i="652"/>
  <c r="O78" i="652"/>
  <c r="M78" i="652"/>
  <c r="AB78" i="652" s="1"/>
  <c r="K78" i="652"/>
  <c r="G78" i="652"/>
  <c r="O77" i="652"/>
  <c r="M77" i="652"/>
  <c r="AB77" i="652" s="1"/>
  <c r="K77" i="652"/>
  <c r="G77" i="652"/>
  <c r="AB76" i="652"/>
  <c r="AA76" i="652"/>
  <c r="O76" i="652"/>
  <c r="M76" i="652"/>
  <c r="N76" i="652" s="1"/>
  <c r="K76" i="652"/>
  <c r="G76" i="652"/>
  <c r="AB75" i="652"/>
  <c r="AA75" i="652"/>
  <c r="O75" i="652"/>
  <c r="M75" i="652"/>
  <c r="N75" i="652" s="1"/>
  <c r="K75" i="652"/>
  <c r="G75" i="652"/>
  <c r="O74" i="652"/>
  <c r="M74" i="652"/>
  <c r="AB74" i="652" s="1"/>
  <c r="K74" i="652"/>
  <c r="G74" i="652"/>
  <c r="O73" i="652"/>
  <c r="N73" i="652"/>
  <c r="Q73" i="652" s="1"/>
  <c r="M73" i="652"/>
  <c r="AB73" i="652" s="1"/>
  <c r="K73" i="652"/>
  <c r="G73" i="652"/>
  <c r="T72" i="652"/>
  <c r="S72" i="652"/>
  <c r="M72" i="652"/>
  <c r="AB72" i="652" s="1"/>
  <c r="AC56" i="652" s="1"/>
  <c r="L72" i="652"/>
  <c r="O72" i="652" s="1"/>
  <c r="K72" i="652"/>
  <c r="J72" i="652"/>
  <c r="I72" i="652"/>
  <c r="O59" i="652"/>
  <c r="M59" i="652"/>
  <c r="AB59" i="652" s="1"/>
  <c r="K59" i="652"/>
  <c r="G59" i="652"/>
  <c r="AB58" i="652"/>
  <c r="AA58" i="652"/>
  <c r="O58" i="652"/>
  <c r="M58" i="652"/>
  <c r="N58" i="652" s="1"/>
  <c r="K58" i="652"/>
  <c r="G58" i="652"/>
  <c r="AB57" i="652"/>
  <c r="AA57" i="652"/>
  <c r="O57" i="652"/>
  <c r="M57" i="652"/>
  <c r="N57" i="652" s="1"/>
  <c r="K57" i="652"/>
  <c r="G57" i="652"/>
  <c r="AB56" i="652"/>
  <c r="AA56" i="652"/>
  <c r="Q56" i="652"/>
  <c r="P56" i="652"/>
  <c r="O56" i="652"/>
  <c r="N56" i="652"/>
  <c r="M56" i="652"/>
  <c r="K56" i="652"/>
  <c r="G56" i="652"/>
  <c r="T55" i="652"/>
  <c r="S55" i="652"/>
  <c r="O55" i="652"/>
  <c r="L55" i="652"/>
  <c r="J55" i="652"/>
  <c r="K55" i="652" s="1"/>
  <c r="I55" i="652"/>
  <c r="O45" i="652"/>
  <c r="M45" i="652"/>
  <c r="AB45" i="652" s="1"/>
  <c r="K45" i="652"/>
  <c r="G45" i="652"/>
  <c r="O44" i="652"/>
  <c r="M44" i="652"/>
  <c r="AB44" i="652" s="1"/>
  <c r="K44" i="652"/>
  <c r="G44" i="652"/>
  <c r="AB43" i="652"/>
  <c r="AA43" i="652"/>
  <c r="O43" i="652"/>
  <c r="M43" i="652"/>
  <c r="N43" i="652" s="1"/>
  <c r="K43" i="652"/>
  <c r="G43" i="652"/>
  <c r="AB42" i="652"/>
  <c r="AA42" i="652"/>
  <c r="O42" i="652"/>
  <c r="M42" i="652"/>
  <c r="N42" i="652" s="1"/>
  <c r="K42" i="652"/>
  <c r="G42" i="652"/>
  <c r="O41" i="652"/>
  <c r="M41" i="652"/>
  <c r="AB41" i="652" s="1"/>
  <c r="K41" i="652"/>
  <c r="G41" i="652"/>
  <c r="O40" i="652"/>
  <c r="M40" i="652"/>
  <c r="AB40" i="652" s="1"/>
  <c r="K40" i="652"/>
  <c r="G40" i="652"/>
  <c r="O39" i="652"/>
  <c r="M39" i="652"/>
  <c r="M55" i="652" s="1"/>
  <c r="K39" i="652"/>
  <c r="G39" i="652"/>
  <c r="T38" i="652"/>
  <c r="S38" i="652"/>
  <c r="L38" i="652"/>
  <c r="O38" i="652" s="1"/>
  <c r="J38" i="652"/>
  <c r="K38" i="652" s="1"/>
  <c r="I38" i="652"/>
  <c r="AB25" i="652"/>
  <c r="AA25" i="652"/>
  <c r="O25" i="652"/>
  <c r="M25" i="652"/>
  <c r="N25" i="652" s="1"/>
  <c r="K25" i="652"/>
  <c r="G25" i="652"/>
  <c r="AB24" i="652"/>
  <c r="AA24" i="652"/>
  <c r="O24" i="652"/>
  <c r="M24" i="652"/>
  <c r="N24" i="652" s="1"/>
  <c r="K24" i="652"/>
  <c r="G24" i="652"/>
  <c r="O23" i="652"/>
  <c r="M23" i="652"/>
  <c r="AB23" i="652" s="1"/>
  <c r="K23" i="652"/>
  <c r="G23" i="652"/>
  <c r="O22" i="652"/>
  <c r="M22" i="652"/>
  <c r="AB22" i="652" s="1"/>
  <c r="K22" i="652"/>
  <c r="G22" i="652"/>
  <c r="T21" i="652"/>
  <c r="S21" i="652"/>
  <c r="L21" i="652"/>
  <c r="O21" i="652" s="1"/>
  <c r="K21" i="652"/>
  <c r="J21" i="652"/>
  <c r="I21" i="652"/>
  <c r="O7" i="652"/>
  <c r="N7" i="652"/>
  <c r="Q7" i="652" s="1"/>
  <c r="M7" i="652"/>
  <c r="AB7" i="652" s="1"/>
  <c r="K7" i="652"/>
  <c r="G7" i="652"/>
  <c r="AB6" i="652"/>
  <c r="AA6" i="652"/>
  <c r="O6" i="652"/>
  <c r="M6" i="652"/>
  <c r="N6" i="652" s="1"/>
  <c r="K6" i="652"/>
  <c r="G6" i="652"/>
  <c r="AB5" i="652"/>
  <c r="AA5" i="652"/>
  <c r="Q5" i="652"/>
  <c r="O5" i="652"/>
  <c r="N5" i="652"/>
  <c r="P5" i="652" s="1"/>
  <c r="M5" i="652"/>
  <c r="K5" i="652"/>
  <c r="G5" i="652"/>
  <c r="H2" i="652"/>
  <c r="H1" i="652"/>
  <c r="F1" i="652"/>
  <c r="F2" i="652" s="1"/>
  <c r="D1" i="652"/>
  <c r="T208" i="651"/>
  <c r="S208" i="651"/>
  <c r="O208" i="651"/>
  <c r="L208" i="651"/>
  <c r="K208" i="651"/>
  <c r="J208" i="651"/>
  <c r="I208" i="651"/>
  <c r="O197" i="651"/>
  <c r="N197" i="651"/>
  <c r="Q197" i="651" s="1"/>
  <c r="M197" i="651"/>
  <c r="AB197" i="651" s="1"/>
  <c r="K197" i="651"/>
  <c r="G197" i="651"/>
  <c r="AB196" i="651"/>
  <c r="AA196" i="651"/>
  <c r="O196" i="651"/>
  <c r="M196" i="651"/>
  <c r="N196" i="651" s="1"/>
  <c r="K196" i="651"/>
  <c r="G196" i="651"/>
  <c r="AB195" i="651"/>
  <c r="AA195" i="651"/>
  <c r="Q195" i="651"/>
  <c r="P195" i="651"/>
  <c r="O195" i="651"/>
  <c r="N195" i="651"/>
  <c r="M195" i="651"/>
  <c r="K195" i="651"/>
  <c r="G195" i="651"/>
  <c r="O194" i="651"/>
  <c r="M194" i="651"/>
  <c r="AB194" i="651" s="1"/>
  <c r="K194" i="651"/>
  <c r="G194" i="651"/>
  <c r="O193" i="651"/>
  <c r="N193" i="651"/>
  <c r="Q193" i="651" s="1"/>
  <c r="M193" i="651"/>
  <c r="AB193" i="651" s="1"/>
  <c r="K193" i="651"/>
  <c r="G193" i="651"/>
  <c r="O192" i="651"/>
  <c r="M192" i="651"/>
  <c r="AB192" i="651" s="1"/>
  <c r="K192" i="651"/>
  <c r="G192" i="651"/>
  <c r="T191" i="651"/>
  <c r="S191" i="651"/>
  <c r="L191" i="651"/>
  <c r="O191" i="651" s="1"/>
  <c r="J191" i="651"/>
  <c r="K191" i="651" s="1"/>
  <c r="I191" i="651"/>
  <c r="AB178" i="651"/>
  <c r="AA178" i="651"/>
  <c r="O178" i="651"/>
  <c r="M178" i="651"/>
  <c r="N178" i="651" s="1"/>
  <c r="K178" i="651"/>
  <c r="G178" i="651"/>
  <c r="AB177" i="651"/>
  <c r="AA177" i="651"/>
  <c r="Q177" i="651"/>
  <c r="P177" i="651"/>
  <c r="O177" i="651"/>
  <c r="N177" i="651"/>
  <c r="M177" i="651"/>
  <c r="K177" i="651"/>
  <c r="G177" i="651"/>
  <c r="O176" i="651"/>
  <c r="M176" i="651"/>
  <c r="AB176" i="651" s="1"/>
  <c r="K176" i="651"/>
  <c r="G176" i="651"/>
  <c r="O175" i="651"/>
  <c r="M175" i="651"/>
  <c r="AB175" i="651" s="1"/>
  <c r="K175" i="651"/>
  <c r="G175" i="651"/>
  <c r="T174" i="651"/>
  <c r="S174" i="651"/>
  <c r="M174" i="651"/>
  <c r="AB174" i="651" s="1"/>
  <c r="AC158" i="651" s="1"/>
  <c r="L174" i="651"/>
  <c r="O174" i="651" s="1"/>
  <c r="K174" i="651"/>
  <c r="J174" i="651"/>
  <c r="I174" i="651"/>
  <c r="O160" i="651"/>
  <c r="N160" i="651"/>
  <c r="Q160" i="651" s="1"/>
  <c r="M160" i="651"/>
  <c r="AB160" i="651" s="1"/>
  <c r="K160" i="651"/>
  <c r="G160" i="651"/>
  <c r="AB159" i="651"/>
  <c r="AA159" i="651"/>
  <c r="O159" i="651"/>
  <c r="M159" i="651"/>
  <c r="N159" i="651" s="1"/>
  <c r="K159" i="651"/>
  <c r="G159" i="651"/>
  <c r="AB158" i="651"/>
  <c r="AA158" i="651"/>
  <c r="Q158" i="651"/>
  <c r="O158" i="651"/>
  <c r="N158" i="651"/>
  <c r="P158" i="651" s="1"/>
  <c r="M158" i="651"/>
  <c r="K158" i="651"/>
  <c r="G158" i="651"/>
  <c r="T157" i="651"/>
  <c r="S157" i="651"/>
  <c r="L157" i="651"/>
  <c r="J157" i="651"/>
  <c r="K157" i="651" s="1"/>
  <c r="I157" i="651"/>
  <c r="O157" i="651" s="1"/>
  <c r="AB143" i="651"/>
  <c r="AA143" i="651"/>
  <c r="Q143" i="651"/>
  <c r="P143" i="651"/>
  <c r="O143" i="651"/>
  <c r="N143" i="651"/>
  <c r="M143" i="651"/>
  <c r="K143" i="651"/>
  <c r="G143" i="651"/>
  <c r="O142" i="651"/>
  <c r="M142" i="651"/>
  <c r="AB142" i="651" s="1"/>
  <c r="K142" i="651"/>
  <c r="G142" i="651"/>
  <c r="O141" i="651"/>
  <c r="N141" i="651"/>
  <c r="Q141" i="651" s="1"/>
  <c r="M141" i="651"/>
  <c r="M157" i="651" s="1"/>
  <c r="K141" i="651"/>
  <c r="G141" i="651"/>
  <c r="T140" i="651"/>
  <c r="S140" i="651"/>
  <c r="L140" i="651"/>
  <c r="O140" i="651" s="1"/>
  <c r="K140" i="651"/>
  <c r="J140" i="651"/>
  <c r="I140" i="651"/>
  <c r="AA128" i="651"/>
  <c r="O128" i="651"/>
  <c r="N128" i="651"/>
  <c r="Q128" i="651" s="1"/>
  <c r="M128" i="651"/>
  <c r="AB128" i="651" s="1"/>
  <c r="K128" i="651"/>
  <c r="G128" i="651"/>
  <c r="AB127" i="651"/>
  <c r="AA127" i="651"/>
  <c r="O127" i="651"/>
  <c r="N127" i="651"/>
  <c r="P127" i="651" s="1"/>
  <c r="M127" i="651"/>
  <c r="K127" i="651"/>
  <c r="Q127" i="651" s="1"/>
  <c r="G127" i="651"/>
  <c r="AB126" i="651"/>
  <c r="AA126" i="651"/>
  <c r="Q126" i="651"/>
  <c r="P126" i="651"/>
  <c r="O126" i="651"/>
  <c r="N126" i="651"/>
  <c r="M126" i="651"/>
  <c r="K126" i="651"/>
  <c r="G126" i="651"/>
  <c r="O125" i="651"/>
  <c r="M125" i="651"/>
  <c r="AB125" i="651" s="1"/>
  <c r="K125" i="651"/>
  <c r="G125" i="651"/>
  <c r="O124" i="651"/>
  <c r="N124" i="651"/>
  <c r="Q124" i="651" s="1"/>
  <c r="M124" i="651"/>
  <c r="AB124" i="651" s="1"/>
  <c r="K124" i="651"/>
  <c r="G124" i="651"/>
  <c r="T123" i="651"/>
  <c r="S123" i="651"/>
  <c r="M123" i="651"/>
  <c r="AB123" i="651" s="1"/>
  <c r="AC107" i="651" s="1"/>
  <c r="L123" i="651"/>
  <c r="O123" i="651" s="1"/>
  <c r="K123" i="651"/>
  <c r="J123" i="651"/>
  <c r="I123" i="651"/>
  <c r="AA110" i="651"/>
  <c r="O110" i="651"/>
  <c r="N110" i="651"/>
  <c r="Q110" i="651" s="1"/>
  <c r="M110" i="651"/>
  <c r="AB110" i="651" s="1"/>
  <c r="K110" i="651"/>
  <c r="G110" i="651"/>
  <c r="AB109" i="651"/>
  <c r="AA109" i="651"/>
  <c r="O109" i="651"/>
  <c r="M109" i="651"/>
  <c r="N109" i="651" s="1"/>
  <c r="K109" i="651"/>
  <c r="G109" i="651"/>
  <c r="AB108" i="651"/>
  <c r="AA108" i="651"/>
  <c r="Q108" i="651"/>
  <c r="P108" i="651"/>
  <c r="O108" i="651"/>
  <c r="N108" i="651"/>
  <c r="M108" i="651"/>
  <c r="K108" i="651"/>
  <c r="G108" i="651"/>
  <c r="AA107" i="651"/>
  <c r="Q107" i="651"/>
  <c r="O107" i="651"/>
  <c r="N107" i="651"/>
  <c r="P107" i="651" s="1"/>
  <c r="M107" i="651"/>
  <c r="AB107" i="651" s="1"/>
  <c r="K107" i="651"/>
  <c r="G107" i="651"/>
  <c r="T106" i="651"/>
  <c r="S106" i="651"/>
  <c r="O106" i="651"/>
  <c r="L106" i="651"/>
  <c r="J106" i="651"/>
  <c r="K106" i="651" s="1"/>
  <c r="I106" i="651"/>
  <c r="O93" i="651"/>
  <c r="M93" i="651"/>
  <c r="M106" i="651" s="1"/>
  <c r="K93" i="651"/>
  <c r="G93" i="651"/>
  <c r="AA92" i="651"/>
  <c r="O92" i="651"/>
  <c r="N92" i="651"/>
  <c r="Q92" i="651" s="1"/>
  <c r="M92" i="651"/>
  <c r="AB92" i="651" s="1"/>
  <c r="K92" i="651"/>
  <c r="G92" i="651"/>
  <c r="AB91" i="651"/>
  <c r="AA91" i="651"/>
  <c r="O91" i="651"/>
  <c r="N91" i="651"/>
  <c r="P91" i="651" s="1"/>
  <c r="M91" i="651"/>
  <c r="K91" i="651"/>
  <c r="Q91" i="651" s="1"/>
  <c r="G91" i="651"/>
  <c r="AB90" i="651"/>
  <c r="AA90" i="651"/>
  <c r="Q90" i="651"/>
  <c r="O90" i="651"/>
  <c r="N90" i="651"/>
  <c r="P90" i="651" s="1"/>
  <c r="M90" i="651"/>
  <c r="K90" i="651"/>
  <c r="G90" i="651"/>
  <c r="T89" i="651"/>
  <c r="S89" i="651"/>
  <c r="L89" i="651"/>
  <c r="J89" i="651"/>
  <c r="K89" i="651" s="1"/>
  <c r="I89" i="651"/>
  <c r="O89" i="651" s="1"/>
  <c r="AB76" i="651"/>
  <c r="AA76" i="651"/>
  <c r="Q76" i="651"/>
  <c r="P76" i="651"/>
  <c r="O76" i="651"/>
  <c r="N76" i="651"/>
  <c r="M76" i="651"/>
  <c r="K76" i="651"/>
  <c r="G76" i="651"/>
  <c r="O75" i="651"/>
  <c r="M75" i="651"/>
  <c r="AB75" i="651" s="1"/>
  <c r="K75" i="651"/>
  <c r="G75" i="651"/>
  <c r="AA74" i="651"/>
  <c r="O74" i="651"/>
  <c r="N74" i="651"/>
  <c r="Q74" i="651" s="1"/>
  <c r="M74" i="651"/>
  <c r="AB74" i="651" s="1"/>
  <c r="K74" i="651"/>
  <c r="G74" i="651"/>
  <c r="AB73" i="651"/>
  <c r="O73" i="651"/>
  <c r="M73" i="651"/>
  <c r="AA73" i="651" s="1"/>
  <c r="K73" i="651"/>
  <c r="G73" i="651"/>
  <c r="AA72" i="651"/>
  <c r="T72" i="651"/>
  <c r="S72" i="651"/>
  <c r="M72" i="651"/>
  <c r="N72" i="651" s="1"/>
  <c r="L72" i="651"/>
  <c r="O72" i="651" s="1"/>
  <c r="J72" i="651"/>
  <c r="K72" i="651" s="1"/>
  <c r="I72" i="651"/>
  <c r="AB57" i="651"/>
  <c r="AA57" i="651"/>
  <c r="O57" i="651"/>
  <c r="N57" i="651"/>
  <c r="P57" i="651" s="1"/>
  <c r="M57" i="651"/>
  <c r="K57" i="651"/>
  <c r="Q57" i="651" s="1"/>
  <c r="G57" i="651"/>
  <c r="AB56" i="651"/>
  <c r="AA56" i="651"/>
  <c r="Q56" i="651"/>
  <c r="O56" i="651"/>
  <c r="N56" i="651"/>
  <c r="P56" i="651" s="1"/>
  <c r="M56" i="651"/>
  <c r="K56" i="651"/>
  <c r="G56" i="651"/>
  <c r="T55" i="651"/>
  <c r="S55" i="651"/>
  <c r="L55" i="651"/>
  <c r="O55" i="651" s="1"/>
  <c r="J55" i="651"/>
  <c r="K55" i="651" s="1"/>
  <c r="I55" i="651"/>
  <c r="AA41" i="651"/>
  <c r="Q41" i="651"/>
  <c r="P41" i="651"/>
  <c r="O41" i="651"/>
  <c r="N41" i="651"/>
  <c r="M41" i="651"/>
  <c r="AB41" i="651" s="1"/>
  <c r="K41" i="651"/>
  <c r="G41" i="651"/>
  <c r="O40" i="651"/>
  <c r="M40" i="651"/>
  <c r="AB40" i="651" s="1"/>
  <c r="K40" i="651"/>
  <c r="G40" i="651"/>
  <c r="O39" i="651"/>
  <c r="N39" i="651"/>
  <c r="Q39" i="651" s="1"/>
  <c r="M39" i="651"/>
  <c r="M55" i="651" s="1"/>
  <c r="K39" i="651"/>
  <c r="G39" i="651"/>
  <c r="T38" i="651"/>
  <c r="S38" i="651"/>
  <c r="M38" i="651"/>
  <c r="AB38" i="651" s="1"/>
  <c r="AC22" i="651" s="1"/>
  <c r="L38" i="651"/>
  <c r="O38" i="651" s="1"/>
  <c r="K38" i="651"/>
  <c r="J38" i="651"/>
  <c r="I38" i="651"/>
  <c r="AA23" i="651"/>
  <c r="O23" i="651"/>
  <c r="N23" i="651"/>
  <c r="Q23" i="651" s="1"/>
  <c r="M23" i="651"/>
  <c r="AB23" i="651" s="1"/>
  <c r="K23" i="651"/>
  <c r="G23" i="651"/>
  <c r="AB22" i="651"/>
  <c r="O22" i="651"/>
  <c r="M22" i="651"/>
  <c r="AA22" i="651" s="1"/>
  <c r="K22" i="651"/>
  <c r="G22" i="651"/>
  <c r="AA21" i="651"/>
  <c r="T21" i="651"/>
  <c r="S21" i="651"/>
  <c r="M21" i="651"/>
  <c r="N21" i="651" s="1"/>
  <c r="L21" i="651"/>
  <c r="O21" i="651" s="1"/>
  <c r="J21" i="651"/>
  <c r="K21" i="651" s="1"/>
  <c r="I21" i="651"/>
  <c r="AB6" i="651"/>
  <c r="AA6" i="651"/>
  <c r="O6" i="651"/>
  <c r="M6" i="651"/>
  <c r="N6" i="651" s="1"/>
  <c r="K6" i="651"/>
  <c r="G6" i="651"/>
  <c r="AB5" i="651"/>
  <c r="AA5" i="651"/>
  <c r="Q5" i="651"/>
  <c r="O5" i="651"/>
  <c r="N5" i="651"/>
  <c r="P5" i="651" s="1"/>
  <c r="M5" i="651"/>
  <c r="K5" i="651"/>
  <c r="G5" i="651"/>
  <c r="H2" i="651"/>
  <c r="H1" i="651"/>
  <c r="F1" i="651"/>
  <c r="I3" i="650" s="1"/>
  <c r="D1" i="651"/>
  <c r="F3" i="650" s="1"/>
  <c r="X29" i="650"/>
  <c r="W29" i="650"/>
  <c r="V29" i="650"/>
  <c r="T29" i="650"/>
  <c r="P29" i="650"/>
  <c r="O29" i="650"/>
  <c r="N29" i="650"/>
  <c r="M29" i="650"/>
  <c r="I29" i="650"/>
  <c r="H29" i="650"/>
  <c r="G29" i="650"/>
  <c r="D29" i="650"/>
  <c r="O15" i="650"/>
  <c r="N15" i="650"/>
  <c r="K15" i="650"/>
  <c r="I15" i="650"/>
  <c r="H15" i="650"/>
  <c r="G15" i="650"/>
  <c r="F15" i="650"/>
  <c r="E15" i="650"/>
  <c r="D15" i="650"/>
  <c r="G8" i="650" s="1"/>
  <c r="M8" i="650"/>
  <c r="K8" i="650"/>
  <c r="I8" i="650"/>
  <c r="F8" i="650"/>
  <c r="M7" i="650"/>
  <c r="K7" i="650"/>
  <c r="I7" i="650"/>
  <c r="G7" i="650"/>
  <c r="F7" i="650"/>
  <c r="E7" i="650"/>
  <c r="M6" i="650"/>
  <c r="K6" i="650"/>
  <c r="I6" i="650"/>
  <c r="G6" i="650"/>
  <c r="F6" i="650"/>
  <c r="E6" i="650"/>
  <c r="T157" i="649"/>
  <c r="S157" i="649"/>
  <c r="M157" i="649"/>
  <c r="AB157" i="649" s="1"/>
  <c r="AC141" i="649" s="1"/>
  <c r="L157" i="649"/>
  <c r="O157" i="649" s="1"/>
  <c r="J157" i="649"/>
  <c r="K157" i="649" s="1"/>
  <c r="I157" i="649"/>
  <c r="AA143" i="649"/>
  <c r="O143" i="649"/>
  <c r="M143" i="649"/>
  <c r="AB143" i="649" s="1"/>
  <c r="K143" i="649"/>
  <c r="G143" i="649"/>
  <c r="AB142" i="649"/>
  <c r="AA142" i="649"/>
  <c r="O142" i="649"/>
  <c r="M142" i="649"/>
  <c r="N142" i="649" s="1"/>
  <c r="K142" i="649"/>
  <c r="G142" i="649"/>
  <c r="AB141" i="649"/>
  <c r="AA141" i="649"/>
  <c r="Q141" i="649"/>
  <c r="O141" i="649"/>
  <c r="N141" i="649"/>
  <c r="P141" i="649" s="1"/>
  <c r="M141" i="649"/>
  <c r="K141" i="649"/>
  <c r="G141" i="649"/>
  <c r="T140" i="649"/>
  <c r="S140" i="649"/>
  <c r="O140" i="649"/>
  <c r="M140" i="649"/>
  <c r="N140" i="649" s="1"/>
  <c r="L140" i="649"/>
  <c r="J140" i="649"/>
  <c r="K140" i="649" s="1"/>
  <c r="I140" i="649"/>
  <c r="AA126" i="649"/>
  <c r="O126" i="649"/>
  <c r="N126" i="649"/>
  <c r="P126" i="649" s="1"/>
  <c r="M126" i="649"/>
  <c r="AB126" i="649" s="1"/>
  <c r="K126" i="649"/>
  <c r="Q126" i="649" s="1"/>
  <c r="G126" i="649"/>
  <c r="O125" i="649"/>
  <c r="N125" i="649"/>
  <c r="Q125" i="649" s="1"/>
  <c r="M125" i="649"/>
  <c r="AB125" i="649" s="1"/>
  <c r="K125" i="649"/>
  <c r="G125" i="649"/>
  <c r="AB124" i="649"/>
  <c r="O124" i="649"/>
  <c r="N124" i="649"/>
  <c r="Q124" i="649" s="1"/>
  <c r="M124" i="649"/>
  <c r="AA124" i="649" s="1"/>
  <c r="K124" i="649"/>
  <c r="G124" i="649"/>
  <c r="T123" i="649"/>
  <c r="S123" i="649"/>
  <c r="M123" i="649"/>
  <c r="AB123" i="649" s="1"/>
  <c r="AC107" i="649" s="1"/>
  <c r="L123" i="649"/>
  <c r="O123" i="649" s="1"/>
  <c r="J123" i="649"/>
  <c r="K123" i="649" s="1"/>
  <c r="I123" i="649"/>
  <c r="AA110" i="649"/>
  <c r="O110" i="649"/>
  <c r="N110" i="649"/>
  <c r="Q110" i="649" s="1"/>
  <c r="M110" i="649"/>
  <c r="AB110" i="649" s="1"/>
  <c r="K110" i="649"/>
  <c r="G110" i="649"/>
  <c r="AB109" i="649"/>
  <c r="AA109" i="649"/>
  <c r="Q109" i="649"/>
  <c r="O109" i="649"/>
  <c r="N109" i="649"/>
  <c r="P109" i="649" s="1"/>
  <c r="M109" i="649"/>
  <c r="K109" i="649"/>
  <c r="G109" i="649"/>
  <c r="AA108" i="649"/>
  <c r="O108" i="649"/>
  <c r="N108" i="649"/>
  <c r="P108" i="649" s="1"/>
  <c r="M108" i="649"/>
  <c r="AB108" i="649" s="1"/>
  <c r="K108" i="649"/>
  <c r="Q108" i="649" s="1"/>
  <c r="G108" i="649"/>
  <c r="O107" i="649"/>
  <c r="N107" i="649"/>
  <c r="Q107" i="649" s="1"/>
  <c r="M107" i="649"/>
  <c r="AB107" i="649" s="1"/>
  <c r="K107" i="649"/>
  <c r="G107" i="649"/>
  <c r="T106" i="649"/>
  <c r="S106" i="649"/>
  <c r="O106" i="649"/>
  <c r="M106" i="649"/>
  <c r="AB106" i="649" s="1"/>
  <c r="AC90" i="649" s="1"/>
  <c r="L106" i="649"/>
  <c r="J106" i="649"/>
  <c r="K106" i="649" s="1"/>
  <c r="I106" i="649"/>
  <c r="AB95" i="649"/>
  <c r="AA95" i="649"/>
  <c r="AB94" i="649"/>
  <c r="AA94" i="649"/>
  <c r="AB93" i="649"/>
  <c r="O93" i="649"/>
  <c r="M93" i="649"/>
  <c r="N93" i="649" s="1"/>
  <c r="K93" i="649"/>
  <c r="G93" i="649"/>
  <c r="O92" i="649"/>
  <c r="M92" i="649"/>
  <c r="AB92" i="649" s="1"/>
  <c r="K92" i="649"/>
  <c r="G92" i="649"/>
  <c r="O91" i="649"/>
  <c r="M91" i="649"/>
  <c r="AB91" i="649" s="1"/>
  <c r="K91" i="649"/>
  <c r="G91" i="649"/>
  <c r="AB90" i="649"/>
  <c r="O90" i="649"/>
  <c r="N90" i="649"/>
  <c r="Q90" i="649" s="1"/>
  <c r="M90" i="649"/>
  <c r="AA90" i="649" s="1"/>
  <c r="K90" i="649"/>
  <c r="G90" i="649"/>
  <c r="T89" i="649"/>
  <c r="S89" i="649"/>
  <c r="L89" i="649"/>
  <c r="O89" i="649" s="1"/>
  <c r="K89" i="649"/>
  <c r="J89" i="649"/>
  <c r="I89" i="649"/>
  <c r="AB80" i="649"/>
  <c r="O80" i="649"/>
  <c r="M80" i="649"/>
  <c r="AA80" i="649" s="1"/>
  <c r="K80" i="649"/>
  <c r="G80" i="649"/>
  <c r="AB79" i="649"/>
  <c r="O79" i="649"/>
  <c r="M79" i="649"/>
  <c r="N79" i="649" s="1"/>
  <c r="K79" i="649"/>
  <c r="G79" i="649"/>
  <c r="O78" i="649"/>
  <c r="M78" i="649"/>
  <c r="AB78" i="649" s="1"/>
  <c r="K78" i="649"/>
  <c r="G78" i="649"/>
  <c r="O77" i="649"/>
  <c r="M77" i="649"/>
  <c r="AB77" i="649" s="1"/>
  <c r="K77" i="649"/>
  <c r="G77" i="649"/>
  <c r="AB76" i="649"/>
  <c r="O76" i="649"/>
  <c r="M76" i="649"/>
  <c r="AA76" i="649" s="1"/>
  <c r="K76" i="649"/>
  <c r="G76" i="649"/>
  <c r="AB75" i="649"/>
  <c r="O75" i="649"/>
  <c r="M75" i="649"/>
  <c r="N75" i="649" s="1"/>
  <c r="K75" i="649"/>
  <c r="G75" i="649"/>
  <c r="O74" i="649"/>
  <c r="M74" i="649"/>
  <c r="AB74" i="649" s="1"/>
  <c r="K74" i="649"/>
  <c r="G74" i="649"/>
  <c r="O73" i="649"/>
  <c r="N73" i="649"/>
  <c r="Q73" i="649" s="1"/>
  <c r="M73" i="649"/>
  <c r="AB73" i="649" s="1"/>
  <c r="K73" i="649"/>
  <c r="G73" i="649"/>
  <c r="T72" i="649"/>
  <c r="S72" i="649"/>
  <c r="L72" i="649"/>
  <c r="O72" i="649" s="1"/>
  <c r="K72" i="649"/>
  <c r="J72" i="649"/>
  <c r="I72" i="649"/>
  <c r="O59" i="649"/>
  <c r="M59" i="649"/>
  <c r="AB59" i="649" s="1"/>
  <c r="K59" i="649"/>
  <c r="G59" i="649"/>
  <c r="AB58" i="649"/>
  <c r="O58" i="649"/>
  <c r="M58" i="649"/>
  <c r="AA58" i="649" s="1"/>
  <c r="K58" i="649"/>
  <c r="G58" i="649"/>
  <c r="AB57" i="649"/>
  <c r="O57" i="649"/>
  <c r="M57" i="649"/>
  <c r="N57" i="649" s="1"/>
  <c r="K57" i="649"/>
  <c r="G57" i="649"/>
  <c r="AB56" i="649"/>
  <c r="O56" i="649"/>
  <c r="N56" i="649"/>
  <c r="Q56" i="649" s="1"/>
  <c r="M56" i="649"/>
  <c r="AA56" i="649" s="1"/>
  <c r="K56" i="649"/>
  <c r="G56" i="649"/>
  <c r="T55" i="649"/>
  <c r="S55" i="649"/>
  <c r="O55" i="649"/>
  <c r="L55" i="649"/>
  <c r="K55" i="649"/>
  <c r="J55" i="649"/>
  <c r="I55" i="649"/>
  <c r="O45" i="649"/>
  <c r="M45" i="649"/>
  <c r="AB45" i="649" s="1"/>
  <c r="K45" i="649"/>
  <c r="G45" i="649"/>
  <c r="O44" i="649"/>
  <c r="M44" i="649"/>
  <c r="AB44" i="649" s="1"/>
  <c r="K44" i="649"/>
  <c r="G44" i="649"/>
  <c r="AB43" i="649"/>
  <c r="O43" i="649"/>
  <c r="M43" i="649"/>
  <c r="AA43" i="649" s="1"/>
  <c r="K43" i="649"/>
  <c r="G43" i="649"/>
  <c r="AB42" i="649"/>
  <c r="O42" i="649"/>
  <c r="M42" i="649"/>
  <c r="N42" i="649" s="1"/>
  <c r="K42" i="649"/>
  <c r="G42" i="649"/>
  <c r="O41" i="649"/>
  <c r="M41" i="649"/>
  <c r="AB41" i="649" s="1"/>
  <c r="K41" i="649"/>
  <c r="G41" i="649"/>
  <c r="O40" i="649"/>
  <c r="M40" i="649"/>
  <c r="M55" i="649" s="1"/>
  <c r="K40" i="649"/>
  <c r="G40" i="649"/>
  <c r="AB39" i="649"/>
  <c r="AA39" i="649"/>
  <c r="O39" i="649"/>
  <c r="N39" i="649"/>
  <c r="Q39" i="649" s="1"/>
  <c r="M39" i="649"/>
  <c r="K39" i="649"/>
  <c r="G39" i="649"/>
  <c r="T38" i="649"/>
  <c r="S38" i="649"/>
  <c r="L38" i="649"/>
  <c r="O38" i="649" s="1"/>
  <c r="K38" i="649"/>
  <c r="J38" i="649"/>
  <c r="I38" i="649"/>
  <c r="AB25" i="649"/>
  <c r="AA25" i="649"/>
  <c r="O25" i="649"/>
  <c r="M25" i="649"/>
  <c r="N25" i="649" s="1"/>
  <c r="K25" i="649"/>
  <c r="G25" i="649"/>
  <c r="O24" i="649"/>
  <c r="M24" i="649"/>
  <c r="N24" i="649" s="1"/>
  <c r="K24" i="649"/>
  <c r="G24" i="649"/>
  <c r="O23" i="649"/>
  <c r="M23" i="649"/>
  <c r="AB23" i="649" s="1"/>
  <c r="K23" i="649"/>
  <c r="G23" i="649"/>
  <c r="O22" i="649"/>
  <c r="M22" i="649"/>
  <c r="AB22" i="649" s="1"/>
  <c r="K22" i="649"/>
  <c r="G22" i="649"/>
  <c r="T21" i="649"/>
  <c r="S21" i="649"/>
  <c r="L21" i="649"/>
  <c r="O21" i="649" s="1"/>
  <c r="K21" i="649"/>
  <c r="J21" i="649"/>
  <c r="I21" i="649"/>
  <c r="O7" i="649"/>
  <c r="M7" i="649"/>
  <c r="AB7" i="649" s="1"/>
  <c r="K7" i="649"/>
  <c r="G7" i="649"/>
  <c r="AB6" i="649"/>
  <c r="AA6" i="649"/>
  <c r="O6" i="649"/>
  <c r="M6" i="649"/>
  <c r="N6" i="649" s="1"/>
  <c r="K6" i="649"/>
  <c r="G6" i="649"/>
  <c r="AB5" i="649"/>
  <c r="AA5" i="649"/>
  <c r="Q5" i="649"/>
  <c r="O5" i="649"/>
  <c r="N5" i="649"/>
  <c r="P5" i="649" s="1"/>
  <c r="M5" i="649"/>
  <c r="K5" i="649"/>
  <c r="G5" i="649"/>
  <c r="H2" i="649"/>
  <c r="H1" i="649"/>
  <c r="F1" i="649"/>
  <c r="F2" i="649" s="1"/>
  <c r="D1" i="649"/>
  <c r="T208" i="648"/>
  <c r="S208" i="648"/>
  <c r="L208" i="648"/>
  <c r="O208" i="648" s="1"/>
  <c r="K208" i="648"/>
  <c r="J208" i="648"/>
  <c r="I208" i="648"/>
  <c r="O197" i="648"/>
  <c r="M197" i="648"/>
  <c r="AB197" i="648" s="1"/>
  <c r="K197" i="648"/>
  <c r="G197" i="648"/>
  <c r="AB196" i="648"/>
  <c r="AA196" i="648"/>
  <c r="O196" i="648"/>
  <c r="M196" i="648"/>
  <c r="N196" i="648" s="1"/>
  <c r="K196" i="648"/>
  <c r="G196" i="648"/>
  <c r="O195" i="648"/>
  <c r="M195" i="648"/>
  <c r="N195" i="648" s="1"/>
  <c r="K195" i="648"/>
  <c r="G195" i="648"/>
  <c r="O194" i="648"/>
  <c r="M194" i="648"/>
  <c r="AB194" i="648" s="1"/>
  <c r="K194" i="648"/>
  <c r="G194" i="648"/>
  <c r="O193" i="648"/>
  <c r="M193" i="648"/>
  <c r="AB193" i="648" s="1"/>
  <c r="K193" i="648"/>
  <c r="G193" i="648"/>
  <c r="AB192" i="648"/>
  <c r="O192" i="648"/>
  <c r="M192" i="648"/>
  <c r="AA192" i="648" s="1"/>
  <c r="K192" i="648"/>
  <c r="G192" i="648"/>
  <c r="T191" i="648"/>
  <c r="S191" i="648"/>
  <c r="L191" i="648"/>
  <c r="O191" i="648" s="1"/>
  <c r="K191" i="648"/>
  <c r="J191" i="648"/>
  <c r="I191" i="648"/>
  <c r="AB178" i="648"/>
  <c r="AA178" i="648"/>
  <c r="O178" i="648"/>
  <c r="M178" i="648"/>
  <c r="N178" i="648" s="1"/>
  <c r="K178" i="648"/>
  <c r="G178" i="648"/>
  <c r="O177" i="648"/>
  <c r="M177" i="648"/>
  <c r="N177" i="648" s="1"/>
  <c r="K177" i="648"/>
  <c r="G177" i="648"/>
  <c r="O176" i="648"/>
  <c r="M176" i="648"/>
  <c r="AB176" i="648" s="1"/>
  <c r="K176" i="648"/>
  <c r="G176" i="648"/>
  <c r="O175" i="648"/>
  <c r="M175" i="648"/>
  <c r="AB175" i="648" s="1"/>
  <c r="K175" i="648"/>
  <c r="G175" i="648"/>
  <c r="T174" i="648"/>
  <c r="S174" i="648"/>
  <c r="L174" i="648"/>
  <c r="O174" i="648" s="1"/>
  <c r="K174" i="648"/>
  <c r="J174" i="648"/>
  <c r="I174" i="648"/>
  <c r="O160" i="648"/>
  <c r="M160" i="648"/>
  <c r="AB160" i="648" s="1"/>
  <c r="K160" i="648"/>
  <c r="G160" i="648"/>
  <c r="AB159" i="648"/>
  <c r="AA159" i="648"/>
  <c r="P159" i="648"/>
  <c r="O159" i="648"/>
  <c r="N159" i="648"/>
  <c r="Q159" i="648" s="1"/>
  <c r="M159" i="648"/>
  <c r="K159" i="648"/>
  <c r="G159" i="648"/>
  <c r="AB158" i="648"/>
  <c r="AA158" i="648"/>
  <c r="O158" i="648"/>
  <c r="M158" i="648"/>
  <c r="N158" i="648" s="1"/>
  <c r="K158" i="648"/>
  <c r="G158" i="648"/>
  <c r="T157" i="648"/>
  <c r="S157" i="648"/>
  <c r="L157" i="648"/>
  <c r="O157" i="648" s="1"/>
  <c r="J157" i="648"/>
  <c r="K157" i="648" s="1"/>
  <c r="I157" i="648"/>
  <c r="O143" i="648"/>
  <c r="M143" i="648"/>
  <c r="N143" i="648" s="1"/>
  <c r="K143" i="648"/>
  <c r="G143" i="648"/>
  <c r="O142" i="648"/>
  <c r="M142" i="648"/>
  <c r="AB142" i="648" s="1"/>
  <c r="K142" i="648"/>
  <c r="G142" i="648"/>
  <c r="O141" i="648"/>
  <c r="N141" i="648"/>
  <c r="Q141" i="648" s="1"/>
  <c r="M141" i="648"/>
  <c r="M157" i="648" s="1"/>
  <c r="K141" i="648"/>
  <c r="G141" i="648"/>
  <c r="T140" i="648"/>
  <c r="S140" i="648"/>
  <c r="L140" i="648"/>
  <c r="O140" i="648" s="1"/>
  <c r="K140" i="648"/>
  <c r="J140" i="648"/>
  <c r="I140" i="648"/>
  <c r="AB128" i="648"/>
  <c r="O128" i="648"/>
  <c r="M128" i="648"/>
  <c r="AA128" i="648" s="1"/>
  <c r="K128" i="648"/>
  <c r="G128" i="648"/>
  <c r="AB127" i="648"/>
  <c r="AA127" i="648"/>
  <c r="P127" i="648"/>
  <c r="O127" i="648"/>
  <c r="N127" i="648"/>
  <c r="M127" i="648"/>
  <c r="K127" i="648"/>
  <c r="Q127" i="648" s="1"/>
  <c r="G127" i="648"/>
  <c r="O126" i="648"/>
  <c r="M126" i="648"/>
  <c r="N126" i="648" s="1"/>
  <c r="K126" i="648"/>
  <c r="G126" i="648"/>
  <c r="O125" i="648"/>
  <c r="M125" i="648"/>
  <c r="AB125" i="648" s="1"/>
  <c r="K125" i="648"/>
  <c r="G125" i="648"/>
  <c r="O124" i="648"/>
  <c r="N124" i="648"/>
  <c r="Q124" i="648" s="1"/>
  <c r="M124" i="648"/>
  <c r="AB124" i="648" s="1"/>
  <c r="K124" i="648"/>
  <c r="G124" i="648"/>
  <c r="T123" i="648"/>
  <c r="S123" i="648"/>
  <c r="L123" i="648"/>
  <c r="O123" i="648" s="1"/>
  <c r="K123" i="648"/>
  <c r="J123" i="648"/>
  <c r="I123" i="648"/>
  <c r="AB110" i="648"/>
  <c r="O110" i="648"/>
  <c r="M110" i="648"/>
  <c r="AA110" i="648" s="1"/>
  <c r="K110" i="648"/>
  <c r="G110" i="648"/>
  <c r="AB109" i="648"/>
  <c r="AA109" i="648"/>
  <c r="Q109" i="648"/>
  <c r="P109" i="648"/>
  <c r="O109" i="648"/>
  <c r="N109" i="648"/>
  <c r="M109" i="648"/>
  <c r="K109" i="648"/>
  <c r="G109" i="648"/>
  <c r="O108" i="648"/>
  <c r="M108" i="648"/>
  <c r="N108" i="648" s="1"/>
  <c r="K108" i="648"/>
  <c r="G108" i="648"/>
  <c r="O107" i="648"/>
  <c r="N107" i="648"/>
  <c r="Q107" i="648" s="1"/>
  <c r="M107" i="648"/>
  <c r="AB107" i="648" s="1"/>
  <c r="K107" i="648"/>
  <c r="G107" i="648"/>
  <c r="T106" i="648"/>
  <c r="S106" i="648"/>
  <c r="L106" i="648"/>
  <c r="O106" i="648" s="1"/>
  <c r="K106" i="648"/>
  <c r="J106" i="648"/>
  <c r="I106" i="648"/>
  <c r="O93" i="648"/>
  <c r="M93" i="648"/>
  <c r="AB93" i="648" s="1"/>
  <c r="K93" i="648"/>
  <c r="G93" i="648"/>
  <c r="AB92" i="648"/>
  <c r="O92" i="648"/>
  <c r="M92" i="648"/>
  <c r="AA92" i="648" s="1"/>
  <c r="K92" i="648"/>
  <c r="G92" i="648"/>
  <c r="AB91" i="648"/>
  <c r="AA91" i="648"/>
  <c r="Q91" i="648"/>
  <c r="P91" i="648"/>
  <c r="O91" i="648"/>
  <c r="N91" i="648"/>
  <c r="M91" i="648"/>
  <c r="K91" i="648"/>
  <c r="G91" i="648"/>
  <c r="AB90" i="648"/>
  <c r="Q90" i="648"/>
  <c r="P90" i="648"/>
  <c r="O90" i="648"/>
  <c r="N90" i="648"/>
  <c r="M90" i="648"/>
  <c r="M106" i="648" s="1"/>
  <c r="K90" i="648"/>
  <c r="G90" i="648"/>
  <c r="T89" i="648"/>
  <c r="S89" i="648"/>
  <c r="O89" i="648"/>
  <c r="L89" i="648"/>
  <c r="J89" i="648"/>
  <c r="K89" i="648" s="1"/>
  <c r="I89" i="648"/>
  <c r="O76" i="648"/>
  <c r="M76" i="648"/>
  <c r="N76" i="648" s="1"/>
  <c r="K76" i="648"/>
  <c r="G76" i="648"/>
  <c r="O75" i="648"/>
  <c r="M75" i="648"/>
  <c r="AB75" i="648" s="1"/>
  <c r="K75" i="648"/>
  <c r="G75" i="648"/>
  <c r="AB74" i="648"/>
  <c r="O74" i="648"/>
  <c r="M74" i="648"/>
  <c r="M89" i="648" s="1"/>
  <c r="K74" i="648"/>
  <c r="G74" i="648"/>
  <c r="AB73" i="648"/>
  <c r="AA73" i="648"/>
  <c r="O73" i="648"/>
  <c r="N73" i="648"/>
  <c r="M73" i="648"/>
  <c r="K73" i="648"/>
  <c r="Q73" i="648" s="1"/>
  <c r="G73" i="648"/>
  <c r="T72" i="648"/>
  <c r="S72" i="648"/>
  <c r="L72" i="648"/>
  <c r="O72" i="648" s="1"/>
  <c r="K72" i="648"/>
  <c r="J72" i="648"/>
  <c r="I72" i="648"/>
  <c r="AB57" i="648"/>
  <c r="AA57" i="648"/>
  <c r="Q57" i="648"/>
  <c r="P57" i="648"/>
  <c r="O57" i="648"/>
  <c r="N57" i="648"/>
  <c r="M57" i="648"/>
  <c r="K57" i="648"/>
  <c r="G57" i="648"/>
  <c r="AB56" i="648"/>
  <c r="Q56" i="648"/>
  <c r="O56" i="648"/>
  <c r="N56" i="648"/>
  <c r="P56" i="648" s="1"/>
  <c r="M56" i="648"/>
  <c r="M72" i="648" s="1"/>
  <c r="K56" i="648"/>
  <c r="G56" i="648"/>
  <c r="T55" i="648"/>
  <c r="S55" i="648"/>
  <c r="L55" i="648"/>
  <c r="O55" i="648" s="1"/>
  <c r="J55" i="648"/>
  <c r="K55" i="648" s="1"/>
  <c r="I55" i="648"/>
  <c r="O41" i="648"/>
  <c r="M41" i="648"/>
  <c r="N41" i="648" s="1"/>
  <c r="K41" i="648"/>
  <c r="G41" i="648"/>
  <c r="O40" i="648"/>
  <c r="M40" i="648"/>
  <c r="AB40" i="648" s="1"/>
  <c r="K40" i="648"/>
  <c r="G40" i="648"/>
  <c r="AB39" i="648"/>
  <c r="AA39" i="648"/>
  <c r="O39" i="648"/>
  <c r="N39" i="648"/>
  <c r="Q39" i="648" s="1"/>
  <c r="M39" i="648"/>
  <c r="M55" i="648" s="1"/>
  <c r="K39" i="648"/>
  <c r="G39" i="648"/>
  <c r="T38" i="648"/>
  <c r="S38" i="648"/>
  <c r="L38" i="648"/>
  <c r="O38" i="648" s="1"/>
  <c r="K38" i="648"/>
  <c r="J38" i="648"/>
  <c r="I38" i="648"/>
  <c r="AB23" i="648"/>
  <c r="O23" i="648"/>
  <c r="M23" i="648"/>
  <c r="AA23" i="648" s="1"/>
  <c r="K23" i="648"/>
  <c r="G23" i="648"/>
  <c r="AB22" i="648"/>
  <c r="AA22" i="648"/>
  <c r="O22" i="648"/>
  <c r="N22" i="648"/>
  <c r="M22" i="648"/>
  <c r="K22" i="648"/>
  <c r="Q22" i="648" s="1"/>
  <c r="G22" i="648"/>
  <c r="T21" i="648"/>
  <c r="S21" i="648"/>
  <c r="O21" i="648"/>
  <c r="L21" i="648"/>
  <c r="K21" i="648"/>
  <c r="J21" i="648"/>
  <c r="I21" i="648"/>
  <c r="AB6" i="648"/>
  <c r="AA6" i="648"/>
  <c r="P6" i="648"/>
  <c r="O6" i="648"/>
  <c r="N6" i="648"/>
  <c r="Q6" i="648" s="1"/>
  <c r="M6" i="648"/>
  <c r="K6" i="648"/>
  <c r="G6" i="648"/>
  <c r="AB5" i="648"/>
  <c r="O5" i="648"/>
  <c r="N5" i="648"/>
  <c r="Q5" i="648" s="1"/>
  <c r="M5" i="648"/>
  <c r="M21" i="648" s="1"/>
  <c r="K5" i="648"/>
  <c r="G5" i="648"/>
  <c r="H2" i="648"/>
  <c r="H1" i="648"/>
  <c r="F1" i="648"/>
  <c r="I3" i="647" s="1"/>
  <c r="D1" i="648"/>
  <c r="X29" i="647"/>
  <c r="W29" i="647"/>
  <c r="M8" i="647" s="1"/>
  <c r="V29" i="647"/>
  <c r="T29" i="647"/>
  <c r="P29" i="647"/>
  <c r="O29" i="647"/>
  <c r="N29" i="647"/>
  <c r="M29" i="647"/>
  <c r="I29" i="647"/>
  <c r="H29" i="647"/>
  <c r="G29" i="647"/>
  <c r="K8" i="647" s="1"/>
  <c r="D29" i="647"/>
  <c r="O15" i="647"/>
  <c r="N15" i="647"/>
  <c r="I8" i="647" s="1"/>
  <c r="K15" i="647"/>
  <c r="I15" i="647"/>
  <c r="H15" i="647"/>
  <c r="G15" i="647"/>
  <c r="F15" i="647"/>
  <c r="E15" i="647"/>
  <c r="D15" i="647"/>
  <c r="G8" i="647" s="1"/>
  <c r="F8" i="647"/>
  <c r="M7" i="647"/>
  <c r="K7" i="647"/>
  <c r="I7" i="647"/>
  <c r="G7" i="647"/>
  <c r="F7" i="647"/>
  <c r="E7" i="647"/>
  <c r="M6" i="647"/>
  <c r="K6" i="647"/>
  <c r="I6" i="647"/>
  <c r="G6" i="647"/>
  <c r="F6" i="647"/>
  <c r="E6" i="647"/>
  <c r="F3" i="647"/>
  <c r="T157" i="646"/>
  <c r="S157" i="646"/>
  <c r="L157" i="646"/>
  <c r="O157" i="646" s="1"/>
  <c r="J157" i="646"/>
  <c r="K157" i="646" s="1"/>
  <c r="I157" i="646"/>
  <c r="O143" i="646"/>
  <c r="M143" i="646"/>
  <c r="AB143" i="646" s="1"/>
  <c r="K143" i="646"/>
  <c r="G143" i="646"/>
  <c r="AB142" i="646"/>
  <c r="AA142" i="646"/>
  <c r="O142" i="646"/>
  <c r="M142" i="646"/>
  <c r="N142" i="646" s="1"/>
  <c r="K142" i="646"/>
  <c r="G142" i="646"/>
  <c r="AB141" i="646"/>
  <c r="AA141" i="646"/>
  <c r="Q141" i="646"/>
  <c r="O141" i="646"/>
  <c r="N141" i="646"/>
  <c r="P141" i="646" s="1"/>
  <c r="M141" i="646"/>
  <c r="K141" i="646"/>
  <c r="G141" i="646"/>
  <c r="T140" i="646"/>
  <c r="S140" i="646"/>
  <c r="O140" i="646"/>
  <c r="L140" i="646"/>
  <c r="J140" i="646"/>
  <c r="K140" i="646" s="1"/>
  <c r="I140" i="646"/>
  <c r="O126" i="646"/>
  <c r="M126" i="646"/>
  <c r="N126" i="646" s="1"/>
  <c r="K126" i="646"/>
  <c r="G126" i="646"/>
  <c r="O125" i="646"/>
  <c r="N125" i="646"/>
  <c r="Q125" i="646" s="1"/>
  <c r="M125" i="646"/>
  <c r="AB125" i="646" s="1"/>
  <c r="K125" i="646"/>
  <c r="P125" i="646" s="1"/>
  <c r="G125" i="646"/>
  <c r="O124" i="646"/>
  <c r="M124" i="646"/>
  <c r="M140" i="646" s="1"/>
  <c r="K124" i="646"/>
  <c r="G124" i="646"/>
  <c r="T123" i="646"/>
  <c r="S123" i="646"/>
  <c r="L123" i="646"/>
  <c r="O123" i="646" s="1"/>
  <c r="J123" i="646"/>
  <c r="K123" i="646" s="1"/>
  <c r="I123" i="646"/>
  <c r="O110" i="646"/>
  <c r="M110" i="646"/>
  <c r="AB110" i="646" s="1"/>
  <c r="K110" i="646"/>
  <c r="G110" i="646"/>
  <c r="AB109" i="646"/>
  <c r="AA109" i="646"/>
  <c r="O109" i="646"/>
  <c r="M109" i="646"/>
  <c r="N109" i="646" s="1"/>
  <c r="K109" i="646"/>
  <c r="G109" i="646"/>
  <c r="AB108" i="646"/>
  <c r="O108" i="646"/>
  <c r="M108" i="646"/>
  <c r="N108" i="646" s="1"/>
  <c r="K108" i="646"/>
  <c r="G108" i="646"/>
  <c r="O107" i="646"/>
  <c r="N107" i="646"/>
  <c r="Q107" i="646" s="1"/>
  <c r="M107" i="646"/>
  <c r="AB107" i="646" s="1"/>
  <c r="K107" i="646"/>
  <c r="G107" i="646"/>
  <c r="T106" i="646"/>
  <c r="S106" i="646"/>
  <c r="O106" i="646"/>
  <c r="L106" i="646"/>
  <c r="K106" i="646"/>
  <c r="J106" i="646"/>
  <c r="I106" i="646"/>
  <c r="AB95" i="646"/>
  <c r="AA95" i="646"/>
  <c r="AB94" i="646"/>
  <c r="AA94" i="646"/>
  <c r="AB93" i="646"/>
  <c r="AA93" i="646"/>
  <c r="P93" i="646"/>
  <c r="O93" i="646"/>
  <c r="N93" i="646"/>
  <c r="Q93" i="646" s="1"/>
  <c r="M93" i="646"/>
  <c r="K93" i="646"/>
  <c r="G93" i="646"/>
  <c r="O92" i="646"/>
  <c r="M92" i="646"/>
  <c r="M106" i="646" s="1"/>
  <c r="K92" i="646"/>
  <c r="G92" i="646"/>
  <c r="O91" i="646"/>
  <c r="N91" i="646"/>
  <c r="Q91" i="646" s="1"/>
  <c r="M91" i="646"/>
  <c r="AB91" i="646" s="1"/>
  <c r="K91" i="646"/>
  <c r="G91" i="646"/>
  <c r="O90" i="646"/>
  <c r="M90" i="646"/>
  <c r="AB90" i="646" s="1"/>
  <c r="K90" i="646"/>
  <c r="G90" i="646"/>
  <c r="T89" i="646"/>
  <c r="S89" i="646"/>
  <c r="L89" i="646"/>
  <c r="O89" i="646" s="1"/>
  <c r="J89" i="646"/>
  <c r="K89" i="646" s="1"/>
  <c r="I89" i="646"/>
  <c r="AB80" i="646"/>
  <c r="AA80" i="646"/>
  <c r="Q80" i="646"/>
  <c r="O80" i="646"/>
  <c r="N80" i="646"/>
  <c r="P80" i="646" s="1"/>
  <c r="M80" i="646"/>
  <c r="K80" i="646"/>
  <c r="G80" i="646"/>
  <c r="AB79" i="646"/>
  <c r="AA79" i="646"/>
  <c r="P79" i="646"/>
  <c r="O79" i="646"/>
  <c r="N79" i="646"/>
  <c r="Q79" i="646" s="1"/>
  <c r="M79" i="646"/>
  <c r="K79" i="646"/>
  <c r="G79" i="646"/>
  <c r="O78" i="646"/>
  <c r="M78" i="646"/>
  <c r="AB78" i="646" s="1"/>
  <c r="K78" i="646"/>
  <c r="G78" i="646"/>
  <c r="O77" i="646"/>
  <c r="N77" i="646"/>
  <c r="Q77" i="646" s="1"/>
  <c r="M77" i="646"/>
  <c r="AB77" i="646" s="1"/>
  <c r="K77" i="646"/>
  <c r="G77" i="646"/>
  <c r="AB76" i="646"/>
  <c r="O76" i="646"/>
  <c r="M76" i="646"/>
  <c r="AA76" i="646" s="1"/>
  <c r="K76" i="646"/>
  <c r="G76" i="646"/>
  <c r="AB75" i="646"/>
  <c r="AA75" i="646"/>
  <c r="P75" i="646"/>
  <c r="O75" i="646"/>
  <c r="N75" i="646"/>
  <c r="Q75" i="646" s="1"/>
  <c r="M75" i="646"/>
  <c r="K75" i="646"/>
  <c r="G75" i="646"/>
  <c r="O74" i="646"/>
  <c r="M74" i="646"/>
  <c r="AB74" i="646" s="1"/>
  <c r="K74" i="646"/>
  <c r="G74" i="646"/>
  <c r="O73" i="646"/>
  <c r="N73" i="646"/>
  <c r="Q73" i="646" s="1"/>
  <c r="M73" i="646"/>
  <c r="AB73" i="646" s="1"/>
  <c r="K73" i="646"/>
  <c r="P73" i="646" s="1"/>
  <c r="G73" i="646"/>
  <c r="T72" i="646"/>
  <c r="S72" i="646"/>
  <c r="O72" i="646"/>
  <c r="L72" i="646"/>
  <c r="K72" i="646"/>
  <c r="J72" i="646"/>
  <c r="I72" i="646"/>
  <c r="O59" i="646"/>
  <c r="N59" i="646"/>
  <c r="Q59" i="646" s="1"/>
  <c r="M59" i="646"/>
  <c r="AB59" i="646" s="1"/>
  <c r="K59" i="646"/>
  <c r="G59" i="646"/>
  <c r="AB58" i="646"/>
  <c r="AA58" i="646"/>
  <c r="O58" i="646"/>
  <c r="M58" i="646"/>
  <c r="N58" i="646" s="1"/>
  <c r="K58" i="646"/>
  <c r="G58" i="646"/>
  <c r="AB57" i="646"/>
  <c r="AA57" i="646"/>
  <c r="P57" i="646"/>
  <c r="O57" i="646"/>
  <c r="N57" i="646"/>
  <c r="Q57" i="646" s="1"/>
  <c r="M57" i="646"/>
  <c r="K57" i="646"/>
  <c r="G57" i="646"/>
  <c r="AA56" i="646"/>
  <c r="O56" i="646"/>
  <c r="M56" i="646"/>
  <c r="N56" i="646" s="1"/>
  <c r="K56" i="646"/>
  <c r="G56" i="646"/>
  <c r="T55" i="646"/>
  <c r="S55" i="646"/>
  <c r="L55" i="646"/>
  <c r="O55" i="646" s="1"/>
  <c r="J55" i="646"/>
  <c r="K55" i="646" s="1"/>
  <c r="I55" i="646"/>
  <c r="O46" i="646"/>
  <c r="M46" i="646"/>
  <c r="AB46" i="646" s="1"/>
  <c r="K46" i="646"/>
  <c r="G46" i="646"/>
  <c r="AA45" i="646"/>
  <c r="O45" i="646"/>
  <c r="N45" i="646"/>
  <c r="Q45" i="646" s="1"/>
  <c r="M45" i="646"/>
  <c r="AB45" i="646" s="1"/>
  <c r="K45" i="646"/>
  <c r="G45" i="646"/>
  <c r="AB44" i="646"/>
  <c r="AA44" i="646"/>
  <c r="Q44" i="646"/>
  <c r="O44" i="646"/>
  <c r="N44" i="646"/>
  <c r="P44" i="646" s="1"/>
  <c r="M44" i="646"/>
  <c r="K44" i="646"/>
  <c r="G44" i="646"/>
  <c r="AA43" i="646"/>
  <c r="P43" i="646"/>
  <c r="O43" i="646"/>
  <c r="N43" i="646"/>
  <c r="Q43" i="646" s="1"/>
  <c r="M43" i="646"/>
  <c r="AB43" i="646" s="1"/>
  <c r="K43" i="646"/>
  <c r="G43" i="646"/>
  <c r="O42" i="646"/>
  <c r="M42" i="646"/>
  <c r="AB42" i="646" s="1"/>
  <c r="K42" i="646"/>
  <c r="G42" i="646"/>
  <c r="AB41" i="646"/>
  <c r="AA41" i="646"/>
  <c r="O41" i="646"/>
  <c r="N41" i="646"/>
  <c r="Q41" i="646" s="1"/>
  <c r="M41" i="646"/>
  <c r="K41" i="646"/>
  <c r="G41" i="646"/>
  <c r="AB40" i="646"/>
  <c r="AA40" i="646"/>
  <c r="Q40" i="646"/>
  <c r="O40" i="646"/>
  <c r="N40" i="646"/>
  <c r="P40" i="646" s="1"/>
  <c r="M40" i="646"/>
  <c r="K40" i="646"/>
  <c r="G40" i="646"/>
  <c r="O39" i="646"/>
  <c r="M39" i="646"/>
  <c r="M55" i="646" s="1"/>
  <c r="K39" i="646"/>
  <c r="G39" i="646"/>
  <c r="T38" i="646"/>
  <c r="S38" i="646"/>
  <c r="L38" i="646"/>
  <c r="J38" i="646"/>
  <c r="K38" i="646" s="1"/>
  <c r="I38" i="646"/>
  <c r="O38" i="646" s="1"/>
  <c r="AA25" i="646"/>
  <c r="P25" i="646"/>
  <c r="O25" i="646"/>
  <c r="N25" i="646"/>
  <c r="Q25" i="646" s="1"/>
  <c r="M25" i="646"/>
  <c r="AB25" i="646" s="1"/>
  <c r="K25" i="646"/>
  <c r="G25" i="646"/>
  <c r="O24" i="646"/>
  <c r="M24" i="646"/>
  <c r="AB24" i="646" s="1"/>
  <c r="K24" i="646"/>
  <c r="G24" i="646"/>
  <c r="AA23" i="646"/>
  <c r="O23" i="646"/>
  <c r="N23" i="646"/>
  <c r="Q23" i="646" s="1"/>
  <c r="M23" i="646"/>
  <c r="AB23" i="646" s="1"/>
  <c r="K23" i="646"/>
  <c r="G23" i="646"/>
  <c r="O22" i="646"/>
  <c r="M22" i="646"/>
  <c r="AB22" i="646" s="1"/>
  <c r="K22" i="646"/>
  <c r="G22" i="646"/>
  <c r="T21" i="646"/>
  <c r="S21" i="646"/>
  <c r="L21" i="646"/>
  <c r="O21" i="646" s="1"/>
  <c r="J21" i="646"/>
  <c r="K21" i="646" s="1"/>
  <c r="I21" i="646"/>
  <c r="AB7" i="646"/>
  <c r="AA7" i="646"/>
  <c r="Q7" i="646"/>
  <c r="O7" i="646"/>
  <c r="N7" i="646"/>
  <c r="P7" i="646" s="1"/>
  <c r="M7" i="646"/>
  <c r="K7" i="646"/>
  <c r="G7" i="646"/>
  <c r="AA6" i="646"/>
  <c r="P6" i="646"/>
  <c r="O6" i="646"/>
  <c r="N6" i="646"/>
  <c r="Q6" i="646" s="1"/>
  <c r="M6" i="646"/>
  <c r="AB6" i="646" s="1"/>
  <c r="K6" i="646"/>
  <c r="G6" i="646"/>
  <c r="AA5" i="646"/>
  <c r="O5" i="646"/>
  <c r="M5" i="646"/>
  <c r="N5" i="646" s="1"/>
  <c r="K5" i="646"/>
  <c r="G5" i="646"/>
  <c r="F1" i="646" s="1"/>
  <c r="F2" i="646" s="1"/>
  <c r="H2" i="646"/>
  <c r="H1" i="646"/>
  <c r="D1" i="646"/>
  <c r="T208" i="645"/>
  <c r="S208" i="645"/>
  <c r="L208" i="645"/>
  <c r="O208" i="645" s="1"/>
  <c r="J208" i="645"/>
  <c r="K208" i="645" s="1"/>
  <c r="I208" i="645"/>
  <c r="AB197" i="645"/>
  <c r="AA197" i="645"/>
  <c r="Q197" i="645"/>
  <c r="O197" i="645"/>
  <c r="N197" i="645"/>
  <c r="P197" i="645" s="1"/>
  <c r="M197" i="645"/>
  <c r="K197" i="645"/>
  <c r="G197" i="645"/>
  <c r="AA196" i="645"/>
  <c r="P196" i="645"/>
  <c r="O196" i="645"/>
  <c r="N196" i="645"/>
  <c r="Q196" i="645" s="1"/>
  <c r="M196" i="645"/>
  <c r="AB196" i="645" s="1"/>
  <c r="K196" i="645"/>
  <c r="G196" i="645"/>
  <c r="O195" i="645"/>
  <c r="M195" i="645"/>
  <c r="AB195" i="645" s="1"/>
  <c r="K195" i="645"/>
  <c r="G195" i="645"/>
  <c r="O194" i="645"/>
  <c r="N194" i="645"/>
  <c r="Q194" i="645" s="1"/>
  <c r="M194" i="645"/>
  <c r="AB194" i="645" s="1"/>
  <c r="K194" i="645"/>
  <c r="G194" i="645"/>
  <c r="AB193" i="645"/>
  <c r="AA193" i="645"/>
  <c r="Q193" i="645"/>
  <c r="O193" i="645"/>
  <c r="N193" i="645"/>
  <c r="P193" i="645" s="1"/>
  <c r="M193" i="645"/>
  <c r="K193" i="645"/>
  <c r="G193" i="645"/>
  <c r="O192" i="645"/>
  <c r="M192" i="645"/>
  <c r="N192" i="645" s="1"/>
  <c r="K192" i="645"/>
  <c r="G192" i="645"/>
  <c r="T191" i="645"/>
  <c r="S191" i="645"/>
  <c r="L191" i="645"/>
  <c r="J191" i="645"/>
  <c r="K191" i="645" s="1"/>
  <c r="I191" i="645"/>
  <c r="O191" i="645" s="1"/>
  <c r="AB178" i="645"/>
  <c r="AA178" i="645"/>
  <c r="P178" i="645"/>
  <c r="O178" i="645"/>
  <c r="N178" i="645"/>
  <c r="Q178" i="645" s="1"/>
  <c r="M178" i="645"/>
  <c r="K178" i="645"/>
  <c r="G178" i="645"/>
  <c r="O177" i="645"/>
  <c r="M177" i="645"/>
  <c r="AB177" i="645" s="1"/>
  <c r="K177" i="645"/>
  <c r="G177" i="645"/>
  <c r="O176" i="645"/>
  <c r="N176" i="645"/>
  <c r="Q176" i="645" s="1"/>
  <c r="M176" i="645"/>
  <c r="AB176" i="645" s="1"/>
  <c r="K176" i="645"/>
  <c r="G176" i="645"/>
  <c r="O175" i="645"/>
  <c r="M175" i="645"/>
  <c r="AB175" i="645" s="1"/>
  <c r="K175" i="645"/>
  <c r="G175" i="645"/>
  <c r="T174" i="645"/>
  <c r="S174" i="645"/>
  <c r="L174" i="645"/>
  <c r="O174" i="645" s="1"/>
  <c r="J174" i="645"/>
  <c r="K174" i="645" s="1"/>
  <c r="I174" i="645"/>
  <c r="AB160" i="645"/>
  <c r="AA160" i="645"/>
  <c r="Q160" i="645"/>
  <c r="O160" i="645"/>
  <c r="N160" i="645"/>
  <c r="P160" i="645" s="1"/>
  <c r="M160" i="645"/>
  <c r="K160" i="645"/>
  <c r="G160" i="645"/>
  <c r="AA159" i="645"/>
  <c r="P159" i="645"/>
  <c r="O159" i="645"/>
  <c r="N159" i="645"/>
  <c r="Q159" i="645" s="1"/>
  <c r="M159" i="645"/>
  <c r="AB159" i="645" s="1"/>
  <c r="K159" i="645"/>
  <c r="G159" i="645"/>
  <c r="AA158" i="645"/>
  <c r="O158" i="645"/>
  <c r="M158" i="645"/>
  <c r="N158" i="645" s="1"/>
  <c r="K158" i="645"/>
  <c r="G158" i="645"/>
  <c r="T157" i="645"/>
  <c r="S157" i="645"/>
  <c r="L157" i="645"/>
  <c r="O157" i="645" s="1"/>
  <c r="J157" i="645"/>
  <c r="K157" i="645" s="1"/>
  <c r="I157" i="645"/>
  <c r="O143" i="645"/>
  <c r="M143" i="645"/>
  <c r="AB143" i="645" s="1"/>
  <c r="K143" i="645"/>
  <c r="G143" i="645"/>
  <c r="AA142" i="645"/>
  <c r="O142" i="645"/>
  <c r="N142" i="645"/>
  <c r="Q142" i="645" s="1"/>
  <c r="M142" i="645"/>
  <c r="AB142" i="645" s="1"/>
  <c r="K142" i="645"/>
  <c r="G142" i="645"/>
  <c r="O141" i="645"/>
  <c r="M141" i="645"/>
  <c r="M157" i="645" s="1"/>
  <c r="K141" i="645"/>
  <c r="G141" i="645"/>
  <c r="T140" i="645"/>
  <c r="S140" i="645"/>
  <c r="L140" i="645"/>
  <c r="O140" i="645" s="1"/>
  <c r="J140" i="645"/>
  <c r="K140" i="645" s="1"/>
  <c r="I140" i="645"/>
  <c r="AB128" i="645"/>
  <c r="AA128" i="645"/>
  <c r="Q128" i="645"/>
  <c r="O128" i="645"/>
  <c r="N128" i="645"/>
  <c r="P128" i="645" s="1"/>
  <c r="M128" i="645"/>
  <c r="K128" i="645"/>
  <c r="G128" i="645"/>
  <c r="AA127" i="645"/>
  <c r="P127" i="645"/>
  <c r="O127" i="645"/>
  <c r="N127" i="645"/>
  <c r="Q127" i="645" s="1"/>
  <c r="M127" i="645"/>
  <c r="AB127" i="645" s="1"/>
  <c r="K127" i="645"/>
  <c r="G127" i="645"/>
  <c r="O126" i="645"/>
  <c r="M126" i="645"/>
  <c r="AB126" i="645" s="1"/>
  <c r="K126" i="645"/>
  <c r="G126" i="645"/>
  <c r="AA125" i="645"/>
  <c r="O125" i="645"/>
  <c r="N125" i="645"/>
  <c r="Q125" i="645" s="1"/>
  <c r="M125" i="645"/>
  <c r="AB125" i="645" s="1"/>
  <c r="K125" i="645"/>
  <c r="G125" i="645"/>
  <c r="O124" i="645"/>
  <c r="M124" i="645"/>
  <c r="AB124" i="645" s="1"/>
  <c r="K124" i="645"/>
  <c r="G124" i="645"/>
  <c r="T123" i="645"/>
  <c r="S123" i="645"/>
  <c r="L123" i="645"/>
  <c r="O123" i="645" s="1"/>
  <c r="J123" i="645"/>
  <c r="K123" i="645" s="1"/>
  <c r="I123" i="645"/>
  <c r="AB111" i="645"/>
  <c r="AA111" i="645"/>
  <c r="Q111" i="645"/>
  <c r="O111" i="645"/>
  <c r="N111" i="645"/>
  <c r="P111" i="645" s="1"/>
  <c r="M111" i="645"/>
  <c r="K111" i="645"/>
  <c r="G111" i="645"/>
  <c r="AA110" i="645"/>
  <c r="P110" i="645"/>
  <c r="O110" i="645"/>
  <c r="N110" i="645"/>
  <c r="Q110" i="645" s="1"/>
  <c r="M110" i="645"/>
  <c r="AB110" i="645" s="1"/>
  <c r="K110" i="645"/>
  <c r="G110" i="645"/>
  <c r="O109" i="645"/>
  <c r="M109" i="645"/>
  <c r="AB109" i="645" s="1"/>
  <c r="K109" i="645"/>
  <c r="G109" i="645"/>
  <c r="AA108" i="645"/>
  <c r="O108" i="645"/>
  <c r="N108" i="645"/>
  <c r="Q108" i="645" s="1"/>
  <c r="M108" i="645"/>
  <c r="AB108" i="645" s="1"/>
  <c r="K108" i="645"/>
  <c r="G108" i="645"/>
  <c r="O107" i="645"/>
  <c r="M107" i="645"/>
  <c r="AB107" i="645" s="1"/>
  <c r="K107" i="645"/>
  <c r="G107" i="645"/>
  <c r="T106" i="645"/>
  <c r="S106" i="645"/>
  <c r="L106" i="645"/>
  <c r="O106" i="645" s="1"/>
  <c r="J106" i="645"/>
  <c r="K106" i="645" s="1"/>
  <c r="I106" i="645"/>
  <c r="AB93" i="645"/>
  <c r="AA93" i="645"/>
  <c r="Q93" i="645"/>
  <c r="O93" i="645"/>
  <c r="N93" i="645"/>
  <c r="P93" i="645" s="1"/>
  <c r="M93" i="645"/>
  <c r="K93" i="645"/>
  <c r="G93" i="645"/>
  <c r="AA92" i="645"/>
  <c r="P92" i="645"/>
  <c r="O92" i="645"/>
  <c r="N92" i="645"/>
  <c r="Q92" i="645" s="1"/>
  <c r="M92" i="645"/>
  <c r="AB92" i="645" s="1"/>
  <c r="K92" i="645"/>
  <c r="G92" i="645"/>
  <c r="O91" i="645"/>
  <c r="M91" i="645"/>
  <c r="AB91" i="645" s="1"/>
  <c r="K91" i="645"/>
  <c r="G91" i="645"/>
  <c r="O90" i="645"/>
  <c r="N90" i="645"/>
  <c r="Q90" i="645" s="1"/>
  <c r="M90" i="645"/>
  <c r="AB90" i="645" s="1"/>
  <c r="K90" i="645"/>
  <c r="P90" i="645" s="1"/>
  <c r="G90" i="645"/>
  <c r="T89" i="645"/>
  <c r="S89" i="645"/>
  <c r="O89" i="645"/>
  <c r="L89" i="645"/>
  <c r="K89" i="645"/>
  <c r="J89" i="645"/>
  <c r="I89" i="645"/>
  <c r="AA76" i="645"/>
  <c r="O76" i="645"/>
  <c r="N76" i="645"/>
  <c r="Q76" i="645" s="1"/>
  <c r="M76" i="645"/>
  <c r="AB76" i="645" s="1"/>
  <c r="K76" i="645"/>
  <c r="G76" i="645"/>
  <c r="AB75" i="645"/>
  <c r="AA75" i="645"/>
  <c r="Q75" i="645"/>
  <c r="O75" i="645"/>
  <c r="N75" i="645"/>
  <c r="P75" i="645" s="1"/>
  <c r="M75" i="645"/>
  <c r="K75" i="645"/>
  <c r="G75" i="645"/>
  <c r="AA74" i="645"/>
  <c r="P74" i="645"/>
  <c r="O74" i="645"/>
  <c r="N74" i="645"/>
  <c r="Q74" i="645" s="1"/>
  <c r="M74" i="645"/>
  <c r="AB74" i="645" s="1"/>
  <c r="K74" i="645"/>
  <c r="G74" i="645"/>
  <c r="AA73" i="645"/>
  <c r="O73" i="645"/>
  <c r="M73" i="645"/>
  <c r="N73" i="645" s="1"/>
  <c r="K73" i="645"/>
  <c r="G73" i="645"/>
  <c r="T72" i="645"/>
  <c r="S72" i="645"/>
  <c r="L72" i="645"/>
  <c r="O72" i="645" s="1"/>
  <c r="J72" i="645"/>
  <c r="K72" i="645" s="1"/>
  <c r="I72" i="645"/>
  <c r="O57" i="645"/>
  <c r="M57" i="645"/>
  <c r="M72" i="645" s="1"/>
  <c r="K57" i="645"/>
  <c r="G57" i="645"/>
  <c r="O56" i="645"/>
  <c r="N56" i="645"/>
  <c r="Q56" i="645" s="1"/>
  <c r="M56" i="645"/>
  <c r="AB56" i="645" s="1"/>
  <c r="K56" i="645"/>
  <c r="P56" i="645" s="1"/>
  <c r="G56" i="645"/>
  <c r="T55" i="645"/>
  <c r="S55" i="645"/>
  <c r="O55" i="645"/>
  <c r="L55" i="645"/>
  <c r="K55" i="645"/>
  <c r="J55" i="645"/>
  <c r="I55" i="645"/>
  <c r="AA41" i="645"/>
  <c r="O41" i="645"/>
  <c r="N41" i="645"/>
  <c r="Q41" i="645" s="1"/>
  <c r="M41" i="645"/>
  <c r="AB41" i="645" s="1"/>
  <c r="K41" i="645"/>
  <c r="G41" i="645"/>
  <c r="AB40" i="645"/>
  <c r="AA40" i="645"/>
  <c r="Q40" i="645"/>
  <c r="O40" i="645"/>
  <c r="N40" i="645"/>
  <c r="P40" i="645" s="1"/>
  <c r="M40" i="645"/>
  <c r="K40" i="645"/>
  <c r="G40" i="645"/>
  <c r="AB39" i="645"/>
  <c r="AA39" i="645"/>
  <c r="Q39" i="645"/>
  <c r="P39" i="645"/>
  <c r="O39" i="645"/>
  <c r="N39" i="645"/>
  <c r="M39" i="645"/>
  <c r="M55" i="645" s="1"/>
  <c r="K39" i="645"/>
  <c r="G39" i="645"/>
  <c r="T38" i="645"/>
  <c r="S38" i="645"/>
  <c r="L38" i="645"/>
  <c r="J38" i="645"/>
  <c r="K38" i="645" s="1"/>
  <c r="I38" i="645"/>
  <c r="O38" i="645" s="1"/>
  <c r="AA23" i="645"/>
  <c r="P23" i="645"/>
  <c r="O23" i="645"/>
  <c r="N23" i="645"/>
  <c r="Q23" i="645" s="1"/>
  <c r="M23" i="645"/>
  <c r="AB23" i="645" s="1"/>
  <c r="K23" i="645"/>
  <c r="G23" i="645"/>
  <c r="AA22" i="645"/>
  <c r="O22" i="645"/>
  <c r="M22" i="645"/>
  <c r="N22" i="645" s="1"/>
  <c r="K22" i="645"/>
  <c r="G22" i="645"/>
  <c r="T21" i="645"/>
  <c r="S21" i="645"/>
  <c r="L21" i="645"/>
  <c r="H1" i="645" s="1"/>
  <c r="J21" i="645"/>
  <c r="K21" i="645" s="1"/>
  <c r="I21" i="645"/>
  <c r="O6" i="645"/>
  <c r="M6" i="645"/>
  <c r="M21" i="645" s="1"/>
  <c r="K6" i="645"/>
  <c r="G6" i="645"/>
  <c r="AB5" i="645"/>
  <c r="AA5" i="645"/>
  <c r="O5" i="645"/>
  <c r="N5" i="645"/>
  <c r="Q5" i="645" s="1"/>
  <c r="M5" i="645"/>
  <c r="K5" i="645"/>
  <c r="P5" i="645" s="1"/>
  <c r="G5" i="645"/>
  <c r="F1" i="645" s="1"/>
  <c r="H2" i="645"/>
  <c r="D1" i="645"/>
  <c r="X29" i="644"/>
  <c r="W29" i="644"/>
  <c r="V29" i="644"/>
  <c r="T29" i="644"/>
  <c r="P29" i="644"/>
  <c r="M8" i="644" s="1"/>
  <c r="O29" i="644"/>
  <c r="N29" i="644"/>
  <c r="M29" i="644"/>
  <c r="I29" i="644"/>
  <c r="H29" i="644"/>
  <c r="G29" i="644"/>
  <c r="D29" i="644"/>
  <c r="K8" i="644" s="1"/>
  <c r="O15" i="644"/>
  <c r="I8" i="644" s="1"/>
  <c r="N15" i="644"/>
  <c r="K15" i="644"/>
  <c r="I15" i="644"/>
  <c r="H15" i="644"/>
  <c r="G8" i="644" s="1"/>
  <c r="G15" i="644"/>
  <c r="F15" i="644"/>
  <c r="E15" i="644"/>
  <c r="D15" i="644"/>
  <c r="E8" i="644" s="1"/>
  <c r="F8" i="644"/>
  <c r="M7" i="644"/>
  <c r="K7" i="644"/>
  <c r="I7" i="644"/>
  <c r="G7" i="644"/>
  <c r="F7" i="644"/>
  <c r="E7" i="644"/>
  <c r="M6" i="644"/>
  <c r="K6" i="644"/>
  <c r="I6" i="644"/>
  <c r="G6" i="644"/>
  <c r="F6" i="644"/>
  <c r="E6" i="644"/>
  <c r="F3" i="644"/>
  <c r="T157" i="643"/>
  <c r="S157" i="643"/>
  <c r="L157" i="643"/>
  <c r="O157" i="643" s="1"/>
  <c r="J157" i="643"/>
  <c r="K157" i="643" s="1"/>
  <c r="I157" i="643"/>
  <c r="O143" i="643"/>
  <c r="N143" i="643"/>
  <c r="Q143" i="643" s="1"/>
  <c r="M143" i="643"/>
  <c r="AB143" i="643" s="1"/>
  <c r="K143" i="643"/>
  <c r="G143" i="643"/>
  <c r="AB142" i="643"/>
  <c r="Q142" i="643"/>
  <c r="O142" i="643"/>
  <c r="N142" i="643"/>
  <c r="P142" i="643" s="1"/>
  <c r="M142" i="643"/>
  <c r="AA142" i="643" s="1"/>
  <c r="K142" i="643"/>
  <c r="G142" i="643"/>
  <c r="O141" i="643"/>
  <c r="M141" i="643"/>
  <c r="N141" i="643" s="1"/>
  <c r="K141" i="643"/>
  <c r="G141" i="643"/>
  <c r="T140" i="643"/>
  <c r="S140" i="643"/>
  <c r="O140" i="643"/>
  <c r="L140" i="643"/>
  <c r="J140" i="643"/>
  <c r="I140" i="643"/>
  <c r="K140" i="643" s="1"/>
  <c r="AB126" i="643"/>
  <c r="AA126" i="643"/>
  <c r="P126" i="643"/>
  <c r="O126" i="643"/>
  <c r="N126" i="643"/>
  <c r="Q126" i="643" s="1"/>
  <c r="M126" i="643"/>
  <c r="K126" i="643"/>
  <c r="G126" i="643"/>
  <c r="O125" i="643"/>
  <c r="M125" i="643"/>
  <c r="AB125" i="643" s="1"/>
  <c r="K125" i="643"/>
  <c r="G125" i="643"/>
  <c r="AB124" i="643"/>
  <c r="AA124" i="643"/>
  <c r="O124" i="643"/>
  <c r="N124" i="643"/>
  <c r="Q124" i="643" s="1"/>
  <c r="M124" i="643"/>
  <c r="M140" i="643" s="1"/>
  <c r="K124" i="643"/>
  <c r="G124" i="643"/>
  <c r="T123" i="643"/>
  <c r="S123" i="643"/>
  <c r="L123" i="643"/>
  <c r="K123" i="643"/>
  <c r="J123" i="643"/>
  <c r="I123" i="643"/>
  <c r="O123" i="643" s="1"/>
  <c r="O110" i="643"/>
  <c r="N110" i="643"/>
  <c r="P110" i="643" s="1"/>
  <c r="M110" i="643"/>
  <c r="AB110" i="643" s="1"/>
  <c r="K110" i="643"/>
  <c r="Q110" i="643" s="1"/>
  <c r="G110" i="643"/>
  <c r="AB109" i="643"/>
  <c r="Q109" i="643"/>
  <c r="O109" i="643"/>
  <c r="N109" i="643"/>
  <c r="P109" i="643" s="1"/>
  <c r="M109" i="643"/>
  <c r="AA109" i="643" s="1"/>
  <c r="K109" i="643"/>
  <c r="G109" i="643"/>
  <c r="AB108" i="643"/>
  <c r="AA108" i="643"/>
  <c r="P108" i="643"/>
  <c r="O108" i="643"/>
  <c r="N108" i="643"/>
  <c r="Q108" i="643" s="1"/>
  <c r="M108" i="643"/>
  <c r="K108" i="643"/>
  <c r="G108" i="643"/>
  <c r="O107" i="643"/>
  <c r="M107" i="643"/>
  <c r="AB107" i="643" s="1"/>
  <c r="K107" i="643"/>
  <c r="G107" i="643"/>
  <c r="T106" i="643"/>
  <c r="S106" i="643"/>
  <c r="L106" i="643"/>
  <c r="O106" i="643" s="1"/>
  <c r="J106" i="643"/>
  <c r="K106" i="643" s="1"/>
  <c r="I106" i="643"/>
  <c r="O93" i="643"/>
  <c r="M93" i="643"/>
  <c r="AB93" i="643" s="1"/>
  <c r="K93" i="643"/>
  <c r="G93" i="643"/>
  <c r="AA92" i="643"/>
  <c r="O92" i="643"/>
  <c r="N92" i="643"/>
  <c r="P92" i="643" s="1"/>
  <c r="M92" i="643"/>
  <c r="AB92" i="643" s="1"/>
  <c r="K92" i="643"/>
  <c r="Q92" i="643" s="1"/>
  <c r="G92" i="643"/>
  <c r="AB91" i="643"/>
  <c r="AA91" i="643"/>
  <c r="Q91" i="643"/>
  <c r="O91" i="643"/>
  <c r="N91" i="643"/>
  <c r="P91" i="643" s="1"/>
  <c r="M91" i="643"/>
  <c r="K91" i="643"/>
  <c r="G91" i="643"/>
  <c r="AB90" i="643"/>
  <c r="O90" i="643"/>
  <c r="M90" i="643"/>
  <c r="N90" i="643" s="1"/>
  <c r="K90" i="643"/>
  <c r="G90" i="643"/>
  <c r="T89" i="643"/>
  <c r="S89" i="643"/>
  <c r="O89" i="643"/>
  <c r="L89" i="643"/>
  <c r="J89" i="643"/>
  <c r="K89" i="643" s="1"/>
  <c r="I89" i="643"/>
  <c r="AA80" i="643"/>
  <c r="P80" i="643"/>
  <c r="O80" i="643"/>
  <c r="N80" i="643"/>
  <c r="Q80" i="643" s="1"/>
  <c r="M80" i="643"/>
  <c r="AB80" i="643" s="1"/>
  <c r="K80" i="643"/>
  <c r="G80" i="643"/>
  <c r="O79" i="643"/>
  <c r="M79" i="643"/>
  <c r="AB79" i="643" s="1"/>
  <c r="K79" i="643"/>
  <c r="G79" i="643"/>
  <c r="O78" i="643"/>
  <c r="N78" i="643"/>
  <c r="P78" i="643" s="1"/>
  <c r="M78" i="643"/>
  <c r="AB78" i="643" s="1"/>
  <c r="K78" i="643"/>
  <c r="Q78" i="643" s="1"/>
  <c r="G78" i="643"/>
  <c r="AB77" i="643"/>
  <c r="Q77" i="643"/>
  <c r="O77" i="643"/>
  <c r="N77" i="643"/>
  <c r="P77" i="643" s="1"/>
  <c r="M77" i="643"/>
  <c r="AA77" i="643" s="1"/>
  <c r="K77" i="643"/>
  <c r="G77" i="643"/>
  <c r="AA76" i="643"/>
  <c r="P76" i="643"/>
  <c r="O76" i="643"/>
  <c r="N76" i="643"/>
  <c r="Q76" i="643" s="1"/>
  <c r="M76" i="643"/>
  <c r="AB76" i="643" s="1"/>
  <c r="K76" i="643"/>
  <c r="G76" i="643"/>
  <c r="O75" i="643"/>
  <c r="M75" i="643"/>
  <c r="AB75" i="643" s="1"/>
  <c r="K75" i="643"/>
  <c r="G75" i="643"/>
  <c r="O74" i="643"/>
  <c r="N74" i="643"/>
  <c r="P74" i="643" s="1"/>
  <c r="M74" i="643"/>
  <c r="AB74" i="643" s="1"/>
  <c r="K74" i="643"/>
  <c r="Q74" i="643" s="1"/>
  <c r="G74" i="643"/>
  <c r="AA73" i="643"/>
  <c r="O73" i="643"/>
  <c r="M73" i="643"/>
  <c r="M89" i="643" s="1"/>
  <c r="K73" i="643"/>
  <c r="G73" i="643"/>
  <c r="T72" i="643"/>
  <c r="S72" i="643"/>
  <c r="L72" i="643"/>
  <c r="O72" i="643" s="1"/>
  <c r="J72" i="643"/>
  <c r="K72" i="643" s="1"/>
  <c r="I72" i="643"/>
  <c r="AB59" i="643"/>
  <c r="AA59" i="643"/>
  <c r="Q59" i="643"/>
  <c r="O59" i="643"/>
  <c r="N59" i="643"/>
  <c r="P59" i="643" s="1"/>
  <c r="M59" i="643"/>
  <c r="K59" i="643"/>
  <c r="G59" i="643"/>
  <c r="AB58" i="643"/>
  <c r="AA58" i="643"/>
  <c r="P58" i="643"/>
  <c r="O58" i="643"/>
  <c r="N58" i="643"/>
  <c r="Q58" i="643" s="1"/>
  <c r="M58" i="643"/>
  <c r="K58" i="643"/>
  <c r="G58" i="643"/>
  <c r="O57" i="643"/>
  <c r="M57" i="643"/>
  <c r="AB57" i="643" s="1"/>
  <c r="K57" i="643"/>
  <c r="G57" i="643"/>
  <c r="AB56" i="643"/>
  <c r="AA56" i="643"/>
  <c r="O56" i="643"/>
  <c r="N56" i="643"/>
  <c r="Q56" i="643" s="1"/>
  <c r="M56" i="643"/>
  <c r="M72" i="643" s="1"/>
  <c r="K56" i="643"/>
  <c r="G56" i="643"/>
  <c r="T55" i="643"/>
  <c r="S55" i="643"/>
  <c r="L55" i="643"/>
  <c r="K55" i="643"/>
  <c r="J55" i="643"/>
  <c r="I55" i="643"/>
  <c r="O55" i="643" s="1"/>
  <c r="AA45" i="643"/>
  <c r="O45" i="643"/>
  <c r="N45" i="643"/>
  <c r="Q45" i="643" s="1"/>
  <c r="M45" i="643"/>
  <c r="AB45" i="643" s="1"/>
  <c r="K45" i="643"/>
  <c r="G45" i="643"/>
  <c r="AB44" i="643"/>
  <c r="AA44" i="643"/>
  <c r="Q44" i="643"/>
  <c r="O44" i="643"/>
  <c r="N44" i="643"/>
  <c r="P44" i="643" s="1"/>
  <c r="M44" i="643"/>
  <c r="K44" i="643"/>
  <c r="G44" i="643"/>
  <c r="AA43" i="643"/>
  <c r="P43" i="643"/>
  <c r="O43" i="643"/>
  <c r="N43" i="643"/>
  <c r="Q43" i="643" s="1"/>
  <c r="M43" i="643"/>
  <c r="AB43" i="643" s="1"/>
  <c r="K43" i="643"/>
  <c r="G43" i="643"/>
  <c r="O42" i="643"/>
  <c r="M42" i="643"/>
  <c r="AB42" i="643" s="1"/>
  <c r="K42" i="643"/>
  <c r="G42" i="643"/>
  <c r="AA41" i="643"/>
  <c r="O41" i="643"/>
  <c r="N41" i="643"/>
  <c r="Q41" i="643" s="1"/>
  <c r="M41" i="643"/>
  <c r="AB41" i="643" s="1"/>
  <c r="K41" i="643"/>
  <c r="G41" i="643"/>
  <c r="AB40" i="643"/>
  <c r="AA40" i="643"/>
  <c r="Q40" i="643"/>
  <c r="O40" i="643"/>
  <c r="N40" i="643"/>
  <c r="P40" i="643" s="1"/>
  <c r="M40" i="643"/>
  <c r="K40" i="643"/>
  <c r="G40" i="643"/>
  <c r="AB39" i="643"/>
  <c r="O39" i="643"/>
  <c r="M39" i="643"/>
  <c r="N39" i="643" s="1"/>
  <c r="K39" i="643"/>
  <c r="G39" i="643"/>
  <c r="T38" i="643"/>
  <c r="S38" i="643"/>
  <c r="O38" i="643"/>
  <c r="L38" i="643"/>
  <c r="J38" i="643"/>
  <c r="K38" i="643" s="1"/>
  <c r="I38" i="643"/>
  <c r="AA25" i="643"/>
  <c r="P25" i="643"/>
  <c r="O25" i="643"/>
  <c r="N25" i="643"/>
  <c r="Q25" i="643" s="1"/>
  <c r="M25" i="643"/>
  <c r="AB25" i="643" s="1"/>
  <c r="K25" i="643"/>
  <c r="G25" i="643"/>
  <c r="O24" i="643"/>
  <c r="M24" i="643"/>
  <c r="AB24" i="643" s="1"/>
  <c r="K24" i="643"/>
  <c r="G24" i="643"/>
  <c r="AA23" i="643"/>
  <c r="O23" i="643"/>
  <c r="N23" i="643"/>
  <c r="P23" i="643" s="1"/>
  <c r="M23" i="643"/>
  <c r="AB23" i="643" s="1"/>
  <c r="K23" i="643"/>
  <c r="Q23" i="643" s="1"/>
  <c r="G23" i="643"/>
  <c r="AA22" i="643"/>
  <c r="O22" i="643"/>
  <c r="M22" i="643"/>
  <c r="M38" i="643" s="1"/>
  <c r="K22" i="643"/>
  <c r="G22" i="643"/>
  <c r="T21" i="643"/>
  <c r="S21" i="643"/>
  <c r="L21" i="643"/>
  <c r="O21" i="643" s="1"/>
  <c r="J21" i="643"/>
  <c r="K21" i="643" s="1"/>
  <c r="I21" i="643"/>
  <c r="AB7" i="643"/>
  <c r="AA7" i="643"/>
  <c r="Q7" i="643"/>
  <c r="O7" i="643"/>
  <c r="N7" i="643"/>
  <c r="P7" i="643" s="1"/>
  <c r="M7" i="643"/>
  <c r="K7" i="643"/>
  <c r="G7" i="643"/>
  <c r="AA6" i="643"/>
  <c r="P6" i="643"/>
  <c r="O6" i="643"/>
  <c r="N6" i="643"/>
  <c r="Q6" i="643" s="1"/>
  <c r="M6" i="643"/>
  <c r="AB6" i="643" s="1"/>
  <c r="K6" i="643"/>
  <c r="G6" i="643"/>
  <c r="O5" i="643"/>
  <c r="M5" i="643"/>
  <c r="M21" i="643" s="1"/>
  <c r="K5" i="643"/>
  <c r="G5" i="643"/>
  <c r="H2" i="643"/>
  <c r="H1" i="643"/>
  <c r="F1" i="643"/>
  <c r="F2" i="643" s="1"/>
  <c r="D1" i="643"/>
  <c r="T208" i="642"/>
  <c r="S208" i="642"/>
  <c r="O208" i="642"/>
  <c r="L208" i="642"/>
  <c r="J208" i="642"/>
  <c r="K208" i="642" s="1"/>
  <c r="I208" i="642"/>
  <c r="AB197" i="642"/>
  <c r="AA197" i="642"/>
  <c r="O197" i="642"/>
  <c r="N197" i="642"/>
  <c r="Q197" i="642" s="1"/>
  <c r="M197" i="642"/>
  <c r="K197" i="642"/>
  <c r="G197" i="642"/>
  <c r="AB196" i="642"/>
  <c r="AA196" i="642"/>
  <c r="P196" i="642"/>
  <c r="O196" i="642"/>
  <c r="N196" i="642"/>
  <c r="Q196" i="642" s="1"/>
  <c r="M196" i="642"/>
  <c r="K196" i="642"/>
  <c r="G196" i="642"/>
  <c r="O195" i="642"/>
  <c r="M195" i="642"/>
  <c r="AB195" i="642" s="1"/>
  <c r="K195" i="642"/>
  <c r="G195" i="642"/>
  <c r="O194" i="642"/>
  <c r="M194" i="642"/>
  <c r="AB194" i="642" s="1"/>
  <c r="K194" i="642"/>
  <c r="G194" i="642"/>
  <c r="AB193" i="642"/>
  <c r="AA193" i="642"/>
  <c r="O193" i="642"/>
  <c r="N193" i="642"/>
  <c r="Q193" i="642" s="1"/>
  <c r="M193" i="642"/>
  <c r="K193" i="642"/>
  <c r="G193" i="642"/>
  <c r="AB192" i="642"/>
  <c r="O192" i="642"/>
  <c r="M192" i="642"/>
  <c r="N192" i="642" s="1"/>
  <c r="K192" i="642"/>
  <c r="G192" i="642"/>
  <c r="T191" i="642"/>
  <c r="S191" i="642"/>
  <c r="L191" i="642"/>
  <c r="O191" i="642" s="1"/>
  <c r="J191" i="642"/>
  <c r="K191" i="642" s="1"/>
  <c r="I191" i="642"/>
  <c r="AB178" i="642"/>
  <c r="AA178" i="642"/>
  <c r="P178" i="642"/>
  <c r="O178" i="642"/>
  <c r="N178" i="642"/>
  <c r="Q178" i="642" s="1"/>
  <c r="M178" i="642"/>
  <c r="K178" i="642"/>
  <c r="G178" i="642"/>
  <c r="O177" i="642"/>
  <c r="M177" i="642"/>
  <c r="AB177" i="642" s="1"/>
  <c r="K177" i="642"/>
  <c r="G177" i="642"/>
  <c r="O176" i="642"/>
  <c r="M176" i="642"/>
  <c r="AB176" i="642" s="1"/>
  <c r="K176" i="642"/>
  <c r="G176" i="642"/>
  <c r="O175" i="642"/>
  <c r="N175" i="642"/>
  <c r="Q175" i="642" s="1"/>
  <c r="M175" i="642"/>
  <c r="AA175" i="642" s="1"/>
  <c r="K175" i="642"/>
  <c r="G175" i="642"/>
  <c r="T174" i="642"/>
  <c r="S174" i="642"/>
  <c r="M174" i="642"/>
  <c r="N174" i="642" s="1"/>
  <c r="L174" i="642"/>
  <c r="O174" i="642" s="1"/>
  <c r="J174" i="642"/>
  <c r="K174" i="642" s="1"/>
  <c r="I174" i="642"/>
  <c r="AB160" i="642"/>
  <c r="AA160" i="642"/>
  <c r="O160" i="642"/>
  <c r="N160" i="642"/>
  <c r="Q160" i="642" s="1"/>
  <c r="M160" i="642"/>
  <c r="K160" i="642"/>
  <c r="G160" i="642"/>
  <c r="AB159" i="642"/>
  <c r="AA159" i="642"/>
  <c r="P159" i="642"/>
  <c r="O159" i="642"/>
  <c r="N159" i="642"/>
  <c r="Q159" i="642" s="1"/>
  <c r="M159" i="642"/>
  <c r="K159" i="642"/>
  <c r="G159" i="642"/>
  <c r="AB158" i="642"/>
  <c r="AA158" i="642"/>
  <c r="Q158" i="642"/>
  <c r="O158" i="642"/>
  <c r="N158" i="642"/>
  <c r="P158" i="642" s="1"/>
  <c r="M158" i="642"/>
  <c r="K158" i="642"/>
  <c r="G158" i="642"/>
  <c r="T157" i="642"/>
  <c r="S157" i="642"/>
  <c r="L157" i="642"/>
  <c r="O157" i="642" s="1"/>
  <c r="J157" i="642"/>
  <c r="K157" i="642" s="1"/>
  <c r="I157" i="642"/>
  <c r="O143" i="642"/>
  <c r="M143" i="642"/>
  <c r="AB143" i="642" s="1"/>
  <c r="K143" i="642"/>
  <c r="G143" i="642"/>
  <c r="O142" i="642"/>
  <c r="M142" i="642"/>
  <c r="AB142" i="642" s="1"/>
  <c r="K142" i="642"/>
  <c r="G142" i="642"/>
  <c r="O141" i="642"/>
  <c r="N141" i="642"/>
  <c r="Q141" i="642" s="1"/>
  <c r="M141" i="642"/>
  <c r="AA141" i="642" s="1"/>
  <c r="K141" i="642"/>
  <c r="G141" i="642"/>
  <c r="T140" i="642"/>
  <c r="S140" i="642"/>
  <c r="L140" i="642"/>
  <c r="O140" i="642" s="1"/>
  <c r="J140" i="642"/>
  <c r="K140" i="642" s="1"/>
  <c r="I140" i="642"/>
  <c r="AB128" i="642"/>
  <c r="AA128" i="642"/>
  <c r="O128" i="642"/>
  <c r="N128" i="642"/>
  <c r="Q128" i="642" s="1"/>
  <c r="M128" i="642"/>
  <c r="K128" i="642"/>
  <c r="G128" i="642"/>
  <c r="AB127" i="642"/>
  <c r="AA127" i="642"/>
  <c r="P127" i="642"/>
  <c r="O127" i="642"/>
  <c r="N127" i="642"/>
  <c r="Q127" i="642" s="1"/>
  <c r="M127" i="642"/>
  <c r="K127" i="642"/>
  <c r="G127" i="642"/>
  <c r="O126" i="642"/>
  <c r="M126" i="642"/>
  <c r="AB126" i="642" s="1"/>
  <c r="K126" i="642"/>
  <c r="G126" i="642"/>
  <c r="O125" i="642"/>
  <c r="M125" i="642"/>
  <c r="AB125" i="642" s="1"/>
  <c r="K125" i="642"/>
  <c r="G125" i="642"/>
  <c r="AB124" i="642"/>
  <c r="O124" i="642"/>
  <c r="N124" i="642"/>
  <c r="Q124" i="642" s="1"/>
  <c r="M124" i="642"/>
  <c r="AA124" i="642" s="1"/>
  <c r="K124" i="642"/>
  <c r="G124" i="642"/>
  <c r="T123" i="642"/>
  <c r="S123" i="642"/>
  <c r="L123" i="642"/>
  <c r="O123" i="642" s="1"/>
  <c r="J123" i="642"/>
  <c r="K123" i="642" s="1"/>
  <c r="I123" i="642"/>
  <c r="AB111" i="642"/>
  <c r="AA111" i="642"/>
  <c r="O111" i="642"/>
  <c r="N111" i="642"/>
  <c r="Q111" i="642" s="1"/>
  <c r="M111" i="642"/>
  <c r="K111" i="642"/>
  <c r="G111" i="642"/>
  <c r="AB110" i="642"/>
  <c r="AA110" i="642"/>
  <c r="P110" i="642"/>
  <c r="O110" i="642"/>
  <c r="N110" i="642"/>
  <c r="Q110" i="642" s="1"/>
  <c r="M110" i="642"/>
  <c r="K110" i="642"/>
  <c r="G110" i="642"/>
  <c r="O109" i="642"/>
  <c r="M109" i="642"/>
  <c r="AB109" i="642" s="1"/>
  <c r="K109" i="642"/>
  <c r="G109" i="642"/>
  <c r="O108" i="642"/>
  <c r="M108" i="642"/>
  <c r="AB108" i="642" s="1"/>
  <c r="K108" i="642"/>
  <c r="G108" i="642"/>
  <c r="AB107" i="642"/>
  <c r="O107" i="642"/>
  <c r="N107" i="642"/>
  <c r="Q107" i="642" s="1"/>
  <c r="M107" i="642"/>
  <c r="AA107" i="642" s="1"/>
  <c r="K107" i="642"/>
  <c r="G107" i="642"/>
  <c r="T106" i="642"/>
  <c r="S106" i="642"/>
  <c r="L106" i="642"/>
  <c r="O106" i="642" s="1"/>
  <c r="J106" i="642"/>
  <c r="K106" i="642" s="1"/>
  <c r="I106" i="642"/>
  <c r="AB93" i="642"/>
  <c r="AA93" i="642"/>
  <c r="O93" i="642"/>
  <c r="N93" i="642"/>
  <c r="Q93" i="642" s="1"/>
  <c r="M93" i="642"/>
  <c r="K93" i="642"/>
  <c r="G93" i="642"/>
  <c r="AB92" i="642"/>
  <c r="AA92" i="642"/>
  <c r="Q92" i="642"/>
  <c r="P92" i="642"/>
  <c r="O92" i="642"/>
  <c r="N92" i="642"/>
  <c r="M92" i="642"/>
  <c r="K92" i="642"/>
  <c r="G92" i="642"/>
  <c r="O91" i="642"/>
  <c r="M91" i="642"/>
  <c r="AB91" i="642" s="1"/>
  <c r="K91" i="642"/>
  <c r="G91" i="642"/>
  <c r="O90" i="642"/>
  <c r="N90" i="642"/>
  <c r="Q90" i="642" s="1"/>
  <c r="M90" i="642"/>
  <c r="AB90" i="642" s="1"/>
  <c r="K90" i="642"/>
  <c r="G90" i="642"/>
  <c r="T89" i="642"/>
  <c r="S89" i="642"/>
  <c r="M89" i="642"/>
  <c r="AB89" i="642" s="1"/>
  <c r="AC73" i="642" s="1"/>
  <c r="L89" i="642"/>
  <c r="O89" i="642" s="1"/>
  <c r="K89" i="642"/>
  <c r="J89" i="642"/>
  <c r="I89" i="642"/>
  <c r="O76" i="642"/>
  <c r="M76" i="642"/>
  <c r="AB76" i="642" s="1"/>
  <c r="K76" i="642"/>
  <c r="G76" i="642"/>
  <c r="AB75" i="642"/>
  <c r="AA75" i="642"/>
  <c r="O75" i="642"/>
  <c r="N75" i="642"/>
  <c r="P75" i="642" s="1"/>
  <c r="M75" i="642"/>
  <c r="K75" i="642"/>
  <c r="Q75" i="642" s="1"/>
  <c r="G75" i="642"/>
  <c r="AB74" i="642"/>
  <c r="AA74" i="642"/>
  <c r="Q74" i="642"/>
  <c r="P74" i="642"/>
  <c r="O74" i="642"/>
  <c r="N74" i="642"/>
  <c r="M74" i="642"/>
  <c r="K74" i="642"/>
  <c r="G74" i="642"/>
  <c r="AB73" i="642"/>
  <c r="AA73" i="642"/>
  <c r="Q73" i="642"/>
  <c r="O73" i="642"/>
  <c r="N73" i="642"/>
  <c r="P73" i="642" s="1"/>
  <c r="M73" i="642"/>
  <c r="K73" i="642"/>
  <c r="G73" i="642"/>
  <c r="T72" i="642"/>
  <c r="S72" i="642"/>
  <c r="O72" i="642"/>
  <c r="L72" i="642"/>
  <c r="J72" i="642"/>
  <c r="K72" i="642" s="1"/>
  <c r="I72" i="642"/>
  <c r="O57" i="642"/>
  <c r="M57" i="642"/>
  <c r="AB57" i="642" s="1"/>
  <c r="K57" i="642"/>
  <c r="G57" i="642"/>
  <c r="O56" i="642"/>
  <c r="N56" i="642"/>
  <c r="Q56" i="642" s="1"/>
  <c r="M56" i="642"/>
  <c r="AB56" i="642" s="1"/>
  <c r="K56" i="642"/>
  <c r="G56" i="642"/>
  <c r="T55" i="642"/>
  <c r="S55" i="642"/>
  <c r="M55" i="642"/>
  <c r="AB55" i="642" s="1"/>
  <c r="AC39" i="642" s="1"/>
  <c r="L55" i="642"/>
  <c r="O55" i="642" s="1"/>
  <c r="K55" i="642"/>
  <c r="J55" i="642"/>
  <c r="I55" i="642"/>
  <c r="O41" i="642"/>
  <c r="M41" i="642"/>
  <c r="AB41" i="642" s="1"/>
  <c r="K41" i="642"/>
  <c r="G41" i="642"/>
  <c r="AB40" i="642"/>
  <c r="AA40" i="642"/>
  <c r="O40" i="642"/>
  <c r="N40" i="642"/>
  <c r="P40" i="642" s="1"/>
  <c r="M40" i="642"/>
  <c r="K40" i="642"/>
  <c r="Q40" i="642" s="1"/>
  <c r="G40" i="642"/>
  <c r="AB39" i="642"/>
  <c r="AA39" i="642"/>
  <c r="Q39" i="642"/>
  <c r="O39" i="642"/>
  <c r="N39" i="642"/>
  <c r="P39" i="642" s="1"/>
  <c r="M39" i="642"/>
  <c r="K39" i="642"/>
  <c r="G39" i="642"/>
  <c r="AA38" i="642"/>
  <c r="T38" i="642"/>
  <c r="S38" i="642"/>
  <c r="M38" i="642"/>
  <c r="N38" i="642" s="1"/>
  <c r="L38" i="642"/>
  <c r="O38" i="642" s="1"/>
  <c r="J38" i="642"/>
  <c r="K38" i="642" s="1"/>
  <c r="I38" i="642"/>
  <c r="AB23" i="642"/>
  <c r="AA23" i="642"/>
  <c r="P23" i="642"/>
  <c r="O23" i="642"/>
  <c r="N23" i="642"/>
  <c r="M23" i="642"/>
  <c r="K23" i="642"/>
  <c r="Q23" i="642" s="1"/>
  <c r="G23" i="642"/>
  <c r="AB22" i="642"/>
  <c r="AA22" i="642"/>
  <c r="Q22" i="642"/>
  <c r="O22" i="642"/>
  <c r="N22" i="642"/>
  <c r="P22" i="642" s="1"/>
  <c r="M22" i="642"/>
  <c r="K22" i="642"/>
  <c r="G22" i="642"/>
  <c r="T21" i="642"/>
  <c r="S21" i="642"/>
  <c r="L21" i="642"/>
  <c r="O21" i="642" s="1"/>
  <c r="J21" i="642"/>
  <c r="K21" i="642" s="1"/>
  <c r="I21" i="642"/>
  <c r="O6" i="642"/>
  <c r="M6" i="642"/>
  <c r="AB6" i="642" s="1"/>
  <c r="K6" i="642"/>
  <c r="G6" i="642"/>
  <c r="AB5" i="642"/>
  <c r="O5" i="642"/>
  <c r="N5" i="642"/>
  <c r="Q5" i="642" s="1"/>
  <c r="M5" i="642"/>
  <c r="AA5" i="642" s="1"/>
  <c r="K5" i="642"/>
  <c r="G5" i="642"/>
  <c r="F1" i="642" s="1"/>
  <c r="H2" i="642"/>
  <c r="H1" i="642"/>
  <c r="D1" i="642"/>
  <c r="X29" i="641"/>
  <c r="W29" i="641"/>
  <c r="V29" i="641"/>
  <c r="T29" i="641"/>
  <c r="M8" i="641" s="1"/>
  <c r="P29" i="641"/>
  <c r="O29" i="641"/>
  <c r="N29" i="641"/>
  <c r="M29" i="641"/>
  <c r="I29" i="641"/>
  <c r="H29" i="641"/>
  <c r="G29" i="641"/>
  <c r="D29" i="641"/>
  <c r="K8" i="641" s="1"/>
  <c r="O15" i="641"/>
  <c r="I8" i="641" s="1"/>
  <c r="N15" i="641"/>
  <c r="K15" i="641"/>
  <c r="I15" i="641"/>
  <c r="H15" i="641"/>
  <c r="G15" i="641"/>
  <c r="F15" i="641"/>
  <c r="G8" i="641" s="1"/>
  <c r="E15" i="641"/>
  <c r="D15" i="641"/>
  <c r="F8" i="641"/>
  <c r="M7" i="641"/>
  <c r="K7" i="641"/>
  <c r="I7" i="641"/>
  <c r="G7" i="641"/>
  <c r="F7" i="641"/>
  <c r="E7" i="641"/>
  <c r="M6" i="641"/>
  <c r="K6" i="641"/>
  <c r="I6" i="641"/>
  <c r="G6" i="641"/>
  <c r="F6" i="641"/>
  <c r="E6" i="641"/>
  <c r="F3" i="641"/>
  <c r="T157" i="640"/>
  <c r="S157" i="640"/>
  <c r="M157" i="640"/>
  <c r="AB157" i="640" s="1"/>
  <c r="AC141" i="640" s="1"/>
  <c r="L157" i="640"/>
  <c r="O157" i="640" s="1"/>
  <c r="J157" i="640"/>
  <c r="K157" i="640" s="1"/>
  <c r="I157" i="640"/>
  <c r="AA143" i="640"/>
  <c r="O143" i="640"/>
  <c r="N143" i="640"/>
  <c r="Q143" i="640" s="1"/>
  <c r="M143" i="640"/>
  <c r="AB143" i="640" s="1"/>
  <c r="K143" i="640"/>
  <c r="G143" i="640"/>
  <c r="AB142" i="640"/>
  <c r="AA142" i="640"/>
  <c r="O142" i="640"/>
  <c r="M142" i="640"/>
  <c r="N142" i="640" s="1"/>
  <c r="K142" i="640"/>
  <c r="G142" i="640"/>
  <c r="AB141" i="640"/>
  <c r="AA141" i="640"/>
  <c r="Q141" i="640"/>
  <c r="O141" i="640"/>
  <c r="N141" i="640"/>
  <c r="P141" i="640" s="1"/>
  <c r="M141" i="640"/>
  <c r="K141" i="640"/>
  <c r="G141" i="640"/>
  <c r="T140" i="640"/>
  <c r="S140" i="640"/>
  <c r="L140" i="640"/>
  <c r="J140" i="640"/>
  <c r="K140" i="640" s="1"/>
  <c r="I140" i="640"/>
  <c r="O140" i="640" s="1"/>
  <c r="AB126" i="640"/>
  <c r="AA126" i="640"/>
  <c r="Q126" i="640"/>
  <c r="O126" i="640"/>
  <c r="N126" i="640"/>
  <c r="M126" i="640"/>
  <c r="K126" i="640"/>
  <c r="P126" i="640" s="1"/>
  <c r="G126" i="640"/>
  <c r="O125" i="640"/>
  <c r="N125" i="640"/>
  <c r="Q125" i="640" s="1"/>
  <c r="M125" i="640"/>
  <c r="AB125" i="640" s="1"/>
  <c r="K125" i="640"/>
  <c r="G125" i="640"/>
  <c r="O124" i="640"/>
  <c r="M124" i="640"/>
  <c r="M140" i="640" s="1"/>
  <c r="K124" i="640"/>
  <c r="G124" i="640"/>
  <c r="T123" i="640"/>
  <c r="S123" i="640"/>
  <c r="M123" i="640"/>
  <c r="AB123" i="640" s="1"/>
  <c r="AC107" i="640" s="1"/>
  <c r="L123" i="640"/>
  <c r="O123" i="640" s="1"/>
  <c r="J123" i="640"/>
  <c r="K123" i="640" s="1"/>
  <c r="I123" i="640"/>
  <c r="AA110" i="640"/>
  <c r="O110" i="640"/>
  <c r="N110" i="640"/>
  <c r="Q110" i="640" s="1"/>
  <c r="M110" i="640"/>
  <c r="AB110" i="640" s="1"/>
  <c r="K110" i="640"/>
  <c r="G110" i="640"/>
  <c r="AB109" i="640"/>
  <c r="AA109" i="640"/>
  <c r="Q109" i="640"/>
  <c r="O109" i="640"/>
  <c r="N109" i="640"/>
  <c r="P109" i="640" s="1"/>
  <c r="M109" i="640"/>
  <c r="K109" i="640"/>
  <c r="G109" i="640"/>
  <c r="AA108" i="640"/>
  <c r="Q108" i="640"/>
  <c r="O108" i="640"/>
  <c r="N108" i="640"/>
  <c r="M108" i="640"/>
  <c r="AB108" i="640" s="1"/>
  <c r="K108" i="640"/>
  <c r="P108" i="640" s="1"/>
  <c r="G108" i="640"/>
  <c r="AA107" i="640"/>
  <c r="O107" i="640"/>
  <c r="N107" i="640"/>
  <c r="Q107" i="640" s="1"/>
  <c r="M107" i="640"/>
  <c r="AB107" i="640" s="1"/>
  <c r="K107" i="640"/>
  <c r="G107" i="640"/>
  <c r="T106" i="640"/>
  <c r="S106" i="640"/>
  <c r="O106" i="640"/>
  <c r="M106" i="640"/>
  <c r="AB106" i="640" s="1"/>
  <c r="AC90" i="640" s="1"/>
  <c r="L106" i="640"/>
  <c r="J106" i="640"/>
  <c r="K106" i="640" s="1"/>
  <c r="I106" i="640"/>
  <c r="O93" i="640"/>
  <c r="N93" i="640"/>
  <c r="Q93" i="640" s="1"/>
  <c r="M93" i="640"/>
  <c r="AB93" i="640" s="1"/>
  <c r="K93" i="640"/>
  <c r="G93" i="640"/>
  <c r="AA92" i="640"/>
  <c r="O92" i="640"/>
  <c r="N92" i="640"/>
  <c r="Q92" i="640" s="1"/>
  <c r="M92" i="640"/>
  <c r="AB92" i="640" s="1"/>
  <c r="K92" i="640"/>
  <c r="G92" i="640"/>
  <c r="AB91" i="640"/>
  <c r="AA91" i="640"/>
  <c r="Q91" i="640"/>
  <c r="O91" i="640"/>
  <c r="N91" i="640"/>
  <c r="P91" i="640" s="1"/>
  <c r="M91" i="640"/>
  <c r="K91" i="640"/>
  <c r="G91" i="640"/>
  <c r="AB90" i="640"/>
  <c r="AA90" i="640"/>
  <c r="Q90" i="640"/>
  <c r="O90" i="640"/>
  <c r="N90" i="640"/>
  <c r="P90" i="640" s="1"/>
  <c r="M90" i="640"/>
  <c r="K90" i="640"/>
  <c r="G90" i="640"/>
  <c r="T89" i="640"/>
  <c r="S89" i="640"/>
  <c r="L89" i="640"/>
  <c r="J89" i="640"/>
  <c r="K89" i="640" s="1"/>
  <c r="I89" i="640"/>
  <c r="O89" i="640" s="1"/>
  <c r="AA80" i="640"/>
  <c r="Q80" i="640"/>
  <c r="O80" i="640"/>
  <c r="N80" i="640"/>
  <c r="M80" i="640"/>
  <c r="AB80" i="640" s="1"/>
  <c r="K80" i="640"/>
  <c r="P80" i="640" s="1"/>
  <c r="G80" i="640"/>
  <c r="O79" i="640"/>
  <c r="N79" i="640"/>
  <c r="Q79" i="640" s="1"/>
  <c r="M79" i="640"/>
  <c r="AB79" i="640" s="1"/>
  <c r="K79" i="640"/>
  <c r="G79" i="640"/>
  <c r="AA78" i="640"/>
  <c r="O78" i="640"/>
  <c r="N78" i="640"/>
  <c r="Q78" i="640" s="1"/>
  <c r="M78" i="640"/>
  <c r="AB78" i="640" s="1"/>
  <c r="K78" i="640"/>
  <c r="G78" i="640"/>
  <c r="AB77" i="640"/>
  <c r="AA77" i="640"/>
  <c r="Q77" i="640"/>
  <c r="O77" i="640"/>
  <c r="N77" i="640"/>
  <c r="P77" i="640" s="1"/>
  <c r="M77" i="640"/>
  <c r="K77" i="640"/>
  <c r="G77" i="640"/>
  <c r="AB76" i="640"/>
  <c r="AA76" i="640"/>
  <c r="Q76" i="640"/>
  <c r="O76" i="640"/>
  <c r="N76" i="640"/>
  <c r="M76" i="640"/>
  <c r="K76" i="640"/>
  <c r="P76" i="640" s="1"/>
  <c r="G76" i="640"/>
  <c r="O75" i="640"/>
  <c r="N75" i="640"/>
  <c r="Q75" i="640" s="1"/>
  <c r="M75" i="640"/>
  <c r="AB75" i="640" s="1"/>
  <c r="K75" i="640"/>
  <c r="G75" i="640"/>
  <c r="AA74" i="640"/>
  <c r="O74" i="640"/>
  <c r="N74" i="640"/>
  <c r="Q74" i="640" s="1"/>
  <c r="M74" i="640"/>
  <c r="AB74" i="640" s="1"/>
  <c r="K74" i="640"/>
  <c r="G74" i="640"/>
  <c r="AB73" i="640"/>
  <c r="O73" i="640"/>
  <c r="M73" i="640"/>
  <c r="AA73" i="640" s="1"/>
  <c r="K73" i="640"/>
  <c r="G73" i="640"/>
  <c r="T72" i="640"/>
  <c r="S72" i="640"/>
  <c r="L72" i="640"/>
  <c r="O72" i="640" s="1"/>
  <c r="J72" i="640"/>
  <c r="K72" i="640" s="1"/>
  <c r="I72" i="640"/>
  <c r="AB59" i="640"/>
  <c r="AA59" i="640"/>
  <c r="O59" i="640"/>
  <c r="N59" i="640"/>
  <c r="P59" i="640" s="1"/>
  <c r="M59" i="640"/>
  <c r="K59" i="640"/>
  <c r="Q59" i="640" s="1"/>
  <c r="G59" i="640"/>
  <c r="AB58" i="640"/>
  <c r="AA58" i="640"/>
  <c r="Q58" i="640"/>
  <c r="O58" i="640"/>
  <c r="N58" i="640"/>
  <c r="M58" i="640"/>
  <c r="K58" i="640"/>
  <c r="P58" i="640" s="1"/>
  <c r="G58" i="640"/>
  <c r="O57" i="640"/>
  <c r="N57" i="640"/>
  <c r="Q57" i="640" s="1"/>
  <c r="M57" i="640"/>
  <c r="AB57" i="640" s="1"/>
  <c r="K57" i="640"/>
  <c r="G57" i="640"/>
  <c r="O56" i="640"/>
  <c r="M56" i="640"/>
  <c r="AB56" i="640" s="1"/>
  <c r="K56" i="640"/>
  <c r="G56" i="640"/>
  <c r="T55" i="640"/>
  <c r="S55" i="640"/>
  <c r="L55" i="640"/>
  <c r="O55" i="640" s="1"/>
  <c r="J55" i="640"/>
  <c r="K55" i="640" s="1"/>
  <c r="I55" i="640"/>
  <c r="AA45" i="640"/>
  <c r="O45" i="640"/>
  <c r="N45" i="640"/>
  <c r="Q45" i="640" s="1"/>
  <c r="M45" i="640"/>
  <c r="AB45" i="640" s="1"/>
  <c r="K45" i="640"/>
  <c r="G45" i="640"/>
  <c r="AB44" i="640"/>
  <c r="AA44" i="640"/>
  <c r="Q44" i="640"/>
  <c r="O44" i="640"/>
  <c r="N44" i="640"/>
  <c r="P44" i="640" s="1"/>
  <c r="M44" i="640"/>
  <c r="K44" i="640"/>
  <c r="G44" i="640"/>
  <c r="AB43" i="640"/>
  <c r="AA43" i="640"/>
  <c r="Q43" i="640"/>
  <c r="O43" i="640"/>
  <c r="N43" i="640"/>
  <c r="M43" i="640"/>
  <c r="K43" i="640"/>
  <c r="P43" i="640" s="1"/>
  <c r="G43" i="640"/>
  <c r="O42" i="640"/>
  <c r="N42" i="640"/>
  <c r="Q42" i="640" s="1"/>
  <c r="M42" i="640"/>
  <c r="AB42" i="640" s="1"/>
  <c r="K42" i="640"/>
  <c r="G42" i="640"/>
  <c r="AA41" i="640"/>
  <c r="O41" i="640"/>
  <c r="N41" i="640"/>
  <c r="Q41" i="640" s="1"/>
  <c r="M41" i="640"/>
  <c r="AB41" i="640" s="1"/>
  <c r="K41" i="640"/>
  <c r="G41" i="640"/>
  <c r="AB40" i="640"/>
  <c r="AA40" i="640"/>
  <c r="Q40" i="640"/>
  <c r="O40" i="640"/>
  <c r="N40" i="640"/>
  <c r="P40" i="640" s="1"/>
  <c r="M40" i="640"/>
  <c r="K40" i="640"/>
  <c r="G40" i="640"/>
  <c r="AB39" i="640"/>
  <c r="AA39" i="640"/>
  <c r="Q39" i="640"/>
  <c r="O39" i="640"/>
  <c r="N39" i="640"/>
  <c r="P39" i="640" s="1"/>
  <c r="M39" i="640"/>
  <c r="K39" i="640"/>
  <c r="G39" i="640"/>
  <c r="T38" i="640"/>
  <c r="S38" i="640"/>
  <c r="L38" i="640"/>
  <c r="J38" i="640"/>
  <c r="K38" i="640" s="1"/>
  <c r="I38" i="640"/>
  <c r="O38" i="640" s="1"/>
  <c r="AA25" i="640"/>
  <c r="Q25" i="640"/>
  <c r="O25" i="640"/>
  <c r="N25" i="640"/>
  <c r="M25" i="640"/>
  <c r="AB25" i="640" s="1"/>
  <c r="K25" i="640"/>
  <c r="P25" i="640" s="1"/>
  <c r="G25" i="640"/>
  <c r="O24" i="640"/>
  <c r="N24" i="640"/>
  <c r="Q24" i="640" s="1"/>
  <c r="M24" i="640"/>
  <c r="AB24" i="640" s="1"/>
  <c r="K24" i="640"/>
  <c r="G24" i="640"/>
  <c r="AA23" i="640"/>
  <c r="O23" i="640"/>
  <c r="N23" i="640"/>
  <c r="Q23" i="640" s="1"/>
  <c r="M23" i="640"/>
  <c r="AB23" i="640" s="1"/>
  <c r="K23" i="640"/>
  <c r="G23" i="640"/>
  <c r="AB22" i="640"/>
  <c r="O22" i="640"/>
  <c r="M22" i="640"/>
  <c r="AA22" i="640" s="1"/>
  <c r="K22" i="640"/>
  <c r="G22" i="640"/>
  <c r="T21" i="640"/>
  <c r="S21" i="640"/>
  <c r="L21" i="640"/>
  <c r="O21" i="640" s="1"/>
  <c r="J21" i="640"/>
  <c r="K21" i="640" s="1"/>
  <c r="I21" i="640"/>
  <c r="AB7" i="640"/>
  <c r="AA7" i="640"/>
  <c r="O7" i="640"/>
  <c r="M7" i="640"/>
  <c r="N7" i="640" s="1"/>
  <c r="K7" i="640"/>
  <c r="G7" i="640"/>
  <c r="AA6" i="640"/>
  <c r="Q6" i="640"/>
  <c r="O6" i="640"/>
  <c r="N6" i="640"/>
  <c r="M6" i="640"/>
  <c r="AB6" i="640" s="1"/>
  <c r="K6" i="640"/>
  <c r="P6" i="640" s="1"/>
  <c r="G6" i="640"/>
  <c r="AA5" i="640"/>
  <c r="O5" i="640"/>
  <c r="N5" i="640"/>
  <c r="Q5" i="640" s="1"/>
  <c r="M5" i="640"/>
  <c r="M21" i="640" s="1"/>
  <c r="K5" i="640"/>
  <c r="G5" i="640"/>
  <c r="F1" i="640" s="1"/>
  <c r="F2" i="640" s="1"/>
  <c r="H2" i="640"/>
  <c r="H1" i="640"/>
  <c r="D1" i="640"/>
  <c r="T208" i="639"/>
  <c r="S208" i="639"/>
  <c r="L208" i="639"/>
  <c r="O208" i="639" s="1"/>
  <c r="J208" i="639"/>
  <c r="K208" i="639" s="1"/>
  <c r="I208" i="639"/>
  <c r="AB197" i="639"/>
  <c r="AA197" i="639"/>
  <c r="O197" i="639"/>
  <c r="N197" i="639"/>
  <c r="Q197" i="639" s="1"/>
  <c r="M197" i="639"/>
  <c r="K197" i="639"/>
  <c r="G197" i="639"/>
  <c r="AB196" i="639"/>
  <c r="AA196" i="639"/>
  <c r="Q196" i="639"/>
  <c r="O196" i="639"/>
  <c r="N196" i="639"/>
  <c r="M196" i="639"/>
  <c r="K196" i="639"/>
  <c r="P196" i="639" s="1"/>
  <c r="G196" i="639"/>
  <c r="O195" i="639"/>
  <c r="N195" i="639"/>
  <c r="P195" i="639" s="1"/>
  <c r="M195" i="639"/>
  <c r="AB195" i="639" s="1"/>
  <c r="K195" i="639"/>
  <c r="Q195" i="639" s="1"/>
  <c r="G195" i="639"/>
  <c r="AA194" i="639"/>
  <c r="O194" i="639"/>
  <c r="N194" i="639"/>
  <c r="Q194" i="639" s="1"/>
  <c r="M194" i="639"/>
  <c r="AB194" i="639" s="1"/>
  <c r="K194" i="639"/>
  <c r="G194" i="639"/>
  <c r="AB193" i="639"/>
  <c r="AA193" i="639"/>
  <c r="O193" i="639"/>
  <c r="N193" i="639"/>
  <c r="Q193" i="639" s="1"/>
  <c r="M193" i="639"/>
  <c r="K193" i="639"/>
  <c r="G193" i="639"/>
  <c r="AB192" i="639"/>
  <c r="AA192" i="639"/>
  <c r="Q192" i="639"/>
  <c r="O192" i="639"/>
  <c r="N192" i="639"/>
  <c r="P192" i="639" s="1"/>
  <c r="M192" i="639"/>
  <c r="M208" i="639" s="1"/>
  <c r="K192" i="639"/>
  <c r="G192" i="639"/>
  <c r="T191" i="639"/>
  <c r="S191" i="639"/>
  <c r="L191" i="639"/>
  <c r="O191" i="639" s="1"/>
  <c r="J191" i="639"/>
  <c r="K191" i="639" s="1"/>
  <c r="I191" i="639"/>
  <c r="AB178" i="639"/>
  <c r="AA178" i="639"/>
  <c r="Q178" i="639"/>
  <c r="O178" i="639"/>
  <c r="N178" i="639"/>
  <c r="M178" i="639"/>
  <c r="K178" i="639"/>
  <c r="P178" i="639" s="1"/>
  <c r="G178" i="639"/>
  <c r="O177" i="639"/>
  <c r="N177" i="639"/>
  <c r="P177" i="639" s="1"/>
  <c r="M177" i="639"/>
  <c r="AB177" i="639" s="1"/>
  <c r="K177" i="639"/>
  <c r="Q177" i="639" s="1"/>
  <c r="G177" i="639"/>
  <c r="AA176" i="639"/>
  <c r="O176" i="639"/>
  <c r="N176" i="639"/>
  <c r="Q176" i="639" s="1"/>
  <c r="M176" i="639"/>
  <c r="AB176" i="639" s="1"/>
  <c r="K176" i="639"/>
  <c r="G176" i="639"/>
  <c r="AB175" i="639"/>
  <c r="O175" i="639"/>
  <c r="M175" i="639"/>
  <c r="AA175" i="639" s="1"/>
  <c r="K175" i="639"/>
  <c r="G175" i="639"/>
  <c r="T174" i="639"/>
  <c r="S174" i="639"/>
  <c r="M174" i="639"/>
  <c r="N174" i="639" s="1"/>
  <c r="L174" i="639"/>
  <c r="O174" i="639" s="1"/>
  <c r="J174" i="639"/>
  <c r="K174" i="639" s="1"/>
  <c r="I174" i="639"/>
  <c r="AB160" i="639"/>
  <c r="AA160" i="639"/>
  <c r="O160" i="639"/>
  <c r="N160" i="639"/>
  <c r="Q160" i="639" s="1"/>
  <c r="M160" i="639"/>
  <c r="K160" i="639"/>
  <c r="G160" i="639"/>
  <c r="AB159" i="639"/>
  <c r="AA159" i="639"/>
  <c r="Q159" i="639"/>
  <c r="O159" i="639"/>
  <c r="N159" i="639"/>
  <c r="M159" i="639"/>
  <c r="K159" i="639"/>
  <c r="P159" i="639" s="1"/>
  <c r="G159" i="639"/>
  <c r="AB158" i="639"/>
  <c r="AA158" i="639"/>
  <c r="O158" i="639"/>
  <c r="N158" i="639"/>
  <c r="Q158" i="639" s="1"/>
  <c r="M158" i="639"/>
  <c r="K158" i="639"/>
  <c r="G158" i="639"/>
  <c r="T157" i="639"/>
  <c r="S157" i="639"/>
  <c r="O157" i="639"/>
  <c r="M157" i="639"/>
  <c r="AB157" i="639" s="1"/>
  <c r="AC141" i="639" s="1"/>
  <c r="L157" i="639"/>
  <c r="J157" i="639"/>
  <c r="K157" i="639" s="1"/>
  <c r="I157" i="639"/>
  <c r="AA143" i="639"/>
  <c r="O143" i="639"/>
  <c r="N143" i="639"/>
  <c r="P143" i="639" s="1"/>
  <c r="M143" i="639"/>
  <c r="AB143" i="639" s="1"/>
  <c r="K143" i="639"/>
  <c r="Q143" i="639" s="1"/>
  <c r="G143" i="639"/>
  <c r="AA142" i="639"/>
  <c r="O142" i="639"/>
  <c r="N142" i="639"/>
  <c r="Q142" i="639" s="1"/>
  <c r="M142" i="639"/>
  <c r="AB142" i="639" s="1"/>
  <c r="K142" i="639"/>
  <c r="G142" i="639"/>
  <c r="AB141" i="639"/>
  <c r="O141" i="639"/>
  <c r="M141" i="639"/>
  <c r="AA141" i="639" s="1"/>
  <c r="K141" i="639"/>
  <c r="G141" i="639"/>
  <c r="T140" i="639"/>
  <c r="S140" i="639"/>
  <c r="L140" i="639"/>
  <c r="O140" i="639" s="1"/>
  <c r="J140" i="639"/>
  <c r="K140" i="639" s="1"/>
  <c r="I140" i="639"/>
  <c r="AB128" i="639"/>
  <c r="AA128" i="639"/>
  <c r="O128" i="639"/>
  <c r="N128" i="639"/>
  <c r="Q128" i="639" s="1"/>
  <c r="M128" i="639"/>
  <c r="K128" i="639"/>
  <c r="G128" i="639"/>
  <c r="AB127" i="639"/>
  <c r="AA127" i="639"/>
  <c r="Q127" i="639"/>
  <c r="O127" i="639"/>
  <c r="N127" i="639"/>
  <c r="M127" i="639"/>
  <c r="K127" i="639"/>
  <c r="P127" i="639" s="1"/>
  <c r="G127" i="639"/>
  <c r="AA126" i="639"/>
  <c r="O126" i="639"/>
  <c r="N126" i="639"/>
  <c r="Q126" i="639" s="1"/>
  <c r="M126" i="639"/>
  <c r="AB126" i="639" s="1"/>
  <c r="K126" i="639"/>
  <c r="G126" i="639"/>
  <c r="AA125" i="639"/>
  <c r="O125" i="639"/>
  <c r="N125" i="639"/>
  <c r="Q125" i="639" s="1"/>
  <c r="M125" i="639"/>
  <c r="AB125" i="639" s="1"/>
  <c r="K125" i="639"/>
  <c r="G125" i="639"/>
  <c r="AB124" i="639"/>
  <c r="O124" i="639"/>
  <c r="M124" i="639"/>
  <c r="AA124" i="639" s="1"/>
  <c r="K124" i="639"/>
  <c r="G124" i="639"/>
  <c r="T123" i="639"/>
  <c r="S123" i="639"/>
  <c r="L123" i="639"/>
  <c r="O123" i="639" s="1"/>
  <c r="J123" i="639"/>
  <c r="K123" i="639" s="1"/>
  <c r="I123" i="639"/>
  <c r="AB111" i="639"/>
  <c r="AA111" i="639"/>
  <c r="O111" i="639"/>
  <c r="N111" i="639"/>
  <c r="Q111" i="639" s="1"/>
  <c r="M111" i="639"/>
  <c r="K111" i="639"/>
  <c r="G111" i="639"/>
  <c r="AB110" i="639"/>
  <c r="AA110" i="639"/>
  <c r="Q110" i="639"/>
  <c r="O110" i="639"/>
  <c r="N110" i="639"/>
  <c r="M110" i="639"/>
  <c r="K110" i="639"/>
  <c r="P110" i="639" s="1"/>
  <c r="G110" i="639"/>
  <c r="AA109" i="639"/>
  <c r="O109" i="639"/>
  <c r="N109" i="639"/>
  <c r="Q109" i="639" s="1"/>
  <c r="M109" i="639"/>
  <c r="AB109" i="639" s="1"/>
  <c r="K109" i="639"/>
  <c r="G109" i="639"/>
  <c r="AA108" i="639"/>
  <c r="O108" i="639"/>
  <c r="N108" i="639"/>
  <c r="Q108" i="639" s="1"/>
  <c r="M108" i="639"/>
  <c r="AB108" i="639" s="1"/>
  <c r="K108" i="639"/>
  <c r="G108" i="639"/>
  <c r="AB107" i="639"/>
  <c r="O107" i="639"/>
  <c r="M107" i="639"/>
  <c r="AA107" i="639" s="1"/>
  <c r="K107" i="639"/>
  <c r="G107" i="639"/>
  <c r="T106" i="639"/>
  <c r="S106" i="639"/>
  <c r="L106" i="639"/>
  <c r="O106" i="639" s="1"/>
  <c r="J106" i="639"/>
  <c r="K106" i="639" s="1"/>
  <c r="I106" i="639"/>
  <c r="AB93" i="639"/>
  <c r="AA93" i="639"/>
  <c r="O93" i="639"/>
  <c r="N93" i="639"/>
  <c r="Q93" i="639" s="1"/>
  <c r="M93" i="639"/>
  <c r="K93" i="639"/>
  <c r="G93" i="639"/>
  <c r="AB92" i="639"/>
  <c r="AA92" i="639"/>
  <c r="Q92" i="639"/>
  <c r="O92" i="639"/>
  <c r="N92" i="639"/>
  <c r="M92" i="639"/>
  <c r="K92" i="639"/>
  <c r="P92" i="639" s="1"/>
  <c r="G92" i="639"/>
  <c r="AA91" i="639"/>
  <c r="O91" i="639"/>
  <c r="N91" i="639"/>
  <c r="Q91" i="639" s="1"/>
  <c r="M91" i="639"/>
  <c r="AB91" i="639" s="1"/>
  <c r="K91" i="639"/>
  <c r="G91" i="639"/>
  <c r="O90" i="639"/>
  <c r="N90" i="639"/>
  <c r="Q90" i="639" s="1"/>
  <c r="M90" i="639"/>
  <c r="AB90" i="639" s="1"/>
  <c r="K90" i="639"/>
  <c r="G90" i="639"/>
  <c r="T89" i="639"/>
  <c r="S89" i="639"/>
  <c r="M89" i="639"/>
  <c r="AB89" i="639" s="1"/>
  <c r="AC73" i="639" s="1"/>
  <c r="L89" i="639"/>
  <c r="O89" i="639" s="1"/>
  <c r="J89" i="639"/>
  <c r="K89" i="639" s="1"/>
  <c r="I89" i="639"/>
  <c r="AA76" i="639"/>
  <c r="O76" i="639"/>
  <c r="N76" i="639"/>
  <c r="Q76" i="639" s="1"/>
  <c r="M76" i="639"/>
  <c r="AB76" i="639" s="1"/>
  <c r="K76" i="639"/>
  <c r="G76" i="639"/>
  <c r="AB75" i="639"/>
  <c r="AA75" i="639"/>
  <c r="O75" i="639"/>
  <c r="N75" i="639"/>
  <c r="P75" i="639" s="1"/>
  <c r="M75" i="639"/>
  <c r="K75" i="639"/>
  <c r="Q75" i="639" s="1"/>
  <c r="G75" i="639"/>
  <c r="AB74" i="639"/>
  <c r="AA74" i="639"/>
  <c r="Q74" i="639"/>
  <c r="O74" i="639"/>
  <c r="N74" i="639"/>
  <c r="P74" i="639" s="1"/>
  <c r="M74" i="639"/>
  <c r="K74" i="639"/>
  <c r="G74" i="639"/>
  <c r="AB73" i="639"/>
  <c r="AA73" i="639"/>
  <c r="O73" i="639"/>
  <c r="N73" i="639"/>
  <c r="Q73" i="639" s="1"/>
  <c r="M73" i="639"/>
  <c r="K73" i="639"/>
  <c r="G73" i="639"/>
  <c r="T72" i="639"/>
  <c r="S72" i="639"/>
  <c r="O72" i="639"/>
  <c r="M72" i="639"/>
  <c r="AB72" i="639" s="1"/>
  <c r="AC56" i="639" s="1"/>
  <c r="L72" i="639"/>
  <c r="J72" i="639"/>
  <c r="K72" i="639" s="1"/>
  <c r="I72" i="639"/>
  <c r="AA57" i="639"/>
  <c r="O57" i="639"/>
  <c r="N57" i="639"/>
  <c r="Q57" i="639" s="1"/>
  <c r="M57" i="639"/>
  <c r="AB57" i="639" s="1"/>
  <c r="K57" i="639"/>
  <c r="G57" i="639"/>
  <c r="O56" i="639"/>
  <c r="M56" i="639"/>
  <c r="AB56" i="639" s="1"/>
  <c r="K56" i="639"/>
  <c r="G56" i="639"/>
  <c r="T55" i="639"/>
  <c r="S55" i="639"/>
  <c r="M55" i="639"/>
  <c r="AB55" i="639" s="1"/>
  <c r="AC39" i="639" s="1"/>
  <c r="L55" i="639"/>
  <c r="O55" i="639" s="1"/>
  <c r="J55" i="639"/>
  <c r="K55" i="639" s="1"/>
  <c r="I55" i="639"/>
  <c r="AA41" i="639"/>
  <c r="O41" i="639"/>
  <c r="N41" i="639"/>
  <c r="Q41" i="639" s="1"/>
  <c r="M41" i="639"/>
  <c r="AB41" i="639" s="1"/>
  <c r="K41" i="639"/>
  <c r="G41" i="639"/>
  <c r="AB40" i="639"/>
  <c r="AA40" i="639"/>
  <c r="O40" i="639"/>
  <c r="N40" i="639"/>
  <c r="P40" i="639" s="1"/>
  <c r="M40" i="639"/>
  <c r="K40" i="639"/>
  <c r="Q40" i="639" s="1"/>
  <c r="G40" i="639"/>
  <c r="AB39" i="639"/>
  <c r="AA39" i="639"/>
  <c r="Q39" i="639"/>
  <c r="O39" i="639"/>
  <c r="N39" i="639"/>
  <c r="P39" i="639" s="1"/>
  <c r="M39" i="639"/>
  <c r="K39" i="639"/>
  <c r="G39" i="639"/>
  <c r="T38" i="639"/>
  <c r="S38" i="639"/>
  <c r="L38" i="639"/>
  <c r="J38" i="639"/>
  <c r="K38" i="639" s="1"/>
  <c r="I38" i="639"/>
  <c r="O38" i="639" s="1"/>
  <c r="AA23" i="639"/>
  <c r="Q23" i="639"/>
  <c r="O23" i="639"/>
  <c r="N23" i="639"/>
  <c r="P23" i="639" s="1"/>
  <c r="M23" i="639"/>
  <c r="AB23" i="639" s="1"/>
  <c r="K23" i="639"/>
  <c r="G23" i="639"/>
  <c r="AB22" i="639"/>
  <c r="AA22" i="639"/>
  <c r="O22" i="639"/>
  <c r="N22" i="639"/>
  <c r="Q22" i="639" s="1"/>
  <c r="M22" i="639"/>
  <c r="M38" i="639" s="1"/>
  <c r="K22" i="639"/>
  <c r="G22" i="639"/>
  <c r="T21" i="639"/>
  <c r="S21" i="639"/>
  <c r="O21" i="639"/>
  <c r="M21" i="639"/>
  <c r="AB21" i="639" s="1"/>
  <c r="AC5" i="639" s="1"/>
  <c r="L21" i="639"/>
  <c r="J21" i="639"/>
  <c r="K21" i="639" s="1"/>
  <c r="I21" i="639"/>
  <c r="AA6" i="639"/>
  <c r="O6" i="639"/>
  <c r="N6" i="639"/>
  <c r="Q6" i="639" s="1"/>
  <c r="M6" i="639"/>
  <c r="AB6" i="639" s="1"/>
  <c r="K6" i="639"/>
  <c r="G6" i="639"/>
  <c r="O5" i="639"/>
  <c r="M5" i="639"/>
  <c r="AB5" i="639" s="1"/>
  <c r="K5" i="639"/>
  <c r="G5" i="639"/>
  <c r="F1" i="639" s="1"/>
  <c r="H2" i="639"/>
  <c r="H1" i="639"/>
  <c r="D1" i="639"/>
  <c r="X29" i="638"/>
  <c r="W29" i="638"/>
  <c r="V29" i="638"/>
  <c r="T29" i="638"/>
  <c r="M8" i="638" s="1"/>
  <c r="P29" i="638"/>
  <c r="O29" i="638"/>
  <c r="N29" i="638"/>
  <c r="M29" i="638"/>
  <c r="I29" i="638"/>
  <c r="H29" i="638"/>
  <c r="G29" i="638"/>
  <c r="D29" i="638"/>
  <c r="K8" i="638" s="1"/>
  <c r="O15" i="638"/>
  <c r="N15" i="638"/>
  <c r="K15" i="638"/>
  <c r="I15" i="638"/>
  <c r="H15" i="638"/>
  <c r="G15" i="638"/>
  <c r="E8" i="638" s="1"/>
  <c r="F15" i="638"/>
  <c r="E15" i="638"/>
  <c r="D15" i="638"/>
  <c r="G8" i="638" s="1"/>
  <c r="I8" i="638"/>
  <c r="F8" i="638"/>
  <c r="M7" i="638"/>
  <c r="K7" i="638"/>
  <c r="I7" i="638"/>
  <c r="G7" i="638"/>
  <c r="F7" i="638"/>
  <c r="E7" i="638"/>
  <c r="M6" i="638"/>
  <c r="K6" i="638"/>
  <c r="I6" i="638"/>
  <c r="G6" i="638"/>
  <c r="F6" i="638"/>
  <c r="E6" i="638"/>
  <c r="F3" i="638"/>
  <c r="T157" i="634"/>
  <c r="S157" i="634"/>
  <c r="M157" i="634"/>
  <c r="AB157" i="634" s="1"/>
  <c r="AC141" i="634" s="1"/>
  <c r="L157" i="634"/>
  <c r="O157" i="634" s="1"/>
  <c r="K157" i="634"/>
  <c r="J157" i="634"/>
  <c r="I157" i="634"/>
  <c r="AA143" i="634"/>
  <c r="O143" i="634"/>
  <c r="M143" i="634"/>
  <c r="AB143" i="634" s="1"/>
  <c r="K143" i="634"/>
  <c r="G143" i="634"/>
  <c r="AB142" i="634"/>
  <c r="AA142" i="634"/>
  <c r="O142" i="634"/>
  <c r="M142" i="634"/>
  <c r="N142" i="634" s="1"/>
  <c r="K142" i="634"/>
  <c r="G142" i="634"/>
  <c r="AB141" i="634"/>
  <c r="AA141" i="634"/>
  <c r="O141" i="634"/>
  <c r="N141" i="634"/>
  <c r="P141" i="634" s="1"/>
  <c r="M141" i="634"/>
  <c r="K141" i="634"/>
  <c r="G141" i="634"/>
  <c r="T140" i="634"/>
  <c r="S140" i="634"/>
  <c r="L140" i="634"/>
  <c r="O140" i="634" s="1"/>
  <c r="J140" i="634"/>
  <c r="K140" i="634" s="1"/>
  <c r="I140" i="634"/>
  <c r="AA126" i="634"/>
  <c r="Q126" i="634"/>
  <c r="P126" i="634"/>
  <c r="O126" i="634"/>
  <c r="N126" i="634"/>
  <c r="M126" i="634"/>
  <c r="AB126" i="634" s="1"/>
  <c r="K126" i="634"/>
  <c r="G126" i="634"/>
  <c r="O125" i="634"/>
  <c r="M125" i="634"/>
  <c r="AB125" i="634" s="1"/>
  <c r="K125" i="634"/>
  <c r="G125" i="634"/>
  <c r="O124" i="634"/>
  <c r="M124" i="634"/>
  <c r="M140" i="634" s="1"/>
  <c r="K124" i="634"/>
  <c r="G124" i="634"/>
  <c r="T123" i="634"/>
  <c r="S123" i="634"/>
  <c r="M123" i="634"/>
  <c r="AB123" i="634" s="1"/>
  <c r="AC107" i="634" s="1"/>
  <c r="L123" i="634"/>
  <c r="O123" i="634" s="1"/>
  <c r="K123" i="634"/>
  <c r="J123" i="634"/>
  <c r="I123" i="634"/>
  <c r="AA110" i="634"/>
  <c r="O110" i="634"/>
  <c r="N110" i="634"/>
  <c r="P110" i="634" s="1"/>
  <c r="M110" i="634"/>
  <c r="AB110" i="634" s="1"/>
  <c r="K110" i="634"/>
  <c r="Q110" i="634" s="1"/>
  <c r="G110" i="634"/>
  <c r="AB109" i="634"/>
  <c r="AA109" i="634"/>
  <c r="Q109" i="634"/>
  <c r="O109" i="634"/>
  <c r="N109" i="634"/>
  <c r="P109" i="634" s="1"/>
  <c r="M109" i="634"/>
  <c r="K109" i="634"/>
  <c r="G109" i="634"/>
  <c r="AA108" i="634"/>
  <c r="Q108" i="634"/>
  <c r="P108" i="634"/>
  <c r="O108" i="634"/>
  <c r="N108" i="634"/>
  <c r="M108" i="634"/>
  <c r="AB108" i="634" s="1"/>
  <c r="K108" i="634"/>
  <c r="G108" i="634"/>
  <c r="Q107" i="634"/>
  <c r="P107" i="634"/>
  <c r="O107" i="634"/>
  <c r="N107" i="634"/>
  <c r="M107" i="634"/>
  <c r="AB107" i="634" s="1"/>
  <c r="K107" i="634"/>
  <c r="G107" i="634"/>
  <c r="T106" i="634"/>
  <c r="S106" i="634"/>
  <c r="O106" i="634"/>
  <c r="L106" i="634"/>
  <c r="J106" i="634"/>
  <c r="K106" i="634" s="1"/>
  <c r="I106" i="634"/>
  <c r="O93" i="634"/>
  <c r="M93" i="634"/>
  <c r="AB93" i="634" s="1"/>
  <c r="K93" i="634"/>
  <c r="G93" i="634"/>
  <c r="AA92" i="634"/>
  <c r="O92" i="634"/>
  <c r="M92" i="634"/>
  <c r="AB92" i="634" s="1"/>
  <c r="K92" i="634"/>
  <c r="G92" i="634"/>
  <c r="AB91" i="634"/>
  <c r="AA91" i="634"/>
  <c r="O91" i="634"/>
  <c r="N91" i="634"/>
  <c r="P91" i="634" s="1"/>
  <c r="M91" i="634"/>
  <c r="K91" i="634"/>
  <c r="Q91" i="634" s="1"/>
  <c r="G91" i="634"/>
  <c r="AB90" i="634"/>
  <c r="AA90" i="634"/>
  <c r="O90" i="634"/>
  <c r="N90" i="634"/>
  <c r="P90" i="634" s="1"/>
  <c r="M90" i="634"/>
  <c r="M106" i="634" s="1"/>
  <c r="K90" i="634"/>
  <c r="G90" i="634"/>
  <c r="T89" i="634"/>
  <c r="S89" i="634"/>
  <c r="L89" i="634"/>
  <c r="O89" i="634" s="1"/>
  <c r="J89" i="634"/>
  <c r="K89" i="634" s="1"/>
  <c r="I89" i="634"/>
  <c r="AA80" i="634"/>
  <c r="Q80" i="634"/>
  <c r="P80" i="634"/>
  <c r="O80" i="634"/>
  <c r="N80" i="634"/>
  <c r="M80" i="634"/>
  <c r="AB80" i="634" s="1"/>
  <c r="K80" i="634"/>
  <c r="G80" i="634"/>
  <c r="O79" i="634"/>
  <c r="M79" i="634"/>
  <c r="AB79" i="634" s="1"/>
  <c r="K79" i="634"/>
  <c r="G79" i="634"/>
  <c r="AA78" i="634"/>
  <c r="O78" i="634"/>
  <c r="N78" i="634"/>
  <c r="P78" i="634" s="1"/>
  <c r="M78" i="634"/>
  <c r="AB78" i="634" s="1"/>
  <c r="K78" i="634"/>
  <c r="Q78" i="634" s="1"/>
  <c r="G78" i="634"/>
  <c r="AB77" i="634"/>
  <c r="AA77" i="634"/>
  <c r="O77" i="634"/>
  <c r="N77" i="634"/>
  <c r="Q77" i="634" s="1"/>
  <c r="M77" i="634"/>
  <c r="K77" i="634"/>
  <c r="G77" i="634"/>
  <c r="AA76" i="634"/>
  <c r="Q76" i="634"/>
  <c r="P76" i="634"/>
  <c r="O76" i="634"/>
  <c r="N76" i="634"/>
  <c r="M76" i="634"/>
  <c r="AB76" i="634" s="1"/>
  <c r="K76" i="634"/>
  <c r="G76" i="634"/>
  <c r="O75" i="634"/>
  <c r="M75" i="634"/>
  <c r="M89" i="634" s="1"/>
  <c r="K75" i="634"/>
  <c r="G75" i="634"/>
  <c r="AA74" i="634"/>
  <c r="O74" i="634"/>
  <c r="N74" i="634"/>
  <c r="P74" i="634" s="1"/>
  <c r="M74" i="634"/>
  <c r="AB74" i="634" s="1"/>
  <c r="K74" i="634"/>
  <c r="Q74" i="634" s="1"/>
  <c r="G74" i="634"/>
  <c r="AB73" i="634"/>
  <c r="Q73" i="634"/>
  <c r="O73" i="634"/>
  <c r="N73" i="634"/>
  <c r="P73" i="634" s="1"/>
  <c r="M73" i="634"/>
  <c r="AA73" i="634" s="1"/>
  <c r="K73" i="634"/>
  <c r="G73" i="634"/>
  <c r="T72" i="634"/>
  <c r="S72" i="634"/>
  <c r="L72" i="634"/>
  <c r="O72" i="634" s="1"/>
  <c r="J72" i="634"/>
  <c r="K72" i="634" s="1"/>
  <c r="I72" i="634"/>
  <c r="AB60" i="634"/>
  <c r="AA60" i="634"/>
  <c r="O60" i="634"/>
  <c r="N60" i="634"/>
  <c r="Q60" i="634" s="1"/>
  <c r="M60" i="634"/>
  <c r="K60" i="634"/>
  <c r="G60" i="634"/>
  <c r="AA59" i="634"/>
  <c r="Q59" i="634"/>
  <c r="P59" i="634"/>
  <c r="O59" i="634"/>
  <c r="N59" i="634"/>
  <c r="M59" i="634"/>
  <c r="AB59" i="634" s="1"/>
  <c r="K59" i="634"/>
  <c r="G59" i="634"/>
  <c r="O58" i="634"/>
  <c r="M58" i="634"/>
  <c r="AB58" i="634" s="1"/>
  <c r="K58" i="634"/>
  <c r="G58" i="634"/>
  <c r="AA57" i="634"/>
  <c r="O57" i="634"/>
  <c r="N57" i="634"/>
  <c r="Q57" i="634" s="1"/>
  <c r="M57" i="634"/>
  <c r="AB57" i="634" s="1"/>
  <c r="K57" i="634"/>
  <c r="G57" i="634"/>
  <c r="AB56" i="634"/>
  <c r="Q56" i="634"/>
  <c r="O56" i="634"/>
  <c r="N56" i="634"/>
  <c r="P56" i="634" s="1"/>
  <c r="M56" i="634"/>
  <c r="AA56" i="634" s="1"/>
  <c r="K56" i="634"/>
  <c r="G56" i="634"/>
  <c r="T55" i="634"/>
  <c r="S55" i="634"/>
  <c r="L55" i="634"/>
  <c r="O55" i="634" s="1"/>
  <c r="J55" i="634"/>
  <c r="K55" i="634" s="1"/>
  <c r="I55" i="634"/>
  <c r="AB44" i="634"/>
  <c r="AA44" i="634"/>
  <c r="O44" i="634"/>
  <c r="N44" i="634"/>
  <c r="Q44" i="634" s="1"/>
  <c r="M44" i="634"/>
  <c r="K44" i="634"/>
  <c r="G44" i="634"/>
  <c r="AA43" i="634"/>
  <c r="Q43" i="634"/>
  <c r="P43" i="634"/>
  <c r="O43" i="634"/>
  <c r="N43" i="634"/>
  <c r="M43" i="634"/>
  <c r="AB43" i="634" s="1"/>
  <c r="K43" i="634"/>
  <c r="G43" i="634"/>
  <c r="O42" i="634"/>
  <c r="M42" i="634"/>
  <c r="AB42" i="634" s="1"/>
  <c r="K42" i="634"/>
  <c r="G42" i="634"/>
  <c r="AA41" i="634"/>
  <c r="O41" i="634"/>
  <c r="N41" i="634"/>
  <c r="Q41" i="634" s="1"/>
  <c r="M41" i="634"/>
  <c r="AB41" i="634" s="1"/>
  <c r="K41" i="634"/>
  <c r="G41" i="634"/>
  <c r="AB40" i="634"/>
  <c r="AA40" i="634"/>
  <c r="O40" i="634"/>
  <c r="N40" i="634"/>
  <c r="Q40" i="634" s="1"/>
  <c r="M40" i="634"/>
  <c r="K40" i="634"/>
  <c r="G40" i="634"/>
  <c r="AB39" i="634"/>
  <c r="AA39" i="634"/>
  <c r="O39" i="634"/>
  <c r="N39" i="634"/>
  <c r="P39" i="634" s="1"/>
  <c r="M39" i="634"/>
  <c r="M55" i="634" s="1"/>
  <c r="K39" i="634"/>
  <c r="G39" i="634"/>
  <c r="T38" i="634"/>
  <c r="S38" i="634"/>
  <c r="L38" i="634"/>
  <c r="O38" i="634" s="1"/>
  <c r="J38" i="634"/>
  <c r="K38" i="634" s="1"/>
  <c r="I38" i="634"/>
  <c r="AA25" i="634"/>
  <c r="O25" i="634"/>
  <c r="M25" i="634"/>
  <c r="N25" i="634" s="1"/>
  <c r="K25" i="634"/>
  <c r="G25" i="634"/>
  <c r="O24" i="634"/>
  <c r="M24" i="634"/>
  <c r="M38" i="634" s="1"/>
  <c r="K24" i="634"/>
  <c r="G24" i="634"/>
  <c r="AA23" i="634"/>
  <c r="O23" i="634"/>
  <c r="N23" i="634"/>
  <c r="Q23" i="634" s="1"/>
  <c r="M23" i="634"/>
  <c r="AB23" i="634" s="1"/>
  <c r="K23" i="634"/>
  <c r="G23" i="634"/>
  <c r="AB22" i="634"/>
  <c r="Q22" i="634"/>
  <c r="O22" i="634"/>
  <c r="N22" i="634"/>
  <c r="P22" i="634" s="1"/>
  <c r="M22" i="634"/>
  <c r="AA22" i="634" s="1"/>
  <c r="K22" i="634"/>
  <c r="G22" i="634"/>
  <c r="T21" i="634"/>
  <c r="S21" i="634"/>
  <c r="L21" i="634"/>
  <c r="O21" i="634" s="1"/>
  <c r="J21" i="634"/>
  <c r="K21" i="634" s="1"/>
  <c r="I21" i="634"/>
  <c r="AB7" i="634"/>
  <c r="AA7" i="634"/>
  <c r="O7" i="634"/>
  <c r="N7" i="634"/>
  <c r="Q7" i="634" s="1"/>
  <c r="M7" i="634"/>
  <c r="K7" i="634"/>
  <c r="G7" i="634"/>
  <c r="AA6" i="634"/>
  <c r="O6" i="634"/>
  <c r="M6" i="634"/>
  <c r="N6" i="634" s="1"/>
  <c r="K6" i="634"/>
  <c r="G6" i="634"/>
  <c r="AB5" i="634"/>
  <c r="AA5" i="634"/>
  <c r="Q5" i="634"/>
  <c r="P5" i="634"/>
  <c r="O5" i="634"/>
  <c r="N5" i="634"/>
  <c r="M5" i="634"/>
  <c r="M21" i="634" s="1"/>
  <c r="K5" i="634"/>
  <c r="G5" i="634"/>
  <c r="F1" i="634" s="1"/>
  <c r="F2" i="634" s="1"/>
  <c r="H2" i="634"/>
  <c r="D1" i="634"/>
  <c r="T208" i="633"/>
  <c r="S208" i="633"/>
  <c r="L208" i="633"/>
  <c r="J208" i="633"/>
  <c r="K208" i="633" s="1"/>
  <c r="I208" i="633"/>
  <c r="O208" i="633" s="1"/>
  <c r="AB197" i="633"/>
  <c r="AA197" i="633"/>
  <c r="Q197" i="633"/>
  <c r="O197" i="633"/>
  <c r="N197" i="633"/>
  <c r="P197" i="633" s="1"/>
  <c r="M197" i="633"/>
  <c r="K197" i="633"/>
  <c r="G197" i="633"/>
  <c r="AB196" i="633"/>
  <c r="AA196" i="633"/>
  <c r="Q196" i="633"/>
  <c r="P196" i="633"/>
  <c r="O196" i="633"/>
  <c r="N196" i="633"/>
  <c r="M196" i="633"/>
  <c r="K196" i="633"/>
  <c r="G196" i="633"/>
  <c r="O195" i="633"/>
  <c r="M195" i="633"/>
  <c r="AB195" i="633" s="1"/>
  <c r="K195" i="633"/>
  <c r="G195" i="633"/>
  <c r="AA194" i="633"/>
  <c r="O194" i="633"/>
  <c r="M194" i="633"/>
  <c r="AB194" i="633" s="1"/>
  <c r="K194" i="633"/>
  <c r="G194" i="633"/>
  <c r="AB193" i="633"/>
  <c r="AA193" i="633"/>
  <c r="Q193" i="633"/>
  <c r="O193" i="633"/>
  <c r="N193" i="633"/>
  <c r="P193" i="633" s="1"/>
  <c r="M193" i="633"/>
  <c r="K193" i="633"/>
  <c r="G193" i="633"/>
  <c r="AB192" i="633"/>
  <c r="AA192" i="633"/>
  <c r="P192" i="633"/>
  <c r="O192" i="633"/>
  <c r="N192" i="633"/>
  <c r="Q192" i="633" s="1"/>
  <c r="M192" i="633"/>
  <c r="M208" i="633" s="1"/>
  <c r="K192" i="633"/>
  <c r="G192" i="633"/>
  <c r="T191" i="633"/>
  <c r="S191" i="633"/>
  <c r="O191" i="633"/>
  <c r="L191" i="633"/>
  <c r="J191" i="633"/>
  <c r="K191" i="633" s="1"/>
  <c r="I191" i="633"/>
  <c r="AB178" i="633"/>
  <c r="AA178" i="633"/>
  <c r="Q178" i="633"/>
  <c r="P178" i="633"/>
  <c r="O178" i="633"/>
  <c r="N178" i="633"/>
  <c r="M178" i="633"/>
  <c r="K178" i="633"/>
  <c r="G178" i="633"/>
  <c r="O177" i="633"/>
  <c r="M177" i="633"/>
  <c r="AB177" i="633" s="1"/>
  <c r="K177" i="633"/>
  <c r="G177" i="633"/>
  <c r="AA176" i="633"/>
  <c r="O176" i="633"/>
  <c r="N176" i="633"/>
  <c r="Q176" i="633" s="1"/>
  <c r="M176" i="633"/>
  <c r="AB176" i="633" s="1"/>
  <c r="K176" i="633"/>
  <c r="G176" i="633"/>
  <c r="AA175" i="633"/>
  <c r="O175" i="633"/>
  <c r="M175" i="633"/>
  <c r="M191" i="633" s="1"/>
  <c r="K175" i="633"/>
  <c r="G175" i="633"/>
  <c r="T174" i="633"/>
  <c r="S174" i="633"/>
  <c r="L174" i="633"/>
  <c r="O174" i="633" s="1"/>
  <c r="J174" i="633"/>
  <c r="K174" i="633" s="1"/>
  <c r="I174" i="633"/>
  <c r="AB160" i="633"/>
  <c r="AA160" i="633"/>
  <c r="Q160" i="633"/>
  <c r="O160" i="633"/>
  <c r="N160" i="633"/>
  <c r="P160" i="633" s="1"/>
  <c r="M160" i="633"/>
  <c r="K160" i="633"/>
  <c r="G160" i="633"/>
  <c r="AB159" i="633"/>
  <c r="AA159" i="633"/>
  <c r="Q159" i="633"/>
  <c r="P159" i="633"/>
  <c r="O159" i="633"/>
  <c r="N159" i="633"/>
  <c r="M159" i="633"/>
  <c r="K159" i="633"/>
  <c r="G159" i="633"/>
  <c r="O158" i="633"/>
  <c r="M158" i="633"/>
  <c r="M174" i="633" s="1"/>
  <c r="K158" i="633"/>
  <c r="G158" i="633"/>
  <c r="T157" i="633"/>
  <c r="S157" i="633"/>
  <c r="O157" i="633"/>
  <c r="L157" i="633"/>
  <c r="J157" i="633"/>
  <c r="K157" i="633" s="1"/>
  <c r="I157" i="633"/>
  <c r="O143" i="633"/>
  <c r="M143" i="633"/>
  <c r="AB143" i="633" s="1"/>
  <c r="K143" i="633"/>
  <c r="G143" i="633"/>
  <c r="AA142" i="633"/>
  <c r="O142" i="633"/>
  <c r="N142" i="633"/>
  <c r="Q142" i="633" s="1"/>
  <c r="M142" i="633"/>
  <c r="AB142" i="633" s="1"/>
  <c r="K142" i="633"/>
  <c r="G142" i="633"/>
  <c r="AA141" i="633"/>
  <c r="O141" i="633"/>
  <c r="M141" i="633"/>
  <c r="N141" i="633" s="1"/>
  <c r="K141" i="633"/>
  <c r="G141" i="633"/>
  <c r="T140" i="633"/>
  <c r="S140" i="633"/>
  <c r="L140" i="633"/>
  <c r="O140" i="633" s="1"/>
  <c r="J140" i="633"/>
  <c r="K140" i="633" s="1"/>
  <c r="I140" i="633"/>
  <c r="AB128" i="633"/>
  <c r="AA128" i="633"/>
  <c r="Q128" i="633"/>
  <c r="O128" i="633"/>
  <c r="N128" i="633"/>
  <c r="P128" i="633" s="1"/>
  <c r="M128" i="633"/>
  <c r="K128" i="633"/>
  <c r="G128" i="633"/>
  <c r="AB127" i="633"/>
  <c r="AA127" i="633"/>
  <c r="Q127" i="633"/>
  <c r="P127" i="633"/>
  <c r="O127" i="633"/>
  <c r="N127" i="633"/>
  <c r="M127" i="633"/>
  <c r="K127" i="633"/>
  <c r="G127" i="633"/>
  <c r="O126" i="633"/>
  <c r="M126" i="633"/>
  <c r="AB126" i="633" s="1"/>
  <c r="K126" i="633"/>
  <c r="G126" i="633"/>
  <c r="AA125" i="633"/>
  <c r="O125" i="633"/>
  <c r="N125" i="633"/>
  <c r="Q125" i="633" s="1"/>
  <c r="M125" i="633"/>
  <c r="AB125" i="633" s="1"/>
  <c r="K125" i="633"/>
  <c r="G125" i="633"/>
  <c r="AA124" i="633"/>
  <c r="O124" i="633"/>
  <c r="M124" i="633"/>
  <c r="M140" i="633" s="1"/>
  <c r="K124" i="633"/>
  <c r="G124" i="633"/>
  <c r="T123" i="633"/>
  <c r="S123" i="633"/>
  <c r="L123" i="633"/>
  <c r="O123" i="633" s="1"/>
  <c r="J123" i="633"/>
  <c r="K123" i="633" s="1"/>
  <c r="I123" i="633"/>
  <c r="AB111" i="633"/>
  <c r="AA111" i="633"/>
  <c r="Q111" i="633"/>
  <c r="O111" i="633"/>
  <c r="N111" i="633"/>
  <c r="P111" i="633" s="1"/>
  <c r="M111" i="633"/>
  <c r="K111" i="633"/>
  <c r="G111" i="633"/>
  <c r="AB110" i="633"/>
  <c r="AA110" i="633"/>
  <c r="Q110" i="633"/>
  <c r="P110" i="633"/>
  <c r="O110" i="633"/>
  <c r="N110" i="633"/>
  <c r="M110" i="633"/>
  <c r="K110" i="633"/>
  <c r="G110" i="633"/>
  <c r="O109" i="633"/>
  <c r="M109" i="633"/>
  <c r="AB109" i="633" s="1"/>
  <c r="K109" i="633"/>
  <c r="G109" i="633"/>
  <c r="AA108" i="633"/>
  <c r="O108" i="633"/>
  <c r="N108" i="633"/>
  <c r="Q108" i="633" s="1"/>
  <c r="M108" i="633"/>
  <c r="AB108" i="633" s="1"/>
  <c r="K108" i="633"/>
  <c r="G108" i="633"/>
  <c r="AA107" i="633"/>
  <c r="O107" i="633"/>
  <c r="M107" i="633"/>
  <c r="M123" i="633" s="1"/>
  <c r="K107" i="633"/>
  <c r="G107" i="633"/>
  <c r="T106" i="633"/>
  <c r="S106" i="633"/>
  <c r="L106" i="633"/>
  <c r="O106" i="633" s="1"/>
  <c r="J106" i="633"/>
  <c r="K106" i="633" s="1"/>
  <c r="I106" i="633"/>
  <c r="AB93" i="633"/>
  <c r="AA93" i="633"/>
  <c r="O93" i="633"/>
  <c r="M93" i="633"/>
  <c r="N93" i="633" s="1"/>
  <c r="K93" i="633"/>
  <c r="G93" i="633"/>
  <c r="AA92" i="633"/>
  <c r="Q92" i="633"/>
  <c r="P92" i="633"/>
  <c r="O92" i="633"/>
  <c r="N92" i="633"/>
  <c r="M92" i="633"/>
  <c r="AB92" i="633" s="1"/>
  <c r="K92" i="633"/>
  <c r="G92" i="633"/>
  <c r="O91" i="633"/>
  <c r="M91" i="633"/>
  <c r="AB91" i="633" s="1"/>
  <c r="K91" i="633"/>
  <c r="G91" i="633"/>
  <c r="O90" i="633"/>
  <c r="M90" i="633"/>
  <c r="AB90" i="633" s="1"/>
  <c r="K90" i="633"/>
  <c r="G90" i="633"/>
  <c r="T89" i="633"/>
  <c r="S89" i="633"/>
  <c r="L89" i="633"/>
  <c r="O89" i="633" s="1"/>
  <c r="K89" i="633"/>
  <c r="J89" i="633"/>
  <c r="I89" i="633"/>
  <c r="AA76" i="633"/>
  <c r="O76" i="633"/>
  <c r="N76" i="633"/>
  <c r="Q76" i="633" s="1"/>
  <c r="M76" i="633"/>
  <c r="AB76" i="633" s="1"/>
  <c r="K76" i="633"/>
  <c r="G76" i="633"/>
  <c r="AB75" i="633"/>
  <c r="AA75" i="633"/>
  <c r="O75" i="633"/>
  <c r="M75" i="633"/>
  <c r="N75" i="633" s="1"/>
  <c r="K75" i="633"/>
  <c r="G75" i="633"/>
  <c r="AA74" i="633"/>
  <c r="Q74" i="633"/>
  <c r="P74" i="633"/>
  <c r="O74" i="633"/>
  <c r="N74" i="633"/>
  <c r="M74" i="633"/>
  <c r="AB74" i="633" s="1"/>
  <c r="K74" i="633"/>
  <c r="G74" i="633"/>
  <c r="O73" i="633"/>
  <c r="M73" i="633"/>
  <c r="AB73" i="633" s="1"/>
  <c r="K73" i="633"/>
  <c r="G73" i="633"/>
  <c r="T72" i="633"/>
  <c r="S72" i="633"/>
  <c r="O72" i="633"/>
  <c r="L72" i="633"/>
  <c r="J72" i="633"/>
  <c r="K72" i="633" s="1"/>
  <c r="I72" i="633"/>
  <c r="O57" i="633"/>
  <c r="M57" i="633"/>
  <c r="AB57" i="633" s="1"/>
  <c r="K57" i="633"/>
  <c r="G57" i="633"/>
  <c r="O56" i="633"/>
  <c r="M56" i="633"/>
  <c r="AB56" i="633" s="1"/>
  <c r="K56" i="633"/>
  <c r="G56" i="633"/>
  <c r="AB55" i="633"/>
  <c r="AC39" i="633" s="1"/>
  <c r="T55" i="633"/>
  <c r="S55" i="633"/>
  <c r="M55" i="633"/>
  <c r="AA55" i="633" s="1"/>
  <c r="L55" i="633"/>
  <c r="O55" i="633" s="1"/>
  <c r="K55" i="633"/>
  <c r="J55" i="633"/>
  <c r="I55" i="633"/>
  <c r="AA41" i="633"/>
  <c r="O41" i="633"/>
  <c r="N41" i="633"/>
  <c r="Q41" i="633" s="1"/>
  <c r="M41" i="633"/>
  <c r="AB41" i="633" s="1"/>
  <c r="K41" i="633"/>
  <c r="G41" i="633"/>
  <c r="AB40" i="633"/>
  <c r="AA40" i="633"/>
  <c r="Q40" i="633"/>
  <c r="O40" i="633"/>
  <c r="N40" i="633"/>
  <c r="P40" i="633" s="1"/>
  <c r="M40" i="633"/>
  <c r="K40" i="633"/>
  <c r="G40" i="633"/>
  <c r="AB39" i="633"/>
  <c r="AA39" i="633"/>
  <c r="Q39" i="633"/>
  <c r="P39" i="633"/>
  <c r="O39" i="633"/>
  <c r="N39" i="633"/>
  <c r="M39" i="633"/>
  <c r="K39" i="633"/>
  <c r="G39" i="633"/>
  <c r="T38" i="633"/>
  <c r="S38" i="633"/>
  <c r="O38" i="633"/>
  <c r="L38" i="633"/>
  <c r="J38" i="633"/>
  <c r="K38" i="633" s="1"/>
  <c r="I38" i="633"/>
  <c r="AA23" i="633"/>
  <c r="Q23" i="633"/>
  <c r="P23" i="633"/>
  <c r="O23" i="633"/>
  <c r="N23" i="633"/>
  <c r="M23" i="633"/>
  <c r="AB23" i="633" s="1"/>
  <c r="K23" i="633"/>
  <c r="G23" i="633"/>
  <c r="O22" i="633"/>
  <c r="M22" i="633"/>
  <c r="M38" i="633" s="1"/>
  <c r="K22" i="633"/>
  <c r="G22" i="633"/>
  <c r="T21" i="633"/>
  <c r="S21" i="633"/>
  <c r="O21" i="633"/>
  <c r="L21" i="633"/>
  <c r="H1" i="633" s="1"/>
  <c r="J21" i="633"/>
  <c r="K21" i="633" s="1"/>
  <c r="I21" i="633"/>
  <c r="O6" i="633"/>
  <c r="M6" i="633"/>
  <c r="AB6" i="633" s="1"/>
  <c r="K6" i="633"/>
  <c r="G6" i="633"/>
  <c r="O5" i="633"/>
  <c r="M5" i="633"/>
  <c r="AB5" i="633" s="1"/>
  <c r="K5" i="633"/>
  <c r="G5" i="633"/>
  <c r="F1" i="633" s="1"/>
  <c r="H2" i="633"/>
  <c r="D1" i="633"/>
  <c r="X29" i="632"/>
  <c r="W29" i="632"/>
  <c r="V29" i="632"/>
  <c r="T29" i="632"/>
  <c r="P29" i="632"/>
  <c r="M8" i="632" s="1"/>
  <c r="O29" i="632"/>
  <c r="N29" i="632"/>
  <c r="M29" i="632"/>
  <c r="I29" i="632"/>
  <c r="H29" i="632"/>
  <c r="G29" i="632"/>
  <c r="D29" i="632"/>
  <c r="K8" i="632" s="1"/>
  <c r="O15" i="632"/>
  <c r="N15" i="632"/>
  <c r="K15" i="632"/>
  <c r="I15" i="632"/>
  <c r="H15" i="632"/>
  <c r="G15" i="632"/>
  <c r="F15" i="632"/>
  <c r="E8" i="632" s="1"/>
  <c r="E15" i="632"/>
  <c r="D15" i="632"/>
  <c r="G8" i="632" s="1"/>
  <c r="I8" i="632"/>
  <c r="F8" i="632"/>
  <c r="M7" i="632"/>
  <c r="K7" i="632"/>
  <c r="I7" i="632"/>
  <c r="G7" i="632"/>
  <c r="F7" i="632"/>
  <c r="E7" i="632"/>
  <c r="M6" i="632"/>
  <c r="K6" i="632"/>
  <c r="I6" i="632"/>
  <c r="G6" i="632"/>
  <c r="F6" i="632"/>
  <c r="E6" i="632"/>
  <c r="F3" i="632"/>
  <c r="T157" i="631"/>
  <c r="S157" i="631"/>
  <c r="L157" i="631"/>
  <c r="O157" i="631" s="1"/>
  <c r="J157" i="631"/>
  <c r="K157" i="631" s="1"/>
  <c r="I157" i="631"/>
  <c r="AA143" i="631"/>
  <c r="O143" i="631"/>
  <c r="M143" i="631"/>
  <c r="AB143" i="631" s="1"/>
  <c r="K143" i="631"/>
  <c r="G143" i="631"/>
  <c r="AB142" i="631"/>
  <c r="AA142" i="631"/>
  <c r="O142" i="631"/>
  <c r="N142" i="631"/>
  <c r="Q142" i="631" s="1"/>
  <c r="M142" i="631"/>
  <c r="K142" i="631"/>
  <c r="G142" i="631"/>
  <c r="AB141" i="631"/>
  <c r="O141" i="631"/>
  <c r="N141" i="631"/>
  <c r="P141" i="631" s="1"/>
  <c r="M141" i="631"/>
  <c r="M157" i="631" s="1"/>
  <c r="K141" i="631"/>
  <c r="G141" i="631"/>
  <c r="T140" i="631"/>
  <c r="S140" i="631"/>
  <c r="M140" i="631"/>
  <c r="N140" i="631" s="1"/>
  <c r="L140" i="631"/>
  <c r="O140" i="631" s="1"/>
  <c r="J140" i="631"/>
  <c r="K140" i="631" s="1"/>
  <c r="I140" i="631"/>
  <c r="AB126" i="631"/>
  <c r="AA126" i="631"/>
  <c r="O126" i="631"/>
  <c r="N126" i="631"/>
  <c r="P126" i="631" s="1"/>
  <c r="M126" i="631"/>
  <c r="K126" i="631"/>
  <c r="Q126" i="631" s="1"/>
  <c r="G126" i="631"/>
  <c r="AA125" i="631"/>
  <c r="P125" i="631"/>
  <c r="O125" i="631"/>
  <c r="N125" i="631"/>
  <c r="Q125" i="631" s="1"/>
  <c r="M125" i="631"/>
  <c r="AB125" i="631" s="1"/>
  <c r="K125" i="631"/>
  <c r="G125" i="631"/>
  <c r="AB124" i="631"/>
  <c r="AA124" i="631"/>
  <c r="O124" i="631"/>
  <c r="N124" i="631"/>
  <c r="Q124" i="631" s="1"/>
  <c r="M124" i="631"/>
  <c r="K124" i="631"/>
  <c r="G124" i="631"/>
  <c r="T123" i="631"/>
  <c r="S123" i="631"/>
  <c r="M123" i="631"/>
  <c r="AB123" i="631" s="1"/>
  <c r="AC107" i="631" s="1"/>
  <c r="L123" i="631"/>
  <c r="O123" i="631" s="1"/>
  <c r="J123" i="631"/>
  <c r="K123" i="631" s="1"/>
  <c r="I123" i="631"/>
  <c r="AA110" i="631"/>
  <c r="O110" i="631"/>
  <c r="M110" i="631"/>
  <c r="AB110" i="631" s="1"/>
  <c r="K110" i="631"/>
  <c r="G110" i="631"/>
  <c r="AB109" i="631"/>
  <c r="AA109" i="631"/>
  <c r="O109" i="631"/>
  <c r="N109" i="631"/>
  <c r="Q109" i="631" s="1"/>
  <c r="M109" i="631"/>
  <c r="K109" i="631"/>
  <c r="G109" i="631"/>
  <c r="AB108" i="631"/>
  <c r="AA108" i="631"/>
  <c r="O108" i="631"/>
  <c r="N108" i="631"/>
  <c r="P108" i="631" s="1"/>
  <c r="M108" i="631"/>
  <c r="K108" i="631"/>
  <c r="Q108" i="631" s="1"/>
  <c r="G108" i="631"/>
  <c r="Q107" i="631"/>
  <c r="P107" i="631"/>
  <c r="O107" i="631"/>
  <c r="N107" i="631"/>
  <c r="M107" i="631"/>
  <c r="AB107" i="631" s="1"/>
  <c r="K107" i="631"/>
  <c r="G107" i="631"/>
  <c r="T106" i="631"/>
  <c r="S106" i="631"/>
  <c r="L106" i="631"/>
  <c r="J106" i="631"/>
  <c r="K106" i="631" s="1"/>
  <c r="I106" i="631"/>
  <c r="O106" i="631" s="1"/>
  <c r="AA93" i="631"/>
  <c r="P93" i="631"/>
  <c r="O93" i="631"/>
  <c r="N93" i="631"/>
  <c r="Q93" i="631" s="1"/>
  <c r="M93" i="631"/>
  <c r="AB93" i="631" s="1"/>
  <c r="K93" i="631"/>
  <c r="G93" i="631"/>
  <c r="AA92" i="631"/>
  <c r="O92" i="631"/>
  <c r="M92" i="631"/>
  <c r="AB92" i="631" s="1"/>
  <c r="K92" i="631"/>
  <c r="G92" i="631"/>
  <c r="AB91" i="631"/>
  <c r="AA91" i="631"/>
  <c r="O91" i="631"/>
  <c r="N91" i="631"/>
  <c r="Q91" i="631" s="1"/>
  <c r="M91" i="631"/>
  <c r="K91" i="631"/>
  <c r="G91" i="631"/>
  <c r="AB90" i="631"/>
  <c r="O90" i="631"/>
  <c r="N90" i="631"/>
  <c r="P90" i="631" s="1"/>
  <c r="M90" i="631"/>
  <c r="AA90" i="631" s="1"/>
  <c r="K90" i="631"/>
  <c r="G90" i="631"/>
  <c r="T89" i="631"/>
  <c r="S89" i="631"/>
  <c r="M89" i="631"/>
  <c r="N89" i="631" s="1"/>
  <c r="L89" i="631"/>
  <c r="O89" i="631" s="1"/>
  <c r="J89" i="631"/>
  <c r="K89" i="631" s="1"/>
  <c r="I89" i="631"/>
  <c r="AB79" i="631"/>
  <c r="AA79" i="631"/>
  <c r="O79" i="631"/>
  <c r="N79" i="631"/>
  <c r="P79" i="631" s="1"/>
  <c r="M79" i="631"/>
  <c r="K79" i="631"/>
  <c r="Q79" i="631" s="1"/>
  <c r="G79" i="631"/>
  <c r="AA78" i="631"/>
  <c r="P78" i="631"/>
  <c r="O78" i="631"/>
  <c r="N78" i="631"/>
  <c r="Q78" i="631" s="1"/>
  <c r="M78" i="631"/>
  <c r="AB78" i="631" s="1"/>
  <c r="K78" i="631"/>
  <c r="G78" i="631"/>
  <c r="AA77" i="631"/>
  <c r="O77" i="631"/>
  <c r="M77" i="631"/>
  <c r="AB77" i="631" s="1"/>
  <c r="K77" i="631"/>
  <c r="G77" i="631"/>
  <c r="AA76" i="631"/>
  <c r="O76" i="631"/>
  <c r="N76" i="631"/>
  <c r="Q76" i="631" s="1"/>
  <c r="M76" i="631"/>
  <c r="AB76" i="631" s="1"/>
  <c r="K76" i="631"/>
  <c r="G76" i="631"/>
  <c r="AB75" i="631"/>
  <c r="AA75" i="631"/>
  <c r="O75" i="631"/>
  <c r="N75" i="631"/>
  <c r="P75" i="631" s="1"/>
  <c r="M75" i="631"/>
  <c r="K75" i="631"/>
  <c r="Q75" i="631" s="1"/>
  <c r="G75" i="631"/>
  <c r="AA74" i="631"/>
  <c r="P74" i="631"/>
  <c r="O74" i="631"/>
  <c r="N74" i="631"/>
  <c r="Q74" i="631" s="1"/>
  <c r="M74" i="631"/>
  <c r="AB74" i="631" s="1"/>
  <c r="K74" i="631"/>
  <c r="G74" i="631"/>
  <c r="AB73" i="631"/>
  <c r="AA73" i="631"/>
  <c r="O73" i="631"/>
  <c r="N73" i="631"/>
  <c r="Q73" i="631" s="1"/>
  <c r="M73" i="631"/>
  <c r="K73" i="631"/>
  <c r="G73" i="631"/>
  <c r="T72" i="631"/>
  <c r="S72" i="631"/>
  <c r="M72" i="631"/>
  <c r="AB72" i="631" s="1"/>
  <c r="AC56" i="631" s="1"/>
  <c r="L72" i="631"/>
  <c r="O72" i="631" s="1"/>
  <c r="J72" i="631"/>
  <c r="K72" i="631" s="1"/>
  <c r="I72" i="631"/>
  <c r="AA60" i="631"/>
  <c r="O60" i="631"/>
  <c r="M60" i="631"/>
  <c r="AB60" i="631" s="1"/>
  <c r="K60" i="631"/>
  <c r="G60" i="631"/>
  <c r="AA59" i="631"/>
  <c r="O59" i="631"/>
  <c r="N59" i="631"/>
  <c r="Q59" i="631" s="1"/>
  <c r="M59" i="631"/>
  <c r="AB59" i="631" s="1"/>
  <c r="K59" i="631"/>
  <c r="G59" i="631"/>
  <c r="AB58" i="631"/>
  <c r="AA58" i="631"/>
  <c r="O58" i="631"/>
  <c r="N58" i="631"/>
  <c r="P58" i="631" s="1"/>
  <c r="M58" i="631"/>
  <c r="K58" i="631"/>
  <c r="Q58" i="631" s="1"/>
  <c r="G58" i="631"/>
  <c r="AA57" i="631"/>
  <c r="P57" i="631"/>
  <c r="O57" i="631"/>
  <c r="N57" i="631"/>
  <c r="Q57" i="631" s="1"/>
  <c r="M57" i="631"/>
  <c r="AB57" i="631" s="1"/>
  <c r="K57" i="631"/>
  <c r="G57" i="631"/>
  <c r="AB56" i="631"/>
  <c r="AA56" i="631"/>
  <c r="O56" i="631"/>
  <c r="N56" i="631"/>
  <c r="Q56" i="631" s="1"/>
  <c r="M56" i="631"/>
  <c r="K56" i="631"/>
  <c r="G56" i="631"/>
  <c r="T55" i="631"/>
  <c r="S55" i="631"/>
  <c r="M55" i="631"/>
  <c r="AB55" i="631" s="1"/>
  <c r="AC39" i="631" s="1"/>
  <c r="L55" i="631"/>
  <c r="O55" i="631" s="1"/>
  <c r="J55" i="631"/>
  <c r="K55" i="631" s="1"/>
  <c r="I55" i="631"/>
  <c r="AA43" i="631"/>
  <c r="O43" i="631"/>
  <c r="M43" i="631"/>
  <c r="AB43" i="631" s="1"/>
  <c r="K43" i="631"/>
  <c r="G43" i="631"/>
  <c r="AA42" i="631"/>
  <c r="O42" i="631"/>
  <c r="N42" i="631"/>
  <c r="Q42" i="631" s="1"/>
  <c r="M42" i="631"/>
  <c r="AB42" i="631" s="1"/>
  <c r="K42" i="631"/>
  <c r="G42" i="631"/>
  <c r="AB41" i="631"/>
  <c r="AA41" i="631"/>
  <c r="O41" i="631"/>
  <c r="N41" i="631"/>
  <c r="P41" i="631" s="1"/>
  <c r="M41" i="631"/>
  <c r="K41" i="631"/>
  <c r="Q41" i="631" s="1"/>
  <c r="G41" i="631"/>
  <c r="AA40" i="631"/>
  <c r="P40" i="631"/>
  <c r="O40" i="631"/>
  <c r="N40" i="631"/>
  <c r="Q40" i="631" s="1"/>
  <c r="M40" i="631"/>
  <c r="AB40" i="631" s="1"/>
  <c r="K40" i="631"/>
  <c r="G40" i="631"/>
  <c r="AB39" i="631"/>
  <c r="AA39" i="631"/>
  <c r="O39" i="631"/>
  <c r="N39" i="631"/>
  <c r="Q39" i="631" s="1"/>
  <c r="M39" i="631"/>
  <c r="K39" i="631"/>
  <c r="G39" i="631"/>
  <c r="T38" i="631"/>
  <c r="S38" i="631"/>
  <c r="M38" i="631"/>
  <c r="AB38" i="631" s="1"/>
  <c r="AC22" i="631" s="1"/>
  <c r="L38" i="631"/>
  <c r="H1" i="631" s="1"/>
  <c r="J38" i="631"/>
  <c r="K38" i="631" s="1"/>
  <c r="I38" i="631"/>
  <c r="AA25" i="631"/>
  <c r="O25" i="631"/>
  <c r="M25" i="631"/>
  <c r="AB25" i="631" s="1"/>
  <c r="K25" i="631"/>
  <c r="G25" i="631"/>
  <c r="AA24" i="631"/>
  <c r="O24" i="631"/>
  <c r="N24" i="631"/>
  <c r="Q24" i="631" s="1"/>
  <c r="M24" i="631"/>
  <c r="AB24" i="631" s="1"/>
  <c r="K24" i="631"/>
  <c r="G24" i="631"/>
  <c r="AB23" i="631"/>
  <c r="AA23" i="631"/>
  <c r="O23" i="631"/>
  <c r="N23" i="631"/>
  <c r="P23" i="631" s="1"/>
  <c r="M23" i="631"/>
  <c r="K23" i="631"/>
  <c r="Q23" i="631" s="1"/>
  <c r="G23" i="631"/>
  <c r="AB22" i="631"/>
  <c r="Q22" i="631"/>
  <c r="P22" i="631"/>
  <c r="O22" i="631"/>
  <c r="N22" i="631"/>
  <c r="M22" i="631"/>
  <c r="AA22" i="631" s="1"/>
  <c r="K22" i="631"/>
  <c r="G22" i="631"/>
  <c r="T21" i="631"/>
  <c r="S21" i="631"/>
  <c r="L21" i="631"/>
  <c r="J21" i="631"/>
  <c r="K21" i="631" s="1"/>
  <c r="I21" i="631"/>
  <c r="O21" i="631" s="1"/>
  <c r="AA7" i="631"/>
  <c r="P7" i="631"/>
  <c r="O7" i="631"/>
  <c r="N7" i="631"/>
  <c r="Q7" i="631" s="1"/>
  <c r="M7" i="631"/>
  <c r="AB7" i="631" s="1"/>
  <c r="K7" i="631"/>
  <c r="G7" i="631"/>
  <c r="AA6" i="631"/>
  <c r="O6" i="631"/>
  <c r="M6" i="631"/>
  <c r="AB6" i="631" s="1"/>
  <c r="K6" i="631"/>
  <c r="G6" i="631"/>
  <c r="AB5" i="631"/>
  <c r="AA5" i="631"/>
  <c r="Q5" i="631"/>
  <c r="P5" i="631"/>
  <c r="O5" i="631"/>
  <c r="N5" i="631"/>
  <c r="M5" i="631"/>
  <c r="K5" i="631"/>
  <c r="G5" i="631"/>
  <c r="F1" i="631" s="1"/>
  <c r="F2" i="631" s="1"/>
  <c r="H2" i="631"/>
  <c r="D1" i="631"/>
  <c r="T208" i="630"/>
  <c r="S208" i="630"/>
  <c r="L208" i="630"/>
  <c r="J208" i="630"/>
  <c r="K208" i="630" s="1"/>
  <c r="I208" i="630"/>
  <c r="O208" i="630" s="1"/>
  <c r="AA197" i="630"/>
  <c r="P197" i="630"/>
  <c r="O197" i="630"/>
  <c r="N197" i="630"/>
  <c r="Q197" i="630" s="1"/>
  <c r="M197" i="630"/>
  <c r="AB197" i="630" s="1"/>
  <c r="K197" i="630"/>
  <c r="G197" i="630"/>
  <c r="AA196" i="630"/>
  <c r="O196" i="630"/>
  <c r="M196" i="630"/>
  <c r="AB196" i="630" s="1"/>
  <c r="K196" i="630"/>
  <c r="G196" i="630"/>
  <c r="AA195" i="630"/>
  <c r="O195" i="630"/>
  <c r="N195" i="630"/>
  <c r="Q195" i="630" s="1"/>
  <c r="M195" i="630"/>
  <c r="AB195" i="630" s="1"/>
  <c r="K195" i="630"/>
  <c r="G195" i="630"/>
  <c r="AB194" i="630"/>
  <c r="AA194" i="630"/>
  <c r="O194" i="630"/>
  <c r="N194" i="630"/>
  <c r="P194" i="630" s="1"/>
  <c r="M194" i="630"/>
  <c r="K194" i="630"/>
  <c r="Q194" i="630" s="1"/>
  <c r="G194" i="630"/>
  <c r="AA193" i="630"/>
  <c r="P193" i="630"/>
  <c r="O193" i="630"/>
  <c r="N193" i="630"/>
  <c r="Q193" i="630" s="1"/>
  <c r="M193" i="630"/>
  <c r="AB193" i="630" s="1"/>
  <c r="K193" i="630"/>
  <c r="G193" i="630"/>
  <c r="AB192" i="630"/>
  <c r="AA192" i="630"/>
  <c r="O192" i="630"/>
  <c r="N192" i="630"/>
  <c r="Q192" i="630" s="1"/>
  <c r="M192" i="630"/>
  <c r="M208" i="630" s="1"/>
  <c r="K192" i="630"/>
  <c r="G192" i="630"/>
  <c r="T191" i="630"/>
  <c r="S191" i="630"/>
  <c r="M191" i="630"/>
  <c r="AB191" i="630" s="1"/>
  <c r="AC175" i="630" s="1"/>
  <c r="L191" i="630"/>
  <c r="O191" i="630" s="1"/>
  <c r="J191" i="630"/>
  <c r="K191" i="630" s="1"/>
  <c r="I191" i="630"/>
  <c r="AA178" i="630"/>
  <c r="O178" i="630"/>
  <c r="M178" i="630"/>
  <c r="AB178" i="630" s="1"/>
  <c r="K178" i="630"/>
  <c r="G178" i="630"/>
  <c r="AA177" i="630"/>
  <c r="O177" i="630"/>
  <c r="N177" i="630"/>
  <c r="Q177" i="630" s="1"/>
  <c r="M177" i="630"/>
  <c r="AB177" i="630" s="1"/>
  <c r="K177" i="630"/>
  <c r="G177" i="630"/>
  <c r="AB176" i="630"/>
  <c r="AA176" i="630"/>
  <c r="O176" i="630"/>
  <c r="N176" i="630"/>
  <c r="P176" i="630" s="1"/>
  <c r="M176" i="630"/>
  <c r="K176" i="630"/>
  <c r="Q176" i="630" s="1"/>
  <c r="G176" i="630"/>
  <c r="Q175" i="630"/>
  <c r="P175" i="630"/>
  <c r="O175" i="630"/>
  <c r="N175" i="630"/>
  <c r="M175" i="630"/>
  <c r="AB175" i="630" s="1"/>
  <c r="K175" i="630"/>
  <c r="G175" i="630"/>
  <c r="T174" i="630"/>
  <c r="S174" i="630"/>
  <c r="L174" i="630"/>
  <c r="J174" i="630"/>
  <c r="K174" i="630" s="1"/>
  <c r="I174" i="630"/>
  <c r="O174" i="630" s="1"/>
  <c r="AA160" i="630"/>
  <c r="P160" i="630"/>
  <c r="O160" i="630"/>
  <c r="N160" i="630"/>
  <c r="Q160" i="630" s="1"/>
  <c r="M160" i="630"/>
  <c r="AB160" i="630" s="1"/>
  <c r="K160" i="630"/>
  <c r="G160" i="630"/>
  <c r="AA159" i="630"/>
  <c r="O159" i="630"/>
  <c r="M159" i="630"/>
  <c r="AB159" i="630" s="1"/>
  <c r="K159" i="630"/>
  <c r="G159" i="630"/>
  <c r="AB158" i="630"/>
  <c r="AA158" i="630"/>
  <c r="Q158" i="630"/>
  <c r="P158" i="630"/>
  <c r="O158" i="630"/>
  <c r="N158" i="630"/>
  <c r="M158" i="630"/>
  <c r="K158" i="630"/>
  <c r="G158" i="630"/>
  <c r="T157" i="630"/>
  <c r="S157" i="630"/>
  <c r="O157" i="630"/>
  <c r="L157" i="630"/>
  <c r="J157" i="630"/>
  <c r="K157" i="630" s="1"/>
  <c r="I157" i="630"/>
  <c r="AA143" i="630"/>
  <c r="O143" i="630"/>
  <c r="N143" i="630"/>
  <c r="Q143" i="630" s="1"/>
  <c r="M143" i="630"/>
  <c r="AB143" i="630" s="1"/>
  <c r="K143" i="630"/>
  <c r="G143" i="630"/>
  <c r="AB142" i="630"/>
  <c r="AA142" i="630"/>
  <c r="O142" i="630"/>
  <c r="N142" i="630"/>
  <c r="P142" i="630" s="1"/>
  <c r="M142" i="630"/>
  <c r="K142" i="630"/>
  <c r="Q142" i="630" s="1"/>
  <c r="G142" i="630"/>
  <c r="Q141" i="630"/>
  <c r="O141" i="630"/>
  <c r="N141" i="630"/>
  <c r="P141" i="630" s="1"/>
  <c r="M141" i="630"/>
  <c r="M157" i="630" s="1"/>
  <c r="K141" i="630"/>
  <c r="G141" i="630"/>
  <c r="T140" i="630"/>
  <c r="S140" i="630"/>
  <c r="L140" i="630"/>
  <c r="J140" i="630"/>
  <c r="K140" i="630" s="1"/>
  <c r="I140" i="630"/>
  <c r="O140" i="630" s="1"/>
  <c r="AA128" i="630"/>
  <c r="P128" i="630"/>
  <c r="O128" i="630"/>
  <c r="N128" i="630"/>
  <c r="Q128" i="630" s="1"/>
  <c r="M128" i="630"/>
  <c r="AB128" i="630" s="1"/>
  <c r="K128" i="630"/>
  <c r="G128" i="630"/>
  <c r="AA127" i="630"/>
  <c r="O127" i="630"/>
  <c r="M127" i="630"/>
  <c r="AB127" i="630" s="1"/>
  <c r="K127" i="630"/>
  <c r="G127" i="630"/>
  <c r="AA126" i="630"/>
  <c r="O126" i="630"/>
  <c r="N126" i="630"/>
  <c r="Q126" i="630" s="1"/>
  <c r="M126" i="630"/>
  <c r="AB126" i="630" s="1"/>
  <c r="K126" i="630"/>
  <c r="G126" i="630"/>
  <c r="AB125" i="630"/>
  <c r="AA125" i="630"/>
  <c r="O125" i="630"/>
  <c r="N125" i="630"/>
  <c r="P125" i="630" s="1"/>
  <c r="M125" i="630"/>
  <c r="K125" i="630"/>
  <c r="Q125" i="630" s="1"/>
  <c r="G125" i="630"/>
  <c r="AB124" i="630"/>
  <c r="Q124" i="630"/>
  <c r="O124" i="630"/>
  <c r="N124" i="630"/>
  <c r="P124" i="630" s="1"/>
  <c r="M124" i="630"/>
  <c r="AA124" i="630" s="1"/>
  <c r="K124" i="630"/>
  <c r="G124" i="630"/>
  <c r="T123" i="630"/>
  <c r="S123" i="630"/>
  <c r="L123" i="630"/>
  <c r="J123" i="630"/>
  <c r="K123" i="630" s="1"/>
  <c r="I123" i="630"/>
  <c r="O123" i="630" s="1"/>
  <c r="AA111" i="630"/>
  <c r="P111" i="630"/>
  <c r="O111" i="630"/>
  <c r="N111" i="630"/>
  <c r="Q111" i="630" s="1"/>
  <c r="M111" i="630"/>
  <c r="AB111" i="630" s="1"/>
  <c r="K111" i="630"/>
  <c r="G111" i="630"/>
  <c r="AA110" i="630"/>
  <c r="O110" i="630"/>
  <c r="M110" i="630"/>
  <c r="AB110" i="630" s="1"/>
  <c r="K110" i="630"/>
  <c r="G110" i="630"/>
  <c r="AA109" i="630"/>
  <c r="O109" i="630"/>
  <c r="N109" i="630"/>
  <c r="Q109" i="630" s="1"/>
  <c r="M109" i="630"/>
  <c r="AB109" i="630" s="1"/>
  <c r="K109" i="630"/>
  <c r="G109" i="630"/>
  <c r="AB108" i="630"/>
  <c r="AA108" i="630"/>
  <c r="O108" i="630"/>
  <c r="N108" i="630"/>
  <c r="P108" i="630" s="1"/>
  <c r="M108" i="630"/>
  <c r="K108" i="630"/>
  <c r="Q108" i="630" s="1"/>
  <c r="G108" i="630"/>
  <c r="AB107" i="630"/>
  <c r="Q107" i="630"/>
  <c r="O107" i="630"/>
  <c r="N107" i="630"/>
  <c r="P107" i="630" s="1"/>
  <c r="M107" i="630"/>
  <c r="AA107" i="630" s="1"/>
  <c r="K107" i="630"/>
  <c r="G107" i="630"/>
  <c r="T106" i="630"/>
  <c r="S106" i="630"/>
  <c r="L106" i="630"/>
  <c r="J106" i="630"/>
  <c r="K106" i="630" s="1"/>
  <c r="I106" i="630"/>
  <c r="O106" i="630" s="1"/>
  <c r="AA93" i="630"/>
  <c r="P93" i="630"/>
  <c r="O93" i="630"/>
  <c r="N93" i="630"/>
  <c r="Q93" i="630" s="1"/>
  <c r="M93" i="630"/>
  <c r="AB93" i="630" s="1"/>
  <c r="K93" i="630"/>
  <c r="G93" i="630"/>
  <c r="AA92" i="630"/>
  <c r="O92" i="630"/>
  <c r="M92" i="630"/>
  <c r="AB92" i="630" s="1"/>
  <c r="K92" i="630"/>
  <c r="G92" i="630"/>
  <c r="AA91" i="630"/>
  <c r="O91" i="630"/>
  <c r="N91" i="630"/>
  <c r="Q91" i="630" s="1"/>
  <c r="M91" i="630"/>
  <c r="AB91" i="630" s="1"/>
  <c r="K91" i="630"/>
  <c r="G91" i="630"/>
  <c r="AB90" i="630"/>
  <c r="O90" i="630"/>
  <c r="N90" i="630"/>
  <c r="P90" i="630" s="1"/>
  <c r="M90" i="630"/>
  <c r="AA90" i="630" s="1"/>
  <c r="K90" i="630"/>
  <c r="G90" i="630"/>
  <c r="T89" i="630"/>
  <c r="S89" i="630"/>
  <c r="M89" i="630"/>
  <c r="N89" i="630" s="1"/>
  <c r="L89" i="630"/>
  <c r="O89" i="630" s="1"/>
  <c r="J89" i="630"/>
  <c r="K89" i="630" s="1"/>
  <c r="I89" i="630"/>
  <c r="AB76" i="630"/>
  <c r="AA76" i="630"/>
  <c r="O76" i="630"/>
  <c r="N76" i="630"/>
  <c r="P76" i="630" s="1"/>
  <c r="M76" i="630"/>
  <c r="K76" i="630"/>
  <c r="Q76" i="630" s="1"/>
  <c r="G76" i="630"/>
  <c r="AA75" i="630"/>
  <c r="P75" i="630"/>
  <c r="O75" i="630"/>
  <c r="N75" i="630"/>
  <c r="Q75" i="630" s="1"/>
  <c r="M75" i="630"/>
  <c r="AB75" i="630" s="1"/>
  <c r="K75" i="630"/>
  <c r="G75" i="630"/>
  <c r="AA74" i="630"/>
  <c r="O74" i="630"/>
  <c r="M74" i="630"/>
  <c r="AB74" i="630" s="1"/>
  <c r="K74" i="630"/>
  <c r="G74" i="630"/>
  <c r="AB73" i="630"/>
  <c r="AA73" i="630"/>
  <c r="Q73" i="630"/>
  <c r="P73" i="630"/>
  <c r="O73" i="630"/>
  <c r="N73" i="630"/>
  <c r="M73" i="630"/>
  <c r="K73" i="630"/>
  <c r="G73" i="630"/>
  <c r="T72" i="630"/>
  <c r="S72" i="630"/>
  <c r="O72" i="630"/>
  <c r="L72" i="630"/>
  <c r="J72" i="630"/>
  <c r="K72" i="630" s="1"/>
  <c r="I72" i="630"/>
  <c r="AA57" i="630"/>
  <c r="O57" i="630"/>
  <c r="N57" i="630"/>
  <c r="Q57" i="630" s="1"/>
  <c r="M57" i="630"/>
  <c r="AB57" i="630" s="1"/>
  <c r="K57" i="630"/>
  <c r="G57" i="630"/>
  <c r="AB56" i="630"/>
  <c r="O56" i="630"/>
  <c r="N56" i="630"/>
  <c r="P56" i="630" s="1"/>
  <c r="M56" i="630"/>
  <c r="M72" i="630" s="1"/>
  <c r="K56" i="630"/>
  <c r="G56" i="630"/>
  <c r="T55" i="630"/>
  <c r="S55" i="630"/>
  <c r="M55" i="630"/>
  <c r="N55" i="630" s="1"/>
  <c r="L55" i="630"/>
  <c r="O55" i="630" s="1"/>
  <c r="J55" i="630"/>
  <c r="K55" i="630" s="1"/>
  <c r="I55" i="630"/>
  <c r="AB41" i="630"/>
  <c r="AA41" i="630"/>
  <c r="O41" i="630"/>
  <c r="N41" i="630"/>
  <c r="P41" i="630" s="1"/>
  <c r="M41" i="630"/>
  <c r="K41" i="630"/>
  <c r="Q41" i="630" s="1"/>
  <c r="G41" i="630"/>
  <c r="AA40" i="630"/>
  <c r="P40" i="630"/>
  <c r="O40" i="630"/>
  <c r="N40" i="630"/>
  <c r="Q40" i="630" s="1"/>
  <c r="M40" i="630"/>
  <c r="AB40" i="630" s="1"/>
  <c r="K40" i="630"/>
  <c r="G40" i="630"/>
  <c r="AB39" i="630"/>
  <c r="AA39" i="630"/>
  <c r="O39" i="630"/>
  <c r="N39" i="630"/>
  <c r="Q39" i="630" s="1"/>
  <c r="M39" i="630"/>
  <c r="K39" i="630"/>
  <c r="G39" i="630"/>
  <c r="T38" i="630"/>
  <c r="S38" i="630"/>
  <c r="M38" i="630"/>
  <c r="AB38" i="630" s="1"/>
  <c r="AC22" i="630" s="1"/>
  <c r="L38" i="630"/>
  <c r="O38" i="630" s="1"/>
  <c r="J38" i="630"/>
  <c r="K38" i="630" s="1"/>
  <c r="I38" i="630"/>
  <c r="AA23" i="630"/>
  <c r="O23" i="630"/>
  <c r="M23" i="630"/>
  <c r="AB23" i="630" s="1"/>
  <c r="K23" i="630"/>
  <c r="G23" i="630"/>
  <c r="AB22" i="630"/>
  <c r="O22" i="630"/>
  <c r="M22" i="630"/>
  <c r="AA22" i="630" s="1"/>
  <c r="K22" i="630"/>
  <c r="G22" i="630"/>
  <c r="T21" i="630"/>
  <c r="S21" i="630"/>
  <c r="O21" i="630"/>
  <c r="L21" i="630"/>
  <c r="J21" i="630"/>
  <c r="K21" i="630" s="1"/>
  <c r="I21" i="630"/>
  <c r="AA6" i="630"/>
  <c r="O6" i="630"/>
  <c r="N6" i="630"/>
  <c r="Q6" i="630" s="1"/>
  <c r="M6" i="630"/>
  <c r="AB6" i="630" s="1"/>
  <c r="K6" i="630"/>
  <c r="G6" i="630"/>
  <c r="AB5" i="630"/>
  <c r="O5" i="630"/>
  <c r="N5" i="630"/>
  <c r="P5" i="630" s="1"/>
  <c r="M5" i="630"/>
  <c r="M21" i="630" s="1"/>
  <c r="K5" i="630"/>
  <c r="G5" i="630"/>
  <c r="F1" i="630" s="1"/>
  <c r="H2" i="630"/>
  <c r="D1" i="630"/>
  <c r="F3" i="629" s="1"/>
  <c r="X29" i="629"/>
  <c r="W29" i="629"/>
  <c r="V29" i="629"/>
  <c r="T29" i="629"/>
  <c r="M8" i="629" s="1"/>
  <c r="P29" i="629"/>
  <c r="O29" i="629"/>
  <c r="N29" i="629"/>
  <c r="M29" i="629"/>
  <c r="I29" i="629"/>
  <c r="H29" i="629"/>
  <c r="G29" i="629"/>
  <c r="D29" i="629"/>
  <c r="K8" i="629" s="1"/>
  <c r="O15" i="629"/>
  <c r="N15" i="629"/>
  <c r="K15" i="629"/>
  <c r="I15" i="629"/>
  <c r="H15" i="629"/>
  <c r="G15" i="629"/>
  <c r="F15" i="629"/>
  <c r="E15" i="629"/>
  <c r="D15" i="629"/>
  <c r="G8" i="629" s="1"/>
  <c r="I8" i="629"/>
  <c r="F8" i="629"/>
  <c r="E8" i="629"/>
  <c r="M7" i="629"/>
  <c r="K7" i="629"/>
  <c r="I7" i="629"/>
  <c r="G7" i="629"/>
  <c r="F7" i="629"/>
  <c r="E7" i="629"/>
  <c r="M6" i="629"/>
  <c r="K6" i="629"/>
  <c r="I6" i="629"/>
  <c r="G6" i="629"/>
  <c r="F6" i="629"/>
  <c r="E6" i="629"/>
  <c r="T157" i="628"/>
  <c r="S157" i="628"/>
  <c r="M157" i="628"/>
  <c r="AB157" i="628" s="1"/>
  <c r="AC141" i="628" s="1"/>
  <c r="L157" i="628"/>
  <c r="O157" i="628" s="1"/>
  <c r="J157" i="628"/>
  <c r="K157" i="628" s="1"/>
  <c r="I157" i="628"/>
  <c r="AA143" i="628"/>
  <c r="O143" i="628"/>
  <c r="M143" i="628"/>
  <c r="AB143" i="628" s="1"/>
  <c r="K143" i="628"/>
  <c r="G143" i="628"/>
  <c r="AB142" i="628"/>
  <c r="AA142" i="628"/>
  <c r="O142" i="628"/>
  <c r="M142" i="628"/>
  <c r="N142" i="628" s="1"/>
  <c r="K142" i="628"/>
  <c r="G142" i="628"/>
  <c r="AB141" i="628"/>
  <c r="AA141" i="628"/>
  <c r="O141" i="628"/>
  <c r="N141" i="628"/>
  <c r="P141" i="628" s="1"/>
  <c r="M141" i="628"/>
  <c r="K141" i="628"/>
  <c r="G141" i="628"/>
  <c r="T140" i="628"/>
  <c r="S140" i="628"/>
  <c r="O140" i="628"/>
  <c r="M140" i="628"/>
  <c r="N140" i="628" s="1"/>
  <c r="L140" i="628"/>
  <c r="J140" i="628"/>
  <c r="K140" i="628" s="1"/>
  <c r="I140" i="628"/>
  <c r="AB126" i="628"/>
  <c r="AA126" i="628"/>
  <c r="O126" i="628"/>
  <c r="N126" i="628"/>
  <c r="M126" i="628"/>
  <c r="K126" i="628"/>
  <c r="Q126" i="628" s="1"/>
  <c r="G126" i="628"/>
  <c r="O125" i="628"/>
  <c r="N125" i="628"/>
  <c r="Q125" i="628" s="1"/>
  <c r="M125" i="628"/>
  <c r="AB125" i="628" s="1"/>
  <c r="K125" i="628"/>
  <c r="G125" i="628"/>
  <c r="AB124" i="628"/>
  <c r="O124" i="628"/>
  <c r="N124" i="628"/>
  <c r="Q124" i="628" s="1"/>
  <c r="M124" i="628"/>
  <c r="AA124" i="628" s="1"/>
  <c r="K124" i="628"/>
  <c r="G124" i="628"/>
  <c r="T123" i="628"/>
  <c r="S123" i="628"/>
  <c r="M123" i="628"/>
  <c r="AB123" i="628" s="1"/>
  <c r="AC107" i="628" s="1"/>
  <c r="L123" i="628"/>
  <c r="O123" i="628" s="1"/>
  <c r="J123" i="628"/>
  <c r="K123" i="628" s="1"/>
  <c r="I123" i="628"/>
  <c r="AA110" i="628"/>
  <c r="O110" i="628"/>
  <c r="N110" i="628"/>
  <c r="Q110" i="628" s="1"/>
  <c r="M110" i="628"/>
  <c r="AB110" i="628" s="1"/>
  <c r="K110" i="628"/>
  <c r="G110" i="628"/>
  <c r="AB109" i="628"/>
  <c r="AA109" i="628"/>
  <c r="Q109" i="628"/>
  <c r="O109" i="628"/>
  <c r="N109" i="628"/>
  <c r="P109" i="628" s="1"/>
  <c r="M109" i="628"/>
  <c r="K109" i="628"/>
  <c r="G109" i="628"/>
  <c r="AA108" i="628"/>
  <c r="O108" i="628"/>
  <c r="N108" i="628"/>
  <c r="M108" i="628"/>
  <c r="AB108" i="628" s="1"/>
  <c r="K108" i="628"/>
  <c r="Q108" i="628" s="1"/>
  <c r="G108" i="628"/>
  <c r="Q107" i="628"/>
  <c r="O107" i="628"/>
  <c r="N107" i="628"/>
  <c r="P107" i="628" s="1"/>
  <c r="M107" i="628"/>
  <c r="AB107" i="628" s="1"/>
  <c r="K107" i="628"/>
  <c r="G107" i="628"/>
  <c r="T106" i="628"/>
  <c r="S106" i="628"/>
  <c r="O106" i="628"/>
  <c r="M106" i="628"/>
  <c r="AB106" i="628" s="1"/>
  <c r="AC90" i="628" s="1"/>
  <c r="L106" i="628"/>
  <c r="J106" i="628"/>
  <c r="K106" i="628" s="1"/>
  <c r="I106" i="628"/>
  <c r="AA93" i="628"/>
  <c r="O93" i="628"/>
  <c r="N93" i="628"/>
  <c r="Q93" i="628" s="1"/>
  <c r="M93" i="628"/>
  <c r="AB93" i="628" s="1"/>
  <c r="K93" i="628"/>
  <c r="G93" i="628"/>
  <c r="AA92" i="628"/>
  <c r="O92" i="628"/>
  <c r="N92" i="628"/>
  <c r="P92" i="628" s="1"/>
  <c r="M92" i="628"/>
  <c r="AB92" i="628" s="1"/>
  <c r="K92" i="628"/>
  <c r="Q92" i="628" s="1"/>
  <c r="G92" i="628"/>
  <c r="AB91" i="628"/>
  <c r="AA91" i="628"/>
  <c r="O91" i="628"/>
  <c r="N91" i="628"/>
  <c r="P91" i="628" s="1"/>
  <c r="M91" i="628"/>
  <c r="K91" i="628"/>
  <c r="Q91" i="628" s="1"/>
  <c r="G91" i="628"/>
  <c r="AB90" i="628"/>
  <c r="AA90" i="628"/>
  <c r="O90" i="628"/>
  <c r="N90" i="628"/>
  <c r="P90" i="628" s="1"/>
  <c r="M90" i="628"/>
  <c r="K90" i="628"/>
  <c r="G90" i="628"/>
  <c r="T89" i="628"/>
  <c r="S89" i="628"/>
  <c r="O89" i="628"/>
  <c r="M89" i="628"/>
  <c r="N89" i="628" s="1"/>
  <c r="L89" i="628"/>
  <c r="J89" i="628"/>
  <c r="K89" i="628" s="1"/>
  <c r="I89" i="628"/>
  <c r="AA79" i="628"/>
  <c r="O79" i="628"/>
  <c r="N79" i="628"/>
  <c r="M79" i="628"/>
  <c r="AB79" i="628" s="1"/>
  <c r="K79" i="628"/>
  <c r="Q79" i="628" s="1"/>
  <c r="G79" i="628"/>
  <c r="AA78" i="628"/>
  <c r="O78" i="628"/>
  <c r="N78" i="628"/>
  <c r="Q78" i="628" s="1"/>
  <c r="M78" i="628"/>
  <c r="AB78" i="628" s="1"/>
  <c r="K78" i="628"/>
  <c r="G78" i="628"/>
  <c r="AA77" i="628"/>
  <c r="O77" i="628"/>
  <c r="N77" i="628"/>
  <c r="P77" i="628" s="1"/>
  <c r="M77" i="628"/>
  <c r="AB77" i="628" s="1"/>
  <c r="K77" i="628"/>
  <c r="Q77" i="628" s="1"/>
  <c r="G77" i="628"/>
  <c r="AB76" i="628"/>
  <c r="AA76" i="628"/>
  <c r="O76" i="628"/>
  <c r="N76" i="628"/>
  <c r="P76" i="628" s="1"/>
  <c r="M76" i="628"/>
  <c r="K76" i="628"/>
  <c r="Q76" i="628" s="1"/>
  <c r="G76" i="628"/>
  <c r="AA75" i="628"/>
  <c r="O75" i="628"/>
  <c r="N75" i="628"/>
  <c r="M75" i="628"/>
  <c r="AB75" i="628" s="1"/>
  <c r="K75" i="628"/>
  <c r="Q75" i="628" s="1"/>
  <c r="G75" i="628"/>
  <c r="AA74" i="628"/>
  <c r="O74" i="628"/>
  <c r="N74" i="628"/>
  <c r="Q74" i="628" s="1"/>
  <c r="M74" i="628"/>
  <c r="AB74" i="628" s="1"/>
  <c r="K74" i="628"/>
  <c r="G74" i="628"/>
  <c r="AB73" i="628"/>
  <c r="O73" i="628"/>
  <c r="N73" i="628"/>
  <c r="Q73" i="628" s="1"/>
  <c r="M73" i="628"/>
  <c r="AA73" i="628" s="1"/>
  <c r="K73" i="628"/>
  <c r="G73" i="628"/>
  <c r="T72" i="628"/>
  <c r="S72" i="628"/>
  <c r="M72" i="628"/>
  <c r="AB72" i="628" s="1"/>
  <c r="AC56" i="628" s="1"/>
  <c r="L72" i="628"/>
  <c r="O72" i="628" s="1"/>
  <c r="J72" i="628"/>
  <c r="K72" i="628" s="1"/>
  <c r="I72" i="628"/>
  <c r="AA60" i="628"/>
  <c r="O60" i="628"/>
  <c r="N60" i="628"/>
  <c r="Q60" i="628" s="1"/>
  <c r="M60" i="628"/>
  <c r="AB60" i="628" s="1"/>
  <c r="K60" i="628"/>
  <c r="G60" i="628"/>
  <c r="AB59" i="628"/>
  <c r="AA59" i="628"/>
  <c r="O59" i="628"/>
  <c r="N59" i="628"/>
  <c r="P59" i="628" s="1"/>
  <c r="M59" i="628"/>
  <c r="K59" i="628"/>
  <c r="Q59" i="628" s="1"/>
  <c r="G59" i="628"/>
  <c r="AA58" i="628"/>
  <c r="O58" i="628"/>
  <c r="N58" i="628"/>
  <c r="P58" i="628" s="1"/>
  <c r="M58" i="628"/>
  <c r="AB58" i="628" s="1"/>
  <c r="K58" i="628"/>
  <c r="Q58" i="628" s="1"/>
  <c r="G58" i="628"/>
  <c r="AA57" i="628"/>
  <c r="O57" i="628"/>
  <c r="N57" i="628"/>
  <c r="Q57" i="628" s="1"/>
  <c r="M57" i="628"/>
  <c r="AB57" i="628" s="1"/>
  <c r="K57" i="628"/>
  <c r="G57" i="628"/>
  <c r="AB56" i="628"/>
  <c r="O56" i="628"/>
  <c r="N56" i="628"/>
  <c r="Q56" i="628" s="1"/>
  <c r="M56" i="628"/>
  <c r="AA56" i="628" s="1"/>
  <c r="K56" i="628"/>
  <c r="G56" i="628"/>
  <c r="T55" i="628"/>
  <c r="S55" i="628"/>
  <c r="M55" i="628"/>
  <c r="AB55" i="628" s="1"/>
  <c r="AC39" i="628" s="1"/>
  <c r="L55" i="628"/>
  <c r="O55" i="628" s="1"/>
  <c r="J55" i="628"/>
  <c r="K55" i="628" s="1"/>
  <c r="I55" i="628"/>
  <c r="AA43" i="628"/>
  <c r="O43" i="628"/>
  <c r="N43" i="628"/>
  <c r="Q43" i="628" s="1"/>
  <c r="M43" i="628"/>
  <c r="AB43" i="628" s="1"/>
  <c r="K43" i="628"/>
  <c r="G43" i="628"/>
  <c r="AB42" i="628"/>
  <c r="AA42" i="628"/>
  <c r="O42" i="628"/>
  <c r="N42" i="628"/>
  <c r="P42" i="628" s="1"/>
  <c r="M42" i="628"/>
  <c r="K42" i="628"/>
  <c r="Q42" i="628" s="1"/>
  <c r="G42" i="628"/>
  <c r="AA41" i="628"/>
  <c r="O41" i="628"/>
  <c r="N41" i="628"/>
  <c r="P41" i="628" s="1"/>
  <c r="M41" i="628"/>
  <c r="AB41" i="628" s="1"/>
  <c r="K41" i="628"/>
  <c r="Q41" i="628" s="1"/>
  <c r="G41" i="628"/>
  <c r="AA40" i="628"/>
  <c r="O40" i="628"/>
  <c r="N40" i="628"/>
  <c r="Q40" i="628" s="1"/>
  <c r="M40" i="628"/>
  <c r="AB40" i="628" s="1"/>
  <c r="K40" i="628"/>
  <c r="G40" i="628"/>
  <c r="AB39" i="628"/>
  <c r="O39" i="628"/>
  <c r="N39" i="628"/>
  <c r="Q39" i="628" s="1"/>
  <c r="M39" i="628"/>
  <c r="AA39" i="628" s="1"/>
  <c r="K39" i="628"/>
  <c r="G39" i="628"/>
  <c r="T38" i="628"/>
  <c r="S38" i="628"/>
  <c r="M38" i="628"/>
  <c r="AB38" i="628" s="1"/>
  <c r="AC22" i="628" s="1"/>
  <c r="L38" i="628"/>
  <c r="O38" i="628" s="1"/>
  <c r="J38" i="628"/>
  <c r="K38" i="628" s="1"/>
  <c r="I38" i="628"/>
  <c r="AA25" i="628"/>
  <c r="O25" i="628"/>
  <c r="N25" i="628"/>
  <c r="Q25" i="628" s="1"/>
  <c r="M25" i="628"/>
  <c r="AB25" i="628" s="1"/>
  <c r="K25" i="628"/>
  <c r="G25" i="628"/>
  <c r="AB24" i="628"/>
  <c r="AA24" i="628"/>
  <c r="O24" i="628"/>
  <c r="N24" i="628"/>
  <c r="P24" i="628" s="1"/>
  <c r="M24" i="628"/>
  <c r="K24" i="628"/>
  <c r="Q24" i="628" s="1"/>
  <c r="G24" i="628"/>
  <c r="AA23" i="628"/>
  <c r="O23" i="628"/>
  <c r="N23" i="628"/>
  <c r="P23" i="628" s="1"/>
  <c r="M23" i="628"/>
  <c r="AB23" i="628" s="1"/>
  <c r="K23" i="628"/>
  <c r="Q23" i="628" s="1"/>
  <c r="G23" i="628"/>
  <c r="AB22" i="628"/>
  <c r="Q22" i="628"/>
  <c r="O22" i="628"/>
  <c r="N22" i="628"/>
  <c r="P22" i="628" s="1"/>
  <c r="M22" i="628"/>
  <c r="AA22" i="628" s="1"/>
  <c r="K22" i="628"/>
  <c r="G22" i="628"/>
  <c r="T21" i="628"/>
  <c r="S21" i="628"/>
  <c r="O21" i="628"/>
  <c r="M21" i="628"/>
  <c r="AB21" i="628" s="1"/>
  <c r="AC5" i="628" s="1"/>
  <c r="L21" i="628"/>
  <c r="J21" i="628"/>
  <c r="K21" i="628" s="1"/>
  <c r="I21" i="628"/>
  <c r="AA7" i="628"/>
  <c r="O7" i="628"/>
  <c r="N7" i="628"/>
  <c r="Q7" i="628" s="1"/>
  <c r="M7" i="628"/>
  <c r="AB7" i="628" s="1"/>
  <c r="K7" i="628"/>
  <c r="G7" i="628"/>
  <c r="AA6" i="628"/>
  <c r="O6" i="628"/>
  <c r="N6" i="628"/>
  <c r="P6" i="628" s="1"/>
  <c r="M6" i="628"/>
  <c r="AB6" i="628" s="1"/>
  <c r="K6" i="628"/>
  <c r="Q6" i="628" s="1"/>
  <c r="G6" i="628"/>
  <c r="AB5" i="628"/>
  <c r="AA5" i="628"/>
  <c r="Q5" i="628"/>
  <c r="O5" i="628"/>
  <c r="N5" i="628"/>
  <c r="P5" i="628" s="1"/>
  <c r="M5" i="628"/>
  <c r="K5" i="628"/>
  <c r="G5" i="628"/>
  <c r="F1" i="628" s="1"/>
  <c r="F2" i="628" s="1"/>
  <c r="H2" i="628"/>
  <c r="H1" i="628"/>
  <c r="D1" i="628"/>
  <c r="T208" i="627"/>
  <c r="S208" i="627"/>
  <c r="O208" i="627"/>
  <c r="L208" i="627"/>
  <c r="J208" i="627"/>
  <c r="K208" i="627" s="1"/>
  <c r="I208" i="627"/>
  <c r="AA197" i="627"/>
  <c r="O197" i="627"/>
  <c r="N197" i="627"/>
  <c r="Q197" i="627" s="1"/>
  <c r="M197" i="627"/>
  <c r="AB197" i="627" s="1"/>
  <c r="K197" i="627"/>
  <c r="G197" i="627"/>
  <c r="AB196" i="627"/>
  <c r="AA196" i="627"/>
  <c r="O196" i="627"/>
  <c r="N196" i="627"/>
  <c r="P196" i="627" s="1"/>
  <c r="M196" i="627"/>
  <c r="K196" i="627"/>
  <c r="Q196" i="627" s="1"/>
  <c r="G196" i="627"/>
  <c r="AB195" i="627"/>
  <c r="AA195" i="627"/>
  <c r="O195" i="627"/>
  <c r="N195" i="627"/>
  <c r="P195" i="627" s="1"/>
  <c r="M195" i="627"/>
  <c r="K195" i="627"/>
  <c r="Q195" i="627" s="1"/>
  <c r="G195" i="627"/>
  <c r="AA194" i="627"/>
  <c r="O194" i="627"/>
  <c r="N194" i="627"/>
  <c r="P194" i="627" s="1"/>
  <c r="M194" i="627"/>
  <c r="AB194" i="627" s="1"/>
  <c r="K194" i="627"/>
  <c r="Q194" i="627" s="1"/>
  <c r="G194" i="627"/>
  <c r="AA193" i="627"/>
  <c r="O193" i="627"/>
  <c r="N193" i="627"/>
  <c r="Q193" i="627" s="1"/>
  <c r="M193" i="627"/>
  <c r="AB193" i="627" s="1"/>
  <c r="K193" i="627"/>
  <c r="G193" i="627"/>
  <c r="AB192" i="627"/>
  <c r="O192" i="627"/>
  <c r="N192" i="627"/>
  <c r="Q192" i="627" s="1"/>
  <c r="M192" i="627"/>
  <c r="AA192" i="627" s="1"/>
  <c r="K192" i="627"/>
  <c r="G192" i="627"/>
  <c r="T191" i="627"/>
  <c r="S191" i="627"/>
  <c r="M191" i="627"/>
  <c r="AB191" i="627" s="1"/>
  <c r="AC175" i="627" s="1"/>
  <c r="L191" i="627"/>
  <c r="O191" i="627" s="1"/>
  <c r="J191" i="627"/>
  <c r="K191" i="627" s="1"/>
  <c r="I191" i="627"/>
  <c r="AB178" i="627"/>
  <c r="AA178" i="627"/>
  <c r="O178" i="627"/>
  <c r="N178" i="627"/>
  <c r="P178" i="627" s="1"/>
  <c r="M178" i="627"/>
  <c r="K178" i="627"/>
  <c r="Q178" i="627" s="1"/>
  <c r="G178" i="627"/>
  <c r="AB177" i="627"/>
  <c r="AA177" i="627"/>
  <c r="O177" i="627"/>
  <c r="N177" i="627"/>
  <c r="P177" i="627" s="1"/>
  <c r="M177" i="627"/>
  <c r="K177" i="627"/>
  <c r="Q177" i="627" s="1"/>
  <c r="G177" i="627"/>
  <c r="AA176" i="627"/>
  <c r="O176" i="627"/>
  <c r="N176" i="627"/>
  <c r="P176" i="627" s="1"/>
  <c r="M176" i="627"/>
  <c r="AB176" i="627" s="1"/>
  <c r="K176" i="627"/>
  <c r="Q176" i="627" s="1"/>
  <c r="G176" i="627"/>
  <c r="Q175" i="627"/>
  <c r="O175" i="627"/>
  <c r="N175" i="627"/>
  <c r="P175" i="627" s="1"/>
  <c r="M175" i="627"/>
  <c r="AB175" i="627" s="1"/>
  <c r="K175" i="627"/>
  <c r="G175" i="627"/>
  <c r="T174" i="627"/>
  <c r="S174" i="627"/>
  <c r="O174" i="627"/>
  <c r="M174" i="627"/>
  <c r="AB174" i="627" s="1"/>
  <c r="AC158" i="627" s="1"/>
  <c r="L174" i="627"/>
  <c r="J174" i="627"/>
  <c r="K174" i="627" s="1"/>
  <c r="I174" i="627"/>
  <c r="AA160" i="627"/>
  <c r="O160" i="627"/>
  <c r="N160" i="627"/>
  <c r="Q160" i="627" s="1"/>
  <c r="M160" i="627"/>
  <c r="AB160" i="627" s="1"/>
  <c r="K160" i="627"/>
  <c r="G160" i="627"/>
  <c r="AB159" i="627"/>
  <c r="AA159" i="627"/>
  <c r="O159" i="627"/>
  <c r="N159" i="627"/>
  <c r="P159" i="627" s="1"/>
  <c r="M159" i="627"/>
  <c r="K159" i="627"/>
  <c r="Q159" i="627" s="1"/>
  <c r="G159" i="627"/>
  <c r="AB158" i="627"/>
  <c r="AA158" i="627"/>
  <c r="Q158" i="627"/>
  <c r="O158" i="627"/>
  <c r="N158" i="627"/>
  <c r="P158" i="627" s="1"/>
  <c r="M158" i="627"/>
  <c r="K158" i="627"/>
  <c r="G158" i="627"/>
  <c r="T157" i="627"/>
  <c r="S157" i="627"/>
  <c r="L157" i="627"/>
  <c r="J157" i="627"/>
  <c r="K157" i="627" s="1"/>
  <c r="I157" i="627"/>
  <c r="O157" i="627" s="1"/>
  <c r="AB143" i="627"/>
  <c r="AA143" i="627"/>
  <c r="O143" i="627"/>
  <c r="N143" i="627"/>
  <c r="P143" i="627" s="1"/>
  <c r="M143" i="627"/>
  <c r="K143" i="627"/>
  <c r="Q143" i="627" s="1"/>
  <c r="G143" i="627"/>
  <c r="AA142" i="627"/>
  <c r="O142" i="627"/>
  <c r="N142" i="627"/>
  <c r="P142" i="627" s="1"/>
  <c r="M142" i="627"/>
  <c r="AB142" i="627" s="1"/>
  <c r="K142" i="627"/>
  <c r="Q142" i="627" s="1"/>
  <c r="G142" i="627"/>
  <c r="Q141" i="627"/>
  <c r="O141" i="627"/>
  <c r="N141" i="627"/>
  <c r="P141" i="627" s="1"/>
  <c r="M141" i="627"/>
  <c r="M157" i="627" s="1"/>
  <c r="K141" i="627"/>
  <c r="G141" i="627"/>
  <c r="T140" i="627"/>
  <c r="S140" i="627"/>
  <c r="O140" i="627"/>
  <c r="L140" i="627"/>
  <c r="J140" i="627"/>
  <c r="K140" i="627" s="1"/>
  <c r="I140" i="627"/>
  <c r="AA128" i="627"/>
  <c r="O128" i="627"/>
  <c r="N128" i="627"/>
  <c r="Q128" i="627" s="1"/>
  <c r="M128" i="627"/>
  <c r="AB128" i="627" s="1"/>
  <c r="K128" i="627"/>
  <c r="G128" i="627"/>
  <c r="AB127" i="627"/>
  <c r="AA127" i="627"/>
  <c r="O127" i="627"/>
  <c r="N127" i="627"/>
  <c r="P127" i="627" s="1"/>
  <c r="M127" i="627"/>
  <c r="K127" i="627"/>
  <c r="Q127" i="627" s="1"/>
  <c r="G127" i="627"/>
  <c r="AB126" i="627"/>
  <c r="AA126" i="627"/>
  <c r="O126" i="627"/>
  <c r="N126" i="627"/>
  <c r="P126" i="627" s="1"/>
  <c r="M126" i="627"/>
  <c r="K126" i="627"/>
  <c r="Q126" i="627" s="1"/>
  <c r="G126" i="627"/>
  <c r="AA125" i="627"/>
  <c r="O125" i="627"/>
  <c r="N125" i="627"/>
  <c r="P125" i="627" s="1"/>
  <c r="M125" i="627"/>
  <c r="AB125" i="627" s="1"/>
  <c r="K125" i="627"/>
  <c r="Q125" i="627" s="1"/>
  <c r="G125" i="627"/>
  <c r="Q124" i="627"/>
  <c r="O124" i="627"/>
  <c r="N124" i="627"/>
  <c r="P124" i="627" s="1"/>
  <c r="M124" i="627"/>
  <c r="AB124" i="627" s="1"/>
  <c r="K124" i="627"/>
  <c r="G124" i="627"/>
  <c r="T123" i="627"/>
  <c r="S123" i="627"/>
  <c r="O123" i="627"/>
  <c r="L123" i="627"/>
  <c r="J123" i="627"/>
  <c r="K123" i="627" s="1"/>
  <c r="I123" i="627"/>
  <c r="AA111" i="627"/>
  <c r="O111" i="627"/>
  <c r="N111" i="627"/>
  <c r="Q111" i="627" s="1"/>
  <c r="M111" i="627"/>
  <c r="AB111" i="627" s="1"/>
  <c r="K111" i="627"/>
  <c r="G111" i="627"/>
  <c r="AA110" i="627"/>
  <c r="O110" i="627"/>
  <c r="M110" i="627"/>
  <c r="AB110" i="627" s="1"/>
  <c r="K110" i="627"/>
  <c r="G110" i="627"/>
  <c r="AA109" i="627"/>
  <c r="O109" i="627"/>
  <c r="N109" i="627"/>
  <c r="P109" i="627" s="1"/>
  <c r="M109" i="627"/>
  <c r="AB109" i="627" s="1"/>
  <c r="K109" i="627"/>
  <c r="Q109" i="627" s="1"/>
  <c r="G109" i="627"/>
  <c r="AA108" i="627"/>
  <c r="O108" i="627"/>
  <c r="N108" i="627"/>
  <c r="P108" i="627" s="1"/>
  <c r="M108" i="627"/>
  <c r="AB108" i="627" s="1"/>
  <c r="K108" i="627"/>
  <c r="Q108" i="627" s="1"/>
  <c r="G108" i="627"/>
  <c r="AB107" i="627"/>
  <c r="Q107" i="627"/>
  <c r="O107" i="627"/>
  <c r="N107" i="627"/>
  <c r="P107" i="627" s="1"/>
  <c r="M107" i="627"/>
  <c r="AA107" i="627" s="1"/>
  <c r="K107" i="627"/>
  <c r="G107" i="627"/>
  <c r="T106" i="627"/>
  <c r="S106" i="627"/>
  <c r="O106" i="627"/>
  <c r="M106" i="627"/>
  <c r="AB106" i="627" s="1"/>
  <c r="AC90" i="627" s="1"/>
  <c r="L106" i="627"/>
  <c r="J106" i="627"/>
  <c r="K106" i="627" s="1"/>
  <c r="I106" i="627"/>
  <c r="AA93" i="627"/>
  <c r="O93" i="627"/>
  <c r="N93" i="627"/>
  <c r="Q93" i="627" s="1"/>
  <c r="M93" i="627"/>
  <c r="AB93" i="627" s="1"/>
  <c r="K93" i="627"/>
  <c r="G93" i="627"/>
  <c r="AA92" i="627"/>
  <c r="O92" i="627"/>
  <c r="N92" i="627"/>
  <c r="P92" i="627" s="1"/>
  <c r="M92" i="627"/>
  <c r="AB92" i="627" s="1"/>
  <c r="K92" i="627"/>
  <c r="Q92" i="627" s="1"/>
  <c r="G92" i="627"/>
  <c r="AA91" i="627"/>
  <c r="O91" i="627"/>
  <c r="N91" i="627"/>
  <c r="P91" i="627" s="1"/>
  <c r="M91" i="627"/>
  <c r="AB91" i="627" s="1"/>
  <c r="K91" i="627"/>
  <c r="Q91" i="627" s="1"/>
  <c r="G91" i="627"/>
  <c r="AB90" i="627"/>
  <c r="AA90" i="627"/>
  <c r="O90" i="627"/>
  <c r="N90" i="627"/>
  <c r="P90" i="627" s="1"/>
  <c r="M90" i="627"/>
  <c r="K90" i="627"/>
  <c r="G90" i="627"/>
  <c r="T89" i="627"/>
  <c r="S89" i="627"/>
  <c r="O89" i="627"/>
  <c r="M89" i="627"/>
  <c r="N89" i="627" s="1"/>
  <c r="L89" i="627"/>
  <c r="J89" i="627"/>
  <c r="K89" i="627" s="1"/>
  <c r="I89" i="627"/>
  <c r="AA76" i="627"/>
  <c r="O76" i="627"/>
  <c r="N76" i="627"/>
  <c r="P76" i="627" s="1"/>
  <c r="M76" i="627"/>
  <c r="AB76" i="627" s="1"/>
  <c r="K76" i="627"/>
  <c r="Q76" i="627" s="1"/>
  <c r="G76" i="627"/>
  <c r="AA75" i="627"/>
  <c r="O75" i="627"/>
  <c r="N75" i="627"/>
  <c r="Q75" i="627" s="1"/>
  <c r="M75" i="627"/>
  <c r="AB75" i="627" s="1"/>
  <c r="K75" i="627"/>
  <c r="G75" i="627"/>
  <c r="AA74" i="627"/>
  <c r="O74" i="627"/>
  <c r="N74" i="627"/>
  <c r="P74" i="627" s="1"/>
  <c r="M74" i="627"/>
  <c r="AB74" i="627" s="1"/>
  <c r="K74" i="627"/>
  <c r="Q74" i="627" s="1"/>
  <c r="G74" i="627"/>
  <c r="AB73" i="627"/>
  <c r="AA73" i="627"/>
  <c r="Q73" i="627"/>
  <c r="O73" i="627"/>
  <c r="N73" i="627"/>
  <c r="P73" i="627" s="1"/>
  <c r="M73" i="627"/>
  <c r="K73" i="627"/>
  <c r="G73" i="627"/>
  <c r="T72" i="627"/>
  <c r="S72" i="627"/>
  <c r="M72" i="627"/>
  <c r="N72" i="627" s="1"/>
  <c r="L72" i="627"/>
  <c r="O72" i="627" s="1"/>
  <c r="J72" i="627"/>
  <c r="K72" i="627" s="1"/>
  <c r="I72" i="627"/>
  <c r="AA57" i="627"/>
  <c r="O57" i="627"/>
  <c r="N57" i="627"/>
  <c r="P57" i="627" s="1"/>
  <c r="M57" i="627"/>
  <c r="AB57" i="627" s="1"/>
  <c r="K57" i="627"/>
  <c r="Q57" i="627" s="1"/>
  <c r="G57" i="627"/>
  <c r="AB56" i="627"/>
  <c r="AA56" i="627"/>
  <c r="O56" i="627"/>
  <c r="N56" i="627"/>
  <c r="P56" i="627" s="1"/>
  <c r="M56" i="627"/>
  <c r="K56" i="627"/>
  <c r="G56" i="627"/>
  <c r="T55" i="627"/>
  <c r="S55" i="627"/>
  <c r="O55" i="627"/>
  <c r="M55" i="627"/>
  <c r="N55" i="627" s="1"/>
  <c r="L55" i="627"/>
  <c r="J55" i="627"/>
  <c r="K55" i="627" s="1"/>
  <c r="I55" i="627"/>
  <c r="AA41" i="627"/>
  <c r="O41" i="627"/>
  <c r="N41" i="627"/>
  <c r="P41" i="627" s="1"/>
  <c r="M41" i="627"/>
  <c r="AB41" i="627" s="1"/>
  <c r="K41" i="627"/>
  <c r="Q41" i="627" s="1"/>
  <c r="G41" i="627"/>
  <c r="AA40" i="627"/>
  <c r="O40" i="627"/>
  <c r="N40" i="627"/>
  <c r="Q40" i="627" s="1"/>
  <c r="M40" i="627"/>
  <c r="AB40" i="627" s="1"/>
  <c r="K40" i="627"/>
  <c r="G40" i="627"/>
  <c r="AB39" i="627"/>
  <c r="O39" i="627"/>
  <c r="N39" i="627"/>
  <c r="Q39" i="627" s="1"/>
  <c r="M39" i="627"/>
  <c r="AA39" i="627" s="1"/>
  <c r="K39" i="627"/>
  <c r="G39" i="627"/>
  <c r="T38" i="627"/>
  <c r="S38" i="627"/>
  <c r="M38" i="627"/>
  <c r="AB38" i="627" s="1"/>
  <c r="AC22" i="627" s="1"/>
  <c r="L38" i="627"/>
  <c r="O38" i="627" s="1"/>
  <c r="J38" i="627"/>
  <c r="K38" i="627" s="1"/>
  <c r="I38" i="627"/>
  <c r="AA23" i="627"/>
  <c r="O23" i="627"/>
  <c r="N23" i="627"/>
  <c r="Q23" i="627" s="1"/>
  <c r="M23" i="627"/>
  <c r="AB23" i="627" s="1"/>
  <c r="K23" i="627"/>
  <c r="G23" i="627"/>
  <c r="AB22" i="627"/>
  <c r="AA22" i="627"/>
  <c r="Q22" i="627"/>
  <c r="O22" i="627"/>
  <c r="N22" i="627"/>
  <c r="P22" i="627" s="1"/>
  <c r="M22" i="627"/>
  <c r="K22" i="627"/>
  <c r="G22" i="627"/>
  <c r="T21" i="627"/>
  <c r="S21" i="627"/>
  <c r="M21" i="627"/>
  <c r="N21" i="627" s="1"/>
  <c r="L21" i="627"/>
  <c r="O21" i="627" s="1"/>
  <c r="J21" i="627"/>
  <c r="K21" i="627" s="1"/>
  <c r="I21" i="627"/>
  <c r="AA6" i="627"/>
  <c r="O6" i="627"/>
  <c r="N6" i="627"/>
  <c r="P6" i="627" s="1"/>
  <c r="M6" i="627"/>
  <c r="AB6" i="627" s="1"/>
  <c r="K6" i="627"/>
  <c r="Q6" i="627" s="1"/>
  <c r="G6" i="627"/>
  <c r="AB5" i="627"/>
  <c r="AA5" i="627"/>
  <c r="O5" i="627"/>
  <c r="N5" i="627"/>
  <c r="P5" i="627" s="1"/>
  <c r="M5" i="627"/>
  <c r="K5" i="627"/>
  <c r="G5" i="627"/>
  <c r="F1" i="627" s="1"/>
  <c r="H2" i="627"/>
  <c r="H1" i="627"/>
  <c r="D1" i="627"/>
  <c r="F3" i="626" s="1"/>
  <c r="X29" i="626"/>
  <c r="W29" i="626"/>
  <c r="V29" i="626"/>
  <c r="M8" i="626" s="1"/>
  <c r="T29" i="626"/>
  <c r="P29" i="626"/>
  <c r="O29" i="626"/>
  <c r="N29" i="626"/>
  <c r="M29" i="626"/>
  <c r="I29" i="626"/>
  <c r="H29" i="626"/>
  <c r="G29" i="626"/>
  <c r="D29" i="626"/>
  <c r="K8" i="626" s="1"/>
  <c r="O15" i="626"/>
  <c r="N15" i="626"/>
  <c r="K15" i="626"/>
  <c r="I15" i="626"/>
  <c r="H15" i="626"/>
  <c r="G15" i="626"/>
  <c r="F15" i="626"/>
  <c r="E15" i="626"/>
  <c r="D15" i="626"/>
  <c r="G8" i="626" s="1"/>
  <c r="I8" i="626"/>
  <c r="F8" i="626"/>
  <c r="E8" i="626"/>
  <c r="M7" i="626"/>
  <c r="K7" i="626"/>
  <c r="I7" i="626"/>
  <c r="G7" i="626"/>
  <c r="F7" i="626"/>
  <c r="E7" i="626"/>
  <c r="M6" i="626"/>
  <c r="K6" i="626"/>
  <c r="I6" i="626"/>
  <c r="G6" i="626"/>
  <c r="F6" i="626"/>
  <c r="E6" i="626"/>
  <c r="T157" i="625"/>
  <c r="S157" i="625"/>
  <c r="M157" i="625"/>
  <c r="AB157" i="625" s="1"/>
  <c r="AC141" i="625" s="1"/>
  <c r="L157" i="625"/>
  <c r="O157" i="625" s="1"/>
  <c r="J157" i="625"/>
  <c r="K157" i="625" s="1"/>
  <c r="I157" i="625"/>
  <c r="AA143" i="625"/>
  <c r="O143" i="625"/>
  <c r="M143" i="625"/>
  <c r="AB143" i="625" s="1"/>
  <c r="K143" i="625"/>
  <c r="G143" i="625"/>
  <c r="AB142" i="625"/>
  <c r="AA142" i="625"/>
  <c r="O142" i="625"/>
  <c r="M142" i="625"/>
  <c r="N142" i="625" s="1"/>
  <c r="K142" i="625"/>
  <c r="G142" i="625"/>
  <c r="AB141" i="625"/>
  <c r="AA141" i="625"/>
  <c r="Q141" i="625"/>
  <c r="O141" i="625"/>
  <c r="N141" i="625"/>
  <c r="P141" i="625" s="1"/>
  <c r="M141" i="625"/>
  <c r="K141" i="625"/>
  <c r="G141" i="625"/>
  <c r="T140" i="625"/>
  <c r="S140" i="625"/>
  <c r="O140" i="625"/>
  <c r="L140" i="625"/>
  <c r="J140" i="625"/>
  <c r="K140" i="625" s="1"/>
  <c r="I140" i="625"/>
  <c r="AB126" i="625"/>
  <c r="AA126" i="625"/>
  <c r="O126" i="625"/>
  <c r="N126" i="625"/>
  <c r="P126" i="625" s="1"/>
  <c r="M126" i="625"/>
  <c r="K126" i="625"/>
  <c r="Q126" i="625" s="1"/>
  <c r="G126" i="625"/>
  <c r="AA125" i="625"/>
  <c r="O125" i="625"/>
  <c r="N125" i="625"/>
  <c r="Q125" i="625" s="1"/>
  <c r="M125" i="625"/>
  <c r="AB125" i="625" s="1"/>
  <c r="K125" i="625"/>
  <c r="G125" i="625"/>
  <c r="O124" i="625"/>
  <c r="M124" i="625"/>
  <c r="M140" i="625" s="1"/>
  <c r="K124" i="625"/>
  <c r="G124" i="625"/>
  <c r="T123" i="625"/>
  <c r="S123" i="625"/>
  <c r="M123" i="625"/>
  <c r="AB123" i="625" s="1"/>
  <c r="AC107" i="625" s="1"/>
  <c r="L123" i="625"/>
  <c r="O123" i="625" s="1"/>
  <c r="J123" i="625"/>
  <c r="K123" i="625" s="1"/>
  <c r="I123" i="625"/>
  <c r="AB110" i="625"/>
  <c r="AA110" i="625"/>
  <c r="O110" i="625"/>
  <c r="N110" i="625"/>
  <c r="Q110" i="625" s="1"/>
  <c r="M110" i="625"/>
  <c r="K110" i="625"/>
  <c r="G110" i="625"/>
  <c r="AB109" i="625"/>
  <c r="AA109" i="625"/>
  <c r="Q109" i="625"/>
  <c r="O109" i="625"/>
  <c r="N109" i="625"/>
  <c r="P109" i="625" s="1"/>
  <c r="M109" i="625"/>
  <c r="K109" i="625"/>
  <c r="G109" i="625"/>
  <c r="AA108" i="625"/>
  <c r="O108" i="625"/>
  <c r="N108" i="625"/>
  <c r="P108" i="625" s="1"/>
  <c r="M108" i="625"/>
  <c r="AB108" i="625" s="1"/>
  <c r="K108" i="625"/>
  <c r="Q108" i="625" s="1"/>
  <c r="G108" i="625"/>
  <c r="O107" i="625"/>
  <c r="N107" i="625"/>
  <c r="Q107" i="625" s="1"/>
  <c r="M107" i="625"/>
  <c r="AB107" i="625" s="1"/>
  <c r="K107" i="625"/>
  <c r="G107" i="625"/>
  <c r="T106" i="625"/>
  <c r="S106" i="625"/>
  <c r="O106" i="625"/>
  <c r="M106" i="625"/>
  <c r="AB106" i="625" s="1"/>
  <c r="AC90" i="625" s="1"/>
  <c r="L106" i="625"/>
  <c r="J106" i="625"/>
  <c r="K106" i="625" s="1"/>
  <c r="I106" i="625"/>
  <c r="AA93" i="625"/>
  <c r="O93" i="625"/>
  <c r="N93" i="625"/>
  <c r="Q93" i="625" s="1"/>
  <c r="M93" i="625"/>
  <c r="AB93" i="625" s="1"/>
  <c r="K93" i="625"/>
  <c r="G93" i="625"/>
  <c r="AA92" i="625"/>
  <c r="O92" i="625"/>
  <c r="N92" i="625"/>
  <c r="P92" i="625" s="1"/>
  <c r="M92" i="625"/>
  <c r="AB92" i="625" s="1"/>
  <c r="K92" i="625"/>
  <c r="Q92" i="625" s="1"/>
  <c r="G92" i="625"/>
  <c r="AA91" i="625"/>
  <c r="O91" i="625"/>
  <c r="N91" i="625"/>
  <c r="Q91" i="625" s="1"/>
  <c r="M91" i="625"/>
  <c r="AB91" i="625" s="1"/>
  <c r="K91" i="625"/>
  <c r="G91" i="625"/>
  <c r="AB90" i="625"/>
  <c r="AA90" i="625"/>
  <c r="Q90" i="625"/>
  <c r="O90" i="625"/>
  <c r="N90" i="625"/>
  <c r="P90" i="625" s="1"/>
  <c r="M90" i="625"/>
  <c r="K90" i="625"/>
  <c r="G90" i="625"/>
  <c r="T89" i="625"/>
  <c r="S89" i="625"/>
  <c r="L89" i="625"/>
  <c r="O89" i="625" s="1"/>
  <c r="J89" i="625"/>
  <c r="K89" i="625" s="1"/>
  <c r="I89" i="625"/>
  <c r="AA79" i="625"/>
  <c r="O79" i="625"/>
  <c r="N79" i="625"/>
  <c r="P79" i="625" s="1"/>
  <c r="M79" i="625"/>
  <c r="AB79" i="625" s="1"/>
  <c r="K79" i="625"/>
  <c r="Q79" i="625" s="1"/>
  <c r="G79" i="625"/>
  <c r="AA78" i="625"/>
  <c r="O78" i="625"/>
  <c r="N78" i="625"/>
  <c r="Q78" i="625" s="1"/>
  <c r="M78" i="625"/>
  <c r="AB78" i="625" s="1"/>
  <c r="K78" i="625"/>
  <c r="G78" i="625"/>
  <c r="AA77" i="625"/>
  <c r="O77" i="625"/>
  <c r="N77" i="625"/>
  <c r="Q77" i="625" s="1"/>
  <c r="M77" i="625"/>
  <c r="AB77" i="625" s="1"/>
  <c r="K77" i="625"/>
  <c r="G77" i="625"/>
  <c r="AA76" i="625"/>
  <c r="O76" i="625"/>
  <c r="N76" i="625"/>
  <c r="Q76" i="625" s="1"/>
  <c r="M76" i="625"/>
  <c r="AB76" i="625" s="1"/>
  <c r="K76" i="625"/>
  <c r="G76" i="625"/>
  <c r="AB75" i="625"/>
  <c r="AA75" i="625"/>
  <c r="O75" i="625"/>
  <c r="N75" i="625"/>
  <c r="P75" i="625" s="1"/>
  <c r="M75" i="625"/>
  <c r="K75" i="625"/>
  <c r="Q75" i="625" s="1"/>
  <c r="G75" i="625"/>
  <c r="AA74" i="625"/>
  <c r="O74" i="625"/>
  <c r="N74" i="625"/>
  <c r="Q74" i="625" s="1"/>
  <c r="M74" i="625"/>
  <c r="AB74" i="625" s="1"/>
  <c r="K74" i="625"/>
  <c r="G74" i="625"/>
  <c r="AB73" i="625"/>
  <c r="O73" i="625"/>
  <c r="M73" i="625"/>
  <c r="M89" i="625" s="1"/>
  <c r="K73" i="625"/>
  <c r="G73" i="625"/>
  <c r="T72" i="625"/>
  <c r="S72" i="625"/>
  <c r="M72" i="625"/>
  <c r="AB72" i="625" s="1"/>
  <c r="AC56" i="625" s="1"/>
  <c r="L72" i="625"/>
  <c r="O72" i="625" s="1"/>
  <c r="J72" i="625"/>
  <c r="K72" i="625" s="1"/>
  <c r="I72" i="625"/>
  <c r="AA59" i="625"/>
  <c r="O59" i="625"/>
  <c r="N59" i="625"/>
  <c r="Q59" i="625" s="1"/>
  <c r="M59" i="625"/>
  <c r="AB59" i="625" s="1"/>
  <c r="K59" i="625"/>
  <c r="G59" i="625"/>
  <c r="AA58" i="625"/>
  <c r="O58" i="625"/>
  <c r="N58" i="625"/>
  <c r="P58" i="625" s="1"/>
  <c r="M58" i="625"/>
  <c r="AB58" i="625" s="1"/>
  <c r="K58" i="625"/>
  <c r="Q58" i="625" s="1"/>
  <c r="G58" i="625"/>
  <c r="AA57" i="625"/>
  <c r="O57" i="625"/>
  <c r="N57" i="625"/>
  <c r="P57" i="625" s="1"/>
  <c r="M57" i="625"/>
  <c r="AB57" i="625" s="1"/>
  <c r="K57" i="625"/>
  <c r="Q57" i="625" s="1"/>
  <c r="G57" i="625"/>
  <c r="O56" i="625"/>
  <c r="N56" i="625"/>
  <c r="Q56" i="625" s="1"/>
  <c r="M56" i="625"/>
  <c r="AB56" i="625" s="1"/>
  <c r="K56" i="625"/>
  <c r="G56" i="625"/>
  <c r="T55" i="625"/>
  <c r="S55" i="625"/>
  <c r="O55" i="625"/>
  <c r="M55" i="625"/>
  <c r="AB55" i="625" s="1"/>
  <c r="AC39" i="625" s="1"/>
  <c r="L55" i="625"/>
  <c r="J55" i="625"/>
  <c r="K55" i="625" s="1"/>
  <c r="I55" i="625"/>
  <c r="AA44" i="625"/>
  <c r="O44" i="625"/>
  <c r="N44" i="625"/>
  <c r="Q44" i="625" s="1"/>
  <c r="M44" i="625"/>
  <c r="AB44" i="625" s="1"/>
  <c r="K44" i="625"/>
  <c r="G44" i="625"/>
  <c r="AA43" i="625"/>
  <c r="O43" i="625"/>
  <c r="N43" i="625"/>
  <c r="P43" i="625" s="1"/>
  <c r="M43" i="625"/>
  <c r="AB43" i="625" s="1"/>
  <c r="K43" i="625"/>
  <c r="Q43" i="625" s="1"/>
  <c r="G43" i="625"/>
  <c r="AA42" i="625"/>
  <c r="O42" i="625"/>
  <c r="N42" i="625"/>
  <c r="P42" i="625" s="1"/>
  <c r="M42" i="625"/>
  <c r="AB42" i="625" s="1"/>
  <c r="K42" i="625"/>
  <c r="Q42" i="625" s="1"/>
  <c r="G42" i="625"/>
  <c r="AA41" i="625"/>
  <c r="O41" i="625"/>
  <c r="N41" i="625"/>
  <c r="P41" i="625" s="1"/>
  <c r="M41" i="625"/>
  <c r="AB41" i="625" s="1"/>
  <c r="K41" i="625"/>
  <c r="Q41" i="625" s="1"/>
  <c r="G41" i="625"/>
  <c r="AA40" i="625"/>
  <c r="O40" i="625"/>
  <c r="N40" i="625"/>
  <c r="Q40" i="625" s="1"/>
  <c r="M40" i="625"/>
  <c r="AB40" i="625" s="1"/>
  <c r="K40" i="625"/>
  <c r="G40" i="625"/>
  <c r="AB39" i="625"/>
  <c r="O39" i="625"/>
  <c r="M39" i="625"/>
  <c r="AA39" i="625" s="1"/>
  <c r="K39" i="625"/>
  <c r="G39" i="625"/>
  <c r="T38" i="625"/>
  <c r="S38" i="625"/>
  <c r="M38" i="625"/>
  <c r="AB38" i="625" s="1"/>
  <c r="AC22" i="625" s="1"/>
  <c r="L38" i="625"/>
  <c r="H1" i="625" s="1"/>
  <c r="J38" i="625"/>
  <c r="K38" i="625" s="1"/>
  <c r="I38" i="625"/>
  <c r="AA25" i="625"/>
  <c r="O25" i="625"/>
  <c r="N25" i="625"/>
  <c r="Q25" i="625" s="1"/>
  <c r="M25" i="625"/>
  <c r="AB25" i="625" s="1"/>
  <c r="K25" i="625"/>
  <c r="G25" i="625"/>
  <c r="AA24" i="625"/>
  <c r="Q24" i="625"/>
  <c r="O24" i="625"/>
  <c r="N24" i="625"/>
  <c r="P24" i="625" s="1"/>
  <c r="M24" i="625"/>
  <c r="AB24" i="625" s="1"/>
  <c r="K24" i="625"/>
  <c r="G24" i="625"/>
  <c r="AA23" i="625"/>
  <c r="O23" i="625"/>
  <c r="N23" i="625"/>
  <c r="P23" i="625" s="1"/>
  <c r="M23" i="625"/>
  <c r="AB23" i="625" s="1"/>
  <c r="K23" i="625"/>
  <c r="Q23" i="625" s="1"/>
  <c r="G23" i="625"/>
  <c r="O22" i="625"/>
  <c r="N22" i="625"/>
  <c r="Q22" i="625" s="1"/>
  <c r="M22" i="625"/>
  <c r="AB22" i="625" s="1"/>
  <c r="K22" i="625"/>
  <c r="G22" i="625"/>
  <c r="T21" i="625"/>
  <c r="S21" i="625"/>
  <c r="O21" i="625"/>
  <c r="M21" i="625"/>
  <c r="AB21" i="625" s="1"/>
  <c r="AC5" i="625" s="1"/>
  <c r="L21" i="625"/>
  <c r="J21" i="625"/>
  <c r="K21" i="625" s="1"/>
  <c r="I21" i="625"/>
  <c r="AA7" i="625"/>
  <c r="O7" i="625"/>
  <c r="N7" i="625"/>
  <c r="Q7" i="625" s="1"/>
  <c r="M7" i="625"/>
  <c r="AB7" i="625" s="1"/>
  <c r="K7" i="625"/>
  <c r="G7" i="625"/>
  <c r="AA6" i="625"/>
  <c r="O6" i="625"/>
  <c r="M6" i="625"/>
  <c r="AB6" i="625" s="1"/>
  <c r="K6" i="625"/>
  <c r="G6" i="625"/>
  <c r="AB5" i="625"/>
  <c r="AA5" i="625"/>
  <c r="O5" i="625"/>
  <c r="M5" i="625"/>
  <c r="N5" i="625" s="1"/>
  <c r="K5" i="625"/>
  <c r="G5" i="625"/>
  <c r="F1" i="625" s="1"/>
  <c r="F2" i="625" s="1"/>
  <c r="H2" i="625"/>
  <c r="D1" i="625"/>
  <c r="T208" i="624"/>
  <c r="S208" i="624"/>
  <c r="O208" i="624"/>
  <c r="M208" i="624"/>
  <c r="AB208" i="624" s="1"/>
  <c r="AC192" i="624" s="1"/>
  <c r="L208" i="624"/>
  <c r="J208" i="624"/>
  <c r="K208" i="624" s="1"/>
  <c r="I208" i="624"/>
  <c r="AA197" i="624"/>
  <c r="O197" i="624"/>
  <c r="N197" i="624"/>
  <c r="Q197" i="624" s="1"/>
  <c r="M197" i="624"/>
  <c r="AB197" i="624" s="1"/>
  <c r="K197" i="624"/>
  <c r="G197" i="624"/>
  <c r="AB196" i="624"/>
  <c r="AA196" i="624"/>
  <c r="O196" i="624"/>
  <c r="N196" i="624"/>
  <c r="Q196" i="624" s="1"/>
  <c r="M196" i="624"/>
  <c r="K196" i="624"/>
  <c r="G196" i="624"/>
  <c r="AA195" i="624"/>
  <c r="P195" i="624"/>
  <c r="O195" i="624"/>
  <c r="N195" i="624"/>
  <c r="M195" i="624"/>
  <c r="AB195" i="624" s="1"/>
  <c r="K195" i="624"/>
  <c r="Q195" i="624" s="1"/>
  <c r="G195" i="624"/>
  <c r="AA194" i="624"/>
  <c r="O194" i="624"/>
  <c r="M194" i="624"/>
  <c r="N194" i="624" s="1"/>
  <c r="K194" i="624"/>
  <c r="G194" i="624"/>
  <c r="AA193" i="624"/>
  <c r="O193" i="624"/>
  <c r="N193" i="624"/>
  <c r="Q193" i="624" s="1"/>
  <c r="M193" i="624"/>
  <c r="AB193" i="624" s="1"/>
  <c r="K193" i="624"/>
  <c r="G193" i="624"/>
  <c r="AB192" i="624"/>
  <c r="O192" i="624"/>
  <c r="M192" i="624"/>
  <c r="AA192" i="624" s="1"/>
  <c r="K192" i="624"/>
  <c r="G192" i="624"/>
  <c r="T191" i="624"/>
  <c r="S191" i="624"/>
  <c r="M191" i="624"/>
  <c r="AB191" i="624" s="1"/>
  <c r="AC175" i="624" s="1"/>
  <c r="L191" i="624"/>
  <c r="O191" i="624" s="1"/>
  <c r="J191" i="624"/>
  <c r="K191" i="624" s="1"/>
  <c r="I191" i="624"/>
  <c r="AB178" i="624"/>
  <c r="AA178" i="624"/>
  <c r="O178" i="624"/>
  <c r="N178" i="624"/>
  <c r="Q178" i="624" s="1"/>
  <c r="M178" i="624"/>
  <c r="K178" i="624"/>
  <c r="G178" i="624"/>
  <c r="AA177" i="624"/>
  <c r="Q177" i="624"/>
  <c r="P177" i="624"/>
  <c r="O177" i="624"/>
  <c r="N177" i="624"/>
  <c r="M177" i="624"/>
  <c r="AB177" i="624" s="1"/>
  <c r="K177" i="624"/>
  <c r="G177" i="624"/>
  <c r="AA176" i="624"/>
  <c r="O176" i="624"/>
  <c r="N176" i="624"/>
  <c r="P176" i="624" s="1"/>
  <c r="M176" i="624"/>
  <c r="AB176" i="624" s="1"/>
  <c r="K176" i="624"/>
  <c r="Q176" i="624" s="1"/>
  <c r="G176" i="624"/>
  <c r="O175" i="624"/>
  <c r="N175" i="624"/>
  <c r="Q175" i="624" s="1"/>
  <c r="M175" i="624"/>
  <c r="AB175" i="624" s="1"/>
  <c r="K175" i="624"/>
  <c r="G175" i="624"/>
  <c r="T174" i="624"/>
  <c r="S174" i="624"/>
  <c r="O174" i="624"/>
  <c r="M174" i="624"/>
  <c r="AB174" i="624" s="1"/>
  <c r="AC158" i="624" s="1"/>
  <c r="L174" i="624"/>
  <c r="J174" i="624"/>
  <c r="K174" i="624" s="1"/>
  <c r="I174" i="624"/>
  <c r="AA160" i="624"/>
  <c r="O160" i="624"/>
  <c r="N160" i="624"/>
  <c r="Q160" i="624" s="1"/>
  <c r="M160" i="624"/>
  <c r="AB160" i="624" s="1"/>
  <c r="K160" i="624"/>
  <c r="G160" i="624"/>
  <c r="AB159" i="624"/>
  <c r="AA159" i="624"/>
  <c r="O159" i="624"/>
  <c r="M159" i="624"/>
  <c r="N159" i="624" s="1"/>
  <c r="K159" i="624"/>
  <c r="G159" i="624"/>
  <c r="AB158" i="624"/>
  <c r="AA158" i="624"/>
  <c r="Q158" i="624"/>
  <c r="O158" i="624"/>
  <c r="N158" i="624"/>
  <c r="P158" i="624" s="1"/>
  <c r="M158" i="624"/>
  <c r="K158" i="624"/>
  <c r="G158" i="624"/>
  <c r="T157" i="624"/>
  <c r="S157" i="624"/>
  <c r="L157" i="624"/>
  <c r="O157" i="624" s="1"/>
  <c r="J157" i="624"/>
  <c r="K157" i="624" s="1"/>
  <c r="I157" i="624"/>
  <c r="AA143" i="624"/>
  <c r="O143" i="624"/>
  <c r="N143" i="624"/>
  <c r="M143" i="624"/>
  <c r="AB143" i="624" s="1"/>
  <c r="K143" i="624"/>
  <c r="Q143" i="624" s="1"/>
  <c r="G143" i="624"/>
  <c r="AA142" i="624"/>
  <c r="O142" i="624"/>
  <c r="N142" i="624"/>
  <c r="P142" i="624" s="1"/>
  <c r="M142" i="624"/>
  <c r="AB142" i="624" s="1"/>
  <c r="K142" i="624"/>
  <c r="Q142" i="624" s="1"/>
  <c r="G142" i="624"/>
  <c r="AB141" i="624"/>
  <c r="O141" i="624"/>
  <c r="N141" i="624"/>
  <c r="Q141" i="624" s="1"/>
  <c r="M141" i="624"/>
  <c r="M157" i="624" s="1"/>
  <c r="K141" i="624"/>
  <c r="G141" i="624"/>
  <c r="T140" i="624"/>
  <c r="S140" i="624"/>
  <c r="O140" i="624"/>
  <c r="M140" i="624"/>
  <c r="AB140" i="624" s="1"/>
  <c r="AC124" i="624" s="1"/>
  <c r="L140" i="624"/>
  <c r="J140" i="624"/>
  <c r="K140" i="624" s="1"/>
  <c r="I140" i="624"/>
  <c r="AA128" i="624"/>
  <c r="O128" i="624"/>
  <c r="N128" i="624"/>
  <c r="Q128" i="624" s="1"/>
  <c r="M128" i="624"/>
  <c r="AB128" i="624" s="1"/>
  <c r="K128" i="624"/>
  <c r="G128" i="624"/>
  <c r="AB127" i="624"/>
  <c r="AA127" i="624"/>
  <c r="O127" i="624"/>
  <c r="N127" i="624"/>
  <c r="Q127" i="624" s="1"/>
  <c r="M127" i="624"/>
  <c r="K127" i="624"/>
  <c r="G127" i="624"/>
  <c r="AA126" i="624"/>
  <c r="O126" i="624"/>
  <c r="N126" i="624"/>
  <c r="P126" i="624" s="1"/>
  <c r="M126" i="624"/>
  <c r="AB126" i="624" s="1"/>
  <c r="K126" i="624"/>
  <c r="Q126" i="624" s="1"/>
  <c r="G126" i="624"/>
  <c r="AA125" i="624"/>
  <c r="O125" i="624"/>
  <c r="N125" i="624"/>
  <c r="P125" i="624" s="1"/>
  <c r="M125" i="624"/>
  <c r="AB125" i="624" s="1"/>
  <c r="K125" i="624"/>
  <c r="Q125" i="624" s="1"/>
  <c r="G125" i="624"/>
  <c r="AB124" i="624"/>
  <c r="O124" i="624"/>
  <c r="N124" i="624"/>
  <c r="Q124" i="624" s="1"/>
  <c r="M124" i="624"/>
  <c r="AA124" i="624" s="1"/>
  <c r="K124" i="624"/>
  <c r="G124" i="624"/>
  <c r="T123" i="624"/>
  <c r="S123" i="624"/>
  <c r="O123" i="624"/>
  <c r="M123" i="624"/>
  <c r="AB123" i="624" s="1"/>
  <c r="AC107" i="624" s="1"/>
  <c r="L123" i="624"/>
  <c r="J123" i="624"/>
  <c r="K123" i="624" s="1"/>
  <c r="I123" i="624"/>
  <c r="AA111" i="624"/>
  <c r="O111" i="624"/>
  <c r="N111" i="624"/>
  <c r="Q111" i="624" s="1"/>
  <c r="M111" i="624"/>
  <c r="AB111" i="624" s="1"/>
  <c r="K111" i="624"/>
  <c r="G111" i="624"/>
  <c r="AB110" i="624"/>
  <c r="AA110" i="624"/>
  <c r="O110" i="624"/>
  <c r="N110" i="624"/>
  <c r="P110" i="624" s="1"/>
  <c r="M110" i="624"/>
  <c r="K110" i="624"/>
  <c r="Q110" i="624" s="1"/>
  <c r="G110" i="624"/>
  <c r="AA109" i="624"/>
  <c r="O109" i="624"/>
  <c r="N109" i="624"/>
  <c r="Q109" i="624" s="1"/>
  <c r="M109" i="624"/>
  <c r="AB109" i="624" s="1"/>
  <c r="K109" i="624"/>
  <c r="G109" i="624"/>
  <c r="AA108" i="624"/>
  <c r="O108" i="624"/>
  <c r="N108" i="624"/>
  <c r="P108" i="624" s="1"/>
  <c r="M108" i="624"/>
  <c r="AB108" i="624" s="1"/>
  <c r="K108" i="624"/>
  <c r="Q108" i="624" s="1"/>
  <c r="G108" i="624"/>
  <c r="AB107" i="624"/>
  <c r="O107" i="624"/>
  <c r="N107" i="624"/>
  <c r="Q107" i="624" s="1"/>
  <c r="M107" i="624"/>
  <c r="AA107" i="624" s="1"/>
  <c r="K107" i="624"/>
  <c r="G107" i="624"/>
  <c r="T106" i="624"/>
  <c r="S106" i="624"/>
  <c r="O106" i="624"/>
  <c r="M106" i="624"/>
  <c r="AB106" i="624" s="1"/>
  <c r="AC90" i="624" s="1"/>
  <c r="L106" i="624"/>
  <c r="J106" i="624"/>
  <c r="K106" i="624" s="1"/>
  <c r="I106" i="624"/>
  <c r="AA93" i="624"/>
  <c r="O93" i="624"/>
  <c r="N93" i="624"/>
  <c r="Q93" i="624" s="1"/>
  <c r="M93" i="624"/>
  <c r="AB93" i="624" s="1"/>
  <c r="K93" i="624"/>
  <c r="G93" i="624"/>
  <c r="AA92" i="624"/>
  <c r="O92" i="624"/>
  <c r="M92" i="624"/>
  <c r="AB92" i="624" s="1"/>
  <c r="K92" i="624"/>
  <c r="G92" i="624"/>
  <c r="AA91" i="624"/>
  <c r="O91" i="624"/>
  <c r="N91" i="624"/>
  <c r="P91" i="624" s="1"/>
  <c r="M91" i="624"/>
  <c r="AB91" i="624" s="1"/>
  <c r="K91" i="624"/>
  <c r="Q91" i="624" s="1"/>
  <c r="G91" i="624"/>
  <c r="AA90" i="624"/>
  <c r="Q90" i="624"/>
  <c r="O90" i="624"/>
  <c r="N90" i="624"/>
  <c r="P90" i="624" s="1"/>
  <c r="M90" i="624"/>
  <c r="AB90" i="624" s="1"/>
  <c r="K90" i="624"/>
  <c r="G90" i="624"/>
  <c r="T89" i="624"/>
  <c r="S89" i="624"/>
  <c r="M89" i="624"/>
  <c r="N89" i="624" s="1"/>
  <c r="L89" i="624"/>
  <c r="O89" i="624" s="1"/>
  <c r="J89" i="624"/>
  <c r="K89" i="624" s="1"/>
  <c r="I89" i="624"/>
  <c r="AA76" i="624"/>
  <c r="O76" i="624"/>
  <c r="N76" i="624"/>
  <c r="P76" i="624" s="1"/>
  <c r="M76" i="624"/>
  <c r="AB76" i="624" s="1"/>
  <c r="K76" i="624"/>
  <c r="Q76" i="624" s="1"/>
  <c r="G76" i="624"/>
  <c r="AA75" i="624"/>
  <c r="O75" i="624"/>
  <c r="N75" i="624"/>
  <c r="Q75" i="624" s="1"/>
  <c r="M75" i="624"/>
  <c r="AB75" i="624" s="1"/>
  <c r="K75" i="624"/>
  <c r="G75" i="624"/>
  <c r="AA74" i="624"/>
  <c r="O74" i="624"/>
  <c r="N74" i="624"/>
  <c r="P74" i="624" s="1"/>
  <c r="M74" i="624"/>
  <c r="AB74" i="624" s="1"/>
  <c r="K74" i="624"/>
  <c r="Q74" i="624" s="1"/>
  <c r="G74" i="624"/>
  <c r="AB73" i="624"/>
  <c r="Q73" i="624"/>
  <c r="O73" i="624"/>
  <c r="N73" i="624"/>
  <c r="P73" i="624" s="1"/>
  <c r="M73" i="624"/>
  <c r="AA73" i="624" s="1"/>
  <c r="K73" i="624"/>
  <c r="G73" i="624"/>
  <c r="T72" i="624"/>
  <c r="S72" i="624"/>
  <c r="L72" i="624"/>
  <c r="O72" i="624" s="1"/>
  <c r="J72" i="624"/>
  <c r="K72" i="624" s="1"/>
  <c r="I72" i="624"/>
  <c r="AA57" i="624"/>
  <c r="O57" i="624"/>
  <c r="N57" i="624"/>
  <c r="Q57" i="624" s="1"/>
  <c r="M57" i="624"/>
  <c r="AB57" i="624" s="1"/>
  <c r="K57" i="624"/>
  <c r="G57" i="624"/>
  <c r="AA56" i="624"/>
  <c r="Q56" i="624"/>
  <c r="O56" i="624"/>
  <c r="N56" i="624"/>
  <c r="P56" i="624" s="1"/>
  <c r="M56" i="624"/>
  <c r="M72" i="624" s="1"/>
  <c r="K56" i="624"/>
  <c r="G56" i="624"/>
  <c r="T55" i="624"/>
  <c r="S55" i="624"/>
  <c r="M55" i="624"/>
  <c r="N55" i="624" s="1"/>
  <c r="L55" i="624"/>
  <c r="O55" i="624" s="1"/>
  <c r="J55" i="624"/>
  <c r="K55" i="624" s="1"/>
  <c r="I55" i="624"/>
  <c r="AA41" i="624"/>
  <c r="O41" i="624"/>
  <c r="M41" i="624"/>
  <c r="N41" i="624" s="1"/>
  <c r="K41" i="624"/>
  <c r="G41" i="624"/>
  <c r="AA40" i="624"/>
  <c r="O40" i="624"/>
  <c r="N40" i="624"/>
  <c r="Q40" i="624" s="1"/>
  <c r="M40" i="624"/>
  <c r="AB40" i="624" s="1"/>
  <c r="K40" i="624"/>
  <c r="G40" i="624"/>
  <c r="AB39" i="624"/>
  <c r="O39" i="624"/>
  <c r="M39" i="624"/>
  <c r="AA39" i="624" s="1"/>
  <c r="K39" i="624"/>
  <c r="G39" i="624"/>
  <c r="T38" i="624"/>
  <c r="S38" i="624"/>
  <c r="L38" i="624"/>
  <c r="O38" i="624" s="1"/>
  <c r="J38" i="624"/>
  <c r="K38" i="624" s="1"/>
  <c r="I38" i="624"/>
  <c r="AA23" i="624"/>
  <c r="O23" i="624"/>
  <c r="N23" i="624"/>
  <c r="Q23" i="624" s="1"/>
  <c r="M23" i="624"/>
  <c r="AB23" i="624" s="1"/>
  <c r="K23" i="624"/>
  <c r="G23" i="624"/>
  <c r="AB22" i="624"/>
  <c r="O22" i="624"/>
  <c r="M22" i="624"/>
  <c r="AA22" i="624" s="1"/>
  <c r="K22" i="624"/>
  <c r="G22" i="624"/>
  <c r="T21" i="624"/>
  <c r="S21" i="624"/>
  <c r="L21" i="624"/>
  <c r="O21" i="624" s="1"/>
  <c r="J21" i="624"/>
  <c r="K21" i="624" s="1"/>
  <c r="I21" i="624"/>
  <c r="AA6" i="624"/>
  <c r="O6" i="624"/>
  <c r="N6" i="624"/>
  <c r="Q6" i="624" s="1"/>
  <c r="M6" i="624"/>
  <c r="AB6" i="624" s="1"/>
  <c r="K6" i="624"/>
  <c r="G6" i="624"/>
  <c r="AB5" i="624"/>
  <c r="AA5" i="624"/>
  <c r="Q5" i="624"/>
  <c r="O5" i="624"/>
  <c r="N5" i="624"/>
  <c r="P5" i="624" s="1"/>
  <c r="M5" i="624"/>
  <c r="M21" i="624" s="1"/>
  <c r="K5" i="624"/>
  <c r="G5" i="624"/>
  <c r="F1" i="624" s="1"/>
  <c r="H2" i="624"/>
  <c r="H1" i="624"/>
  <c r="D1" i="624"/>
  <c r="F3" i="623" s="1"/>
  <c r="X29" i="623"/>
  <c r="W29" i="623"/>
  <c r="V29" i="623"/>
  <c r="M8" i="623" s="1"/>
  <c r="T29" i="623"/>
  <c r="P29" i="623"/>
  <c r="O29" i="623"/>
  <c r="N29" i="623"/>
  <c r="M29" i="623"/>
  <c r="I29" i="623"/>
  <c r="H29" i="623"/>
  <c r="G29" i="623"/>
  <c r="D29" i="623"/>
  <c r="E8" i="623" s="1"/>
  <c r="O15" i="623"/>
  <c r="N15" i="623"/>
  <c r="K15" i="623"/>
  <c r="I15" i="623"/>
  <c r="H15" i="623"/>
  <c r="G15" i="623"/>
  <c r="F15" i="623"/>
  <c r="E15" i="623"/>
  <c r="D15" i="623"/>
  <c r="G8" i="623" s="1"/>
  <c r="I8" i="623"/>
  <c r="F8" i="623"/>
  <c r="M7" i="623"/>
  <c r="K7" i="623"/>
  <c r="I7" i="623"/>
  <c r="G7" i="623"/>
  <c r="F7" i="623"/>
  <c r="E7" i="623"/>
  <c r="M6" i="623"/>
  <c r="K6" i="623"/>
  <c r="I6" i="623"/>
  <c r="G6" i="623"/>
  <c r="F6" i="623"/>
  <c r="E6" i="623"/>
  <c r="T157" i="622"/>
  <c r="S157" i="622"/>
  <c r="M157" i="622"/>
  <c r="AB157" i="622" s="1"/>
  <c r="AC141" i="622" s="1"/>
  <c r="L157" i="622"/>
  <c r="O157" i="622" s="1"/>
  <c r="J157" i="622"/>
  <c r="K157" i="622" s="1"/>
  <c r="I157" i="622"/>
  <c r="AA143" i="622"/>
  <c r="O143" i="622"/>
  <c r="M143" i="622"/>
  <c r="AB143" i="622" s="1"/>
  <c r="K143" i="622"/>
  <c r="G143" i="622"/>
  <c r="AB142" i="622"/>
  <c r="AA142" i="622"/>
  <c r="Q142" i="622"/>
  <c r="O142" i="622"/>
  <c r="N142" i="622"/>
  <c r="P142" i="622" s="1"/>
  <c r="M142" i="622"/>
  <c r="K142" i="622"/>
  <c r="G142" i="622"/>
  <c r="AB141" i="622"/>
  <c r="AA141" i="622"/>
  <c r="O141" i="622"/>
  <c r="N141" i="622"/>
  <c r="P141" i="622" s="1"/>
  <c r="M141" i="622"/>
  <c r="K141" i="622"/>
  <c r="G141" i="622"/>
  <c r="T140" i="622"/>
  <c r="S140" i="622"/>
  <c r="O140" i="622"/>
  <c r="M140" i="622"/>
  <c r="N140" i="622" s="1"/>
  <c r="L140" i="622"/>
  <c r="J140" i="622"/>
  <c r="K140" i="622" s="1"/>
  <c r="I140" i="622"/>
  <c r="AB126" i="622"/>
  <c r="AA126" i="622"/>
  <c r="O126" i="622"/>
  <c r="N126" i="622"/>
  <c r="M126" i="622"/>
  <c r="K126" i="622"/>
  <c r="Q126" i="622" s="1"/>
  <c r="G126" i="622"/>
  <c r="O125" i="622"/>
  <c r="N125" i="622"/>
  <c r="Q125" i="622" s="1"/>
  <c r="M125" i="622"/>
  <c r="AB125" i="622" s="1"/>
  <c r="K125" i="622"/>
  <c r="G125" i="622"/>
  <c r="AB124" i="622"/>
  <c r="O124" i="622"/>
  <c r="N124" i="622"/>
  <c r="Q124" i="622" s="1"/>
  <c r="M124" i="622"/>
  <c r="AA124" i="622" s="1"/>
  <c r="K124" i="622"/>
  <c r="G124" i="622"/>
  <c r="T123" i="622"/>
  <c r="S123" i="622"/>
  <c r="M123" i="622"/>
  <c r="AB123" i="622" s="1"/>
  <c r="AC107" i="622" s="1"/>
  <c r="L123" i="622"/>
  <c r="O123" i="622" s="1"/>
  <c r="J123" i="622"/>
  <c r="K123" i="622" s="1"/>
  <c r="I123" i="622"/>
  <c r="AA111" i="622"/>
  <c r="O111" i="622"/>
  <c r="N111" i="622"/>
  <c r="P111" i="622" s="1"/>
  <c r="M111" i="622"/>
  <c r="AB111" i="622" s="1"/>
  <c r="K111" i="622"/>
  <c r="Q111" i="622" s="1"/>
  <c r="G111" i="622"/>
  <c r="AB110" i="622"/>
  <c r="AA110" i="622"/>
  <c r="Q110" i="622"/>
  <c r="O110" i="622"/>
  <c r="N110" i="622"/>
  <c r="P110" i="622" s="1"/>
  <c r="M110" i="622"/>
  <c r="K110" i="622"/>
  <c r="G110" i="622"/>
  <c r="AB109" i="622"/>
  <c r="AA109" i="622"/>
  <c r="O109" i="622"/>
  <c r="N109" i="622"/>
  <c r="M109" i="622"/>
  <c r="K109" i="622"/>
  <c r="Q109" i="622" s="1"/>
  <c r="G109" i="622"/>
  <c r="O108" i="622"/>
  <c r="N108" i="622"/>
  <c r="Q108" i="622" s="1"/>
  <c r="M108" i="622"/>
  <c r="AB108" i="622" s="1"/>
  <c r="K108" i="622"/>
  <c r="G108" i="622"/>
  <c r="AB107" i="622"/>
  <c r="O107" i="622"/>
  <c r="N107" i="622"/>
  <c r="Q107" i="622" s="1"/>
  <c r="M107" i="622"/>
  <c r="AA107" i="622" s="1"/>
  <c r="K107" i="622"/>
  <c r="G107" i="622"/>
  <c r="T106" i="622"/>
  <c r="S106" i="622"/>
  <c r="M106" i="622"/>
  <c r="AB106" i="622" s="1"/>
  <c r="AC90" i="622" s="1"/>
  <c r="L106" i="622"/>
  <c r="O106" i="622" s="1"/>
  <c r="J106" i="622"/>
  <c r="K106" i="622" s="1"/>
  <c r="I106" i="622"/>
  <c r="AA93" i="622"/>
  <c r="O93" i="622"/>
  <c r="N93" i="622"/>
  <c r="P93" i="622" s="1"/>
  <c r="M93" i="622"/>
  <c r="AB93" i="622" s="1"/>
  <c r="K93" i="622"/>
  <c r="Q93" i="622" s="1"/>
  <c r="G93" i="622"/>
  <c r="AB92" i="622"/>
  <c r="AA92" i="622"/>
  <c r="Q92" i="622"/>
  <c r="O92" i="622"/>
  <c r="N92" i="622"/>
  <c r="P92" i="622" s="1"/>
  <c r="M92" i="622"/>
  <c r="K92" i="622"/>
  <c r="G92" i="622"/>
  <c r="AA91" i="622"/>
  <c r="O91" i="622"/>
  <c r="N91" i="622"/>
  <c r="M91" i="622"/>
  <c r="AB91" i="622" s="1"/>
  <c r="K91" i="622"/>
  <c r="Q91" i="622" s="1"/>
  <c r="G91" i="622"/>
  <c r="O90" i="622"/>
  <c r="N90" i="622"/>
  <c r="Q90" i="622" s="1"/>
  <c r="M90" i="622"/>
  <c r="AB90" i="622" s="1"/>
  <c r="K90" i="622"/>
  <c r="G90" i="622"/>
  <c r="T89" i="622"/>
  <c r="S89" i="622"/>
  <c r="O89" i="622"/>
  <c r="M89" i="622"/>
  <c r="AB89" i="622" s="1"/>
  <c r="AC73" i="622" s="1"/>
  <c r="L89" i="622"/>
  <c r="J89" i="622"/>
  <c r="K89" i="622" s="1"/>
  <c r="I89" i="622"/>
  <c r="AA79" i="622"/>
  <c r="O79" i="622"/>
  <c r="N79" i="622"/>
  <c r="Q79" i="622" s="1"/>
  <c r="M79" i="622"/>
  <c r="AB79" i="622" s="1"/>
  <c r="K79" i="622"/>
  <c r="G79" i="622"/>
  <c r="AA78" i="622"/>
  <c r="O78" i="622"/>
  <c r="N78" i="622"/>
  <c r="P78" i="622" s="1"/>
  <c r="M78" i="622"/>
  <c r="AB78" i="622" s="1"/>
  <c r="K78" i="622"/>
  <c r="Q78" i="622" s="1"/>
  <c r="G78" i="622"/>
  <c r="AB77" i="622"/>
  <c r="AA77" i="622"/>
  <c r="O77" i="622"/>
  <c r="N77" i="622"/>
  <c r="P77" i="622" s="1"/>
  <c r="M77" i="622"/>
  <c r="K77" i="622"/>
  <c r="Q77" i="622" s="1"/>
  <c r="G77" i="622"/>
  <c r="AA76" i="622"/>
  <c r="O76" i="622"/>
  <c r="N76" i="622"/>
  <c r="P76" i="622" s="1"/>
  <c r="M76" i="622"/>
  <c r="AB76" i="622" s="1"/>
  <c r="K76" i="622"/>
  <c r="Q76" i="622" s="1"/>
  <c r="G76" i="622"/>
  <c r="AA75" i="622"/>
  <c r="O75" i="622"/>
  <c r="N75" i="622"/>
  <c r="Q75" i="622" s="1"/>
  <c r="M75" i="622"/>
  <c r="AB75" i="622" s="1"/>
  <c r="K75" i="622"/>
  <c r="G75" i="622"/>
  <c r="AA74" i="622"/>
  <c r="O74" i="622"/>
  <c r="N74" i="622"/>
  <c r="P74" i="622" s="1"/>
  <c r="M74" i="622"/>
  <c r="AB74" i="622" s="1"/>
  <c r="K74" i="622"/>
  <c r="Q74" i="622" s="1"/>
  <c r="G74" i="622"/>
  <c r="AB73" i="622"/>
  <c r="AA73" i="622"/>
  <c r="Q73" i="622"/>
  <c r="O73" i="622"/>
  <c r="N73" i="622"/>
  <c r="P73" i="622" s="1"/>
  <c r="M73" i="622"/>
  <c r="K73" i="622"/>
  <c r="G73" i="622"/>
  <c r="T72" i="622"/>
  <c r="S72" i="622"/>
  <c r="L72" i="622"/>
  <c r="O72" i="622" s="1"/>
  <c r="J72" i="622"/>
  <c r="K72" i="622" s="1"/>
  <c r="I72" i="622"/>
  <c r="AB59" i="622"/>
  <c r="AA59" i="622"/>
  <c r="O59" i="622"/>
  <c r="N59" i="622"/>
  <c r="P59" i="622" s="1"/>
  <c r="M59" i="622"/>
  <c r="K59" i="622"/>
  <c r="Q59" i="622" s="1"/>
  <c r="G59" i="622"/>
  <c r="AB58" i="622"/>
  <c r="AA58" i="622"/>
  <c r="O58" i="622"/>
  <c r="N58" i="622"/>
  <c r="P58" i="622" s="1"/>
  <c r="M58" i="622"/>
  <c r="K58" i="622"/>
  <c r="Q58" i="622" s="1"/>
  <c r="G58" i="622"/>
  <c r="AA57" i="622"/>
  <c r="O57" i="622"/>
  <c r="N57" i="622"/>
  <c r="Q57" i="622" s="1"/>
  <c r="M57" i="622"/>
  <c r="AB57" i="622" s="1"/>
  <c r="K57" i="622"/>
  <c r="G57" i="622"/>
  <c r="AB56" i="622"/>
  <c r="O56" i="622"/>
  <c r="N56" i="622"/>
  <c r="Q56" i="622" s="1"/>
  <c r="M56" i="622"/>
  <c r="AA56" i="622" s="1"/>
  <c r="K56" i="622"/>
  <c r="G56" i="622"/>
  <c r="T55" i="622"/>
  <c r="S55" i="622"/>
  <c r="M55" i="622"/>
  <c r="AB55" i="622" s="1"/>
  <c r="AC39" i="622" s="1"/>
  <c r="L55" i="622"/>
  <c r="O55" i="622" s="1"/>
  <c r="J55" i="622"/>
  <c r="K55" i="622" s="1"/>
  <c r="I55" i="622"/>
  <c r="AA44" i="622"/>
  <c r="O44" i="622"/>
  <c r="N44" i="622"/>
  <c r="Q44" i="622" s="1"/>
  <c r="M44" i="622"/>
  <c r="AB44" i="622" s="1"/>
  <c r="K44" i="622"/>
  <c r="G44" i="622"/>
  <c r="AB43" i="622"/>
  <c r="AA43" i="622"/>
  <c r="O43" i="622"/>
  <c r="N43" i="622"/>
  <c r="P43" i="622" s="1"/>
  <c r="M43" i="622"/>
  <c r="K43" i="622"/>
  <c r="Q43" i="622" s="1"/>
  <c r="G43" i="622"/>
  <c r="AA42" i="622"/>
  <c r="O42" i="622"/>
  <c r="N42" i="622"/>
  <c r="P42" i="622" s="1"/>
  <c r="M42" i="622"/>
  <c r="AB42" i="622" s="1"/>
  <c r="K42" i="622"/>
  <c r="Q42" i="622" s="1"/>
  <c r="G42" i="622"/>
  <c r="AA41" i="622"/>
  <c r="O41" i="622"/>
  <c r="N41" i="622"/>
  <c r="Q41" i="622" s="1"/>
  <c r="M41" i="622"/>
  <c r="AB41" i="622" s="1"/>
  <c r="K41" i="622"/>
  <c r="G41" i="622"/>
  <c r="AA40" i="622"/>
  <c r="O40" i="622"/>
  <c r="N40" i="622"/>
  <c r="Q40" i="622" s="1"/>
  <c r="M40" i="622"/>
  <c r="AB40" i="622" s="1"/>
  <c r="K40" i="622"/>
  <c r="G40" i="622"/>
  <c r="AB39" i="622"/>
  <c r="AA39" i="622"/>
  <c r="Q39" i="622"/>
  <c r="O39" i="622"/>
  <c r="N39" i="622"/>
  <c r="P39" i="622" s="1"/>
  <c r="M39" i="622"/>
  <c r="K39" i="622"/>
  <c r="G39" i="622"/>
  <c r="T38" i="622"/>
  <c r="S38" i="622"/>
  <c r="L38" i="622"/>
  <c r="O38" i="622" s="1"/>
  <c r="J38" i="622"/>
  <c r="K38" i="622" s="1"/>
  <c r="I38" i="622"/>
  <c r="AB25" i="622"/>
  <c r="AA25" i="622"/>
  <c r="O25" i="622"/>
  <c r="N25" i="622"/>
  <c r="P25" i="622" s="1"/>
  <c r="M25" i="622"/>
  <c r="K25" i="622"/>
  <c r="Q25" i="622" s="1"/>
  <c r="G25" i="622"/>
  <c r="AA24" i="622"/>
  <c r="O24" i="622"/>
  <c r="N24" i="622"/>
  <c r="P24" i="622" s="1"/>
  <c r="M24" i="622"/>
  <c r="AB24" i="622" s="1"/>
  <c r="K24" i="622"/>
  <c r="Q24" i="622" s="1"/>
  <c r="G24" i="622"/>
  <c r="AA23" i="622"/>
  <c r="O23" i="622"/>
  <c r="N23" i="622"/>
  <c r="Q23" i="622" s="1"/>
  <c r="M23" i="622"/>
  <c r="AB23" i="622" s="1"/>
  <c r="K23" i="622"/>
  <c r="G23" i="622"/>
  <c r="AB22" i="622"/>
  <c r="O22" i="622"/>
  <c r="N22" i="622"/>
  <c r="Q22" i="622" s="1"/>
  <c r="M22" i="622"/>
  <c r="AA22" i="622" s="1"/>
  <c r="K22" i="622"/>
  <c r="G22" i="622"/>
  <c r="T21" i="622"/>
  <c r="S21" i="622"/>
  <c r="M21" i="622"/>
  <c r="AB21" i="622" s="1"/>
  <c r="AC5" i="622" s="1"/>
  <c r="L21" i="622"/>
  <c r="O21" i="622" s="1"/>
  <c r="J21" i="622"/>
  <c r="K21" i="622" s="1"/>
  <c r="I21" i="622"/>
  <c r="AA7" i="622"/>
  <c r="O7" i="622"/>
  <c r="N7" i="622"/>
  <c r="Q7" i="622" s="1"/>
  <c r="M7" i="622"/>
  <c r="AB7" i="622" s="1"/>
  <c r="K7" i="622"/>
  <c r="G7" i="622"/>
  <c r="AB6" i="622"/>
  <c r="AA6" i="622"/>
  <c r="O6" i="622"/>
  <c r="M6" i="622"/>
  <c r="N6" i="622" s="1"/>
  <c r="K6" i="622"/>
  <c r="G6" i="622"/>
  <c r="AB5" i="622"/>
  <c r="AA5" i="622"/>
  <c r="Q5" i="622"/>
  <c r="O5" i="622"/>
  <c r="N5" i="622"/>
  <c r="P5" i="622" s="1"/>
  <c r="M5" i="622"/>
  <c r="K5" i="622"/>
  <c r="G5" i="622"/>
  <c r="F1" i="622" s="1"/>
  <c r="F2" i="622" s="1"/>
  <c r="H2" i="622"/>
  <c r="H1" i="622"/>
  <c r="D1" i="622"/>
  <c r="T208" i="621"/>
  <c r="S208" i="621"/>
  <c r="M208" i="621"/>
  <c r="AB208" i="621" s="1"/>
  <c r="AC192" i="621" s="1"/>
  <c r="L208" i="621"/>
  <c r="O208" i="621" s="1"/>
  <c r="J208" i="621"/>
  <c r="K208" i="621" s="1"/>
  <c r="I208" i="621"/>
  <c r="AA197" i="621"/>
  <c r="O197" i="621"/>
  <c r="N197" i="621"/>
  <c r="Q197" i="621" s="1"/>
  <c r="M197" i="621"/>
  <c r="AB197" i="621" s="1"/>
  <c r="K197" i="621"/>
  <c r="G197" i="621"/>
  <c r="AB196" i="621"/>
  <c r="AA196" i="621"/>
  <c r="O196" i="621"/>
  <c r="M196" i="621"/>
  <c r="N196" i="621" s="1"/>
  <c r="K196" i="621"/>
  <c r="G196" i="621"/>
  <c r="AA195" i="621"/>
  <c r="O195" i="621"/>
  <c r="N195" i="621"/>
  <c r="P195" i="621" s="1"/>
  <c r="M195" i="621"/>
  <c r="AB195" i="621" s="1"/>
  <c r="K195" i="621"/>
  <c r="Q195" i="621" s="1"/>
  <c r="G195" i="621"/>
  <c r="AA194" i="621"/>
  <c r="O194" i="621"/>
  <c r="N194" i="621"/>
  <c r="Q194" i="621" s="1"/>
  <c r="M194" i="621"/>
  <c r="AB194" i="621" s="1"/>
  <c r="K194" i="621"/>
  <c r="G194" i="621"/>
  <c r="AB193" i="621"/>
  <c r="AA193" i="621"/>
  <c r="O193" i="621"/>
  <c r="N193" i="621"/>
  <c r="Q193" i="621" s="1"/>
  <c r="M193" i="621"/>
  <c r="K193" i="621"/>
  <c r="G193" i="621"/>
  <c r="AB192" i="621"/>
  <c r="Q192" i="621"/>
  <c r="O192" i="621"/>
  <c r="N192" i="621"/>
  <c r="P192" i="621" s="1"/>
  <c r="M192" i="621"/>
  <c r="AA192" i="621" s="1"/>
  <c r="K192" i="621"/>
  <c r="G192" i="621"/>
  <c r="T191" i="621"/>
  <c r="S191" i="621"/>
  <c r="L191" i="621"/>
  <c r="O191" i="621" s="1"/>
  <c r="J191" i="621"/>
  <c r="K191" i="621" s="1"/>
  <c r="I191" i="621"/>
  <c r="AB178" i="621"/>
  <c r="AA178" i="621"/>
  <c r="O178" i="621"/>
  <c r="M178" i="621"/>
  <c r="N178" i="621" s="1"/>
  <c r="K178" i="621"/>
  <c r="G178" i="621"/>
  <c r="AA177" i="621"/>
  <c r="O177" i="621"/>
  <c r="N177" i="621"/>
  <c r="P177" i="621" s="1"/>
  <c r="M177" i="621"/>
  <c r="AB177" i="621" s="1"/>
  <c r="K177" i="621"/>
  <c r="Q177" i="621" s="1"/>
  <c r="G177" i="621"/>
  <c r="AA176" i="621"/>
  <c r="O176" i="621"/>
  <c r="N176" i="621"/>
  <c r="Q176" i="621" s="1"/>
  <c r="M176" i="621"/>
  <c r="AB176" i="621" s="1"/>
  <c r="K176" i="621"/>
  <c r="G176" i="621"/>
  <c r="AB175" i="621"/>
  <c r="O175" i="621"/>
  <c r="N175" i="621"/>
  <c r="Q175" i="621" s="1"/>
  <c r="M175" i="621"/>
  <c r="AA175" i="621" s="1"/>
  <c r="K175" i="621"/>
  <c r="G175" i="621"/>
  <c r="T174" i="621"/>
  <c r="S174" i="621"/>
  <c r="M174" i="621"/>
  <c r="AB174" i="621" s="1"/>
  <c r="AC158" i="621" s="1"/>
  <c r="L174" i="621"/>
  <c r="O174" i="621" s="1"/>
  <c r="J174" i="621"/>
  <c r="K174" i="621" s="1"/>
  <c r="I174" i="621"/>
  <c r="AA160" i="621"/>
  <c r="O160" i="621"/>
  <c r="N160" i="621"/>
  <c r="Q160" i="621" s="1"/>
  <c r="M160" i="621"/>
  <c r="AB160" i="621" s="1"/>
  <c r="K160" i="621"/>
  <c r="G160" i="621"/>
  <c r="AB159" i="621"/>
  <c r="AA159" i="621"/>
  <c r="O159" i="621"/>
  <c r="M159" i="621"/>
  <c r="N159" i="621" s="1"/>
  <c r="K159" i="621"/>
  <c r="G159" i="621"/>
  <c r="AB158" i="621"/>
  <c r="AA158" i="621"/>
  <c r="Q158" i="621"/>
  <c r="O158" i="621"/>
  <c r="N158" i="621"/>
  <c r="P158" i="621" s="1"/>
  <c r="M158" i="621"/>
  <c r="K158" i="621"/>
  <c r="G158" i="621"/>
  <c r="T157" i="621"/>
  <c r="S157" i="621"/>
  <c r="M157" i="621"/>
  <c r="N157" i="621" s="1"/>
  <c r="L157" i="621"/>
  <c r="J157" i="621"/>
  <c r="K157" i="621" s="1"/>
  <c r="I157" i="621"/>
  <c r="O157" i="621" s="1"/>
  <c r="AA143" i="621"/>
  <c r="O143" i="621"/>
  <c r="N143" i="621"/>
  <c r="P143" i="621" s="1"/>
  <c r="M143" i="621"/>
  <c r="AB143" i="621" s="1"/>
  <c r="K143" i="621"/>
  <c r="Q143" i="621" s="1"/>
  <c r="G143" i="621"/>
  <c r="AA142" i="621"/>
  <c r="O142" i="621"/>
  <c r="N142" i="621"/>
  <c r="Q142" i="621" s="1"/>
  <c r="M142" i="621"/>
  <c r="AB142" i="621" s="1"/>
  <c r="K142" i="621"/>
  <c r="G142" i="621"/>
  <c r="AB141" i="621"/>
  <c r="O141" i="621"/>
  <c r="N141" i="621"/>
  <c r="Q141" i="621" s="1"/>
  <c r="M141" i="621"/>
  <c r="AA141" i="621" s="1"/>
  <c r="K141" i="621"/>
  <c r="G141" i="621"/>
  <c r="T140" i="621"/>
  <c r="S140" i="621"/>
  <c r="M140" i="621"/>
  <c r="AB140" i="621" s="1"/>
  <c r="AC124" i="621" s="1"/>
  <c r="L140" i="621"/>
  <c r="O140" i="621" s="1"/>
  <c r="J140" i="621"/>
  <c r="K140" i="621" s="1"/>
  <c r="I140" i="621"/>
  <c r="AA128" i="621"/>
  <c r="O128" i="621"/>
  <c r="N128" i="621"/>
  <c r="Q128" i="621" s="1"/>
  <c r="M128" i="621"/>
  <c r="AB128" i="621" s="1"/>
  <c r="K128" i="621"/>
  <c r="G128" i="621"/>
  <c r="AA127" i="621"/>
  <c r="O127" i="621"/>
  <c r="N127" i="621"/>
  <c r="P127" i="621" s="1"/>
  <c r="M127" i="621"/>
  <c r="AB127" i="621" s="1"/>
  <c r="K127" i="621"/>
  <c r="Q127" i="621" s="1"/>
  <c r="G127" i="621"/>
  <c r="AA126" i="621"/>
  <c r="O126" i="621"/>
  <c r="N126" i="621"/>
  <c r="P126" i="621" s="1"/>
  <c r="M126" i="621"/>
  <c r="AB126" i="621" s="1"/>
  <c r="K126" i="621"/>
  <c r="Q126" i="621" s="1"/>
  <c r="G126" i="621"/>
  <c r="AA125" i="621"/>
  <c r="O125" i="621"/>
  <c r="N125" i="621"/>
  <c r="Q125" i="621" s="1"/>
  <c r="M125" i="621"/>
  <c r="AB125" i="621" s="1"/>
  <c r="K125" i="621"/>
  <c r="G125" i="621"/>
  <c r="AB124" i="621"/>
  <c r="O124" i="621"/>
  <c r="N124" i="621"/>
  <c r="Q124" i="621" s="1"/>
  <c r="M124" i="621"/>
  <c r="AA124" i="621" s="1"/>
  <c r="K124" i="621"/>
  <c r="G124" i="621"/>
  <c r="T123" i="621"/>
  <c r="S123" i="621"/>
  <c r="M123" i="621"/>
  <c r="AB123" i="621" s="1"/>
  <c r="AC107" i="621" s="1"/>
  <c r="L123" i="621"/>
  <c r="O123" i="621" s="1"/>
  <c r="J123" i="621"/>
  <c r="K123" i="621" s="1"/>
  <c r="I123" i="621"/>
  <c r="AA112" i="621"/>
  <c r="O112" i="621"/>
  <c r="N112" i="621"/>
  <c r="Q112" i="621" s="1"/>
  <c r="M112" i="621"/>
  <c r="AB112" i="621" s="1"/>
  <c r="K112" i="621"/>
  <c r="G112" i="621"/>
  <c r="AA111" i="621"/>
  <c r="O111" i="621"/>
  <c r="N111" i="621"/>
  <c r="P111" i="621" s="1"/>
  <c r="M111" i="621"/>
  <c r="AB111" i="621" s="1"/>
  <c r="K111" i="621"/>
  <c r="Q111" i="621" s="1"/>
  <c r="G111" i="621"/>
  <c r="AA110" i="621"/>
  <c r="O110" i="621"/>
  <c r="N110" i="621"/>
  <c r="P110" i="621" s="1"/>
  <c r="M110" i="621"/>
  <c r="AB110" i="621" s="1"/>
  <c r="K110" i="621"/>
  <c r="Q110" i="621" s="1"/>
  <c r="G110" i="621"/>
  <c r="AA109" i="621"/>
  <c r="O109" i="621"/>
  <c r="N109" i="621"/>
  <c r="Q109" i="621" s="1"/>
  <c r="M109" i="621"/>
  <c r="AB109" i="621" s="1"/>
  <c r="K109" i="621"/>
  <c r="G109" i="621"/>
  <c r="AA108" i="621"/>
  <c r="O108" i="621"/>
  <c r="N108" i="621"/>
  <c r="Q108" i="621" s="1"/>
  <c r="M108" i="621"/>
  <c r="AB108" i="621" s="1"/>
  <c r="K108" i="621"/>
  <c r="G108" i="621"/>
  <c r="AB107" i="621"/>
  <c r="O107" i="621"/>
  <c r="M107" i="621"/>
  <c r="AA107" i="621" s="1"/>
  <c r="K107" i="621"/>
  <c r="G107" i="621"/>
  <c r="T106" i="621"/>
  <c r="S106" i="621"/>
  <c r="L106" i="621"/>
  <c r="O106" i="621" s="1"/>
  <c r="J106" i="621"/>
  <c r="K106" i="621" s="1"/>
  <c r="I106" i="621"/>
  <c r="AA93" i="621"/>
  <c r="O93" i="621"/>
  <c r="M93" i="621"/>
  <c r="N93" i="621" s="1"/>
  <c r="K93" i="621"/>
  <c r="G93" i="621"/>
  <c r="AA92" i="621"/>
  <c r="O92" i="621"/>
  <c r="N92" i="621"/>
  <c r="P92" i="621" s="1"/>
  <c r="M92" i="621"/>
  <c r="AB92" i="621" s="1"/>
  <c r="K92" i="621"/>
  <c r="Q92" i="621" s="1"/>
  <c r="G92" i="621"/>
  <c r="AA91" i="621"/>
  <c r="O91" i="621"/>
  <c r="N91" i="621"/>
  <c r="Q91" i="621" s="1"/>
  <c r="M91" i="621"/>
  <c r="AB91" i="621" s="1"/>
  <c r="K91" i="621"/>
  <c r="G91" i="621"/>
  <c r="AB90" i="621"/>
  <c r="O90" i="621"/>
  <c r="N90" i="621"/>
  <c r="Q90" i="621" s="1"/>
  <c r="M90" i="621"/>
  <c r="AA90" i="621" s="1"/>
  <c r="K90" i="621"/>
  <c r="G90" i="621"/>
  <c r="T89" i="621"/>
  <c r="S89" i="621"/>
  <c r="M89" i="621"/>
  <c r="AB89" i="621" s="1"/>
  <c r="AC73" i="621" s="1"/>
  <c r="L89" i="621"/>
  <c r="O89" i="621" s="1"/>
  <c r="J89" i="621"/>
  <c r="K89" i="621" s="1"/>
  <c r="I89" i="621"/>
  <c r="AA76" i="621"/>
  <c r="O76" i="621"/>
  <c r="N76" i="621"/>
  <c r="Q76" i="621" s="1"/>
  <c r="M76" i="621"/>
  <c r="AB76" i="621" s="1"/>
  <c r="K76" i="621"/>
  <c r="G76" i="621"/>
  <c r="AA75" i="621"/>
  <c r="O75" i="621"/>
  <c r="M75" i="621"/>
  <c r="N75" i="621" s="1"/>
  <c r="K75" i="621"/>
  <c r="G75" i="621"/>
  <c r="AA74" i="621"/>
  <c r="O74" i="621"/>
  <c r="N74" i="621"/>
  <c r="P74" i="621" s="1"/>
  <c r="M74" i="621"/>
  <c r="AB74" i="621" s="1"/>
  <c r="K74" i="621"/>
  <c r="Q74" i="621" s="1"/>
  <c r="G74" i="621"/>
  <c r="O73" i="621"/>
  <c r="N73" i="621"/>
  <c r="Q73" i="621" s="1"/>
  <c r="M73" i="621"/>
  <c r="AB73" i="621" s="1"/>
  <c r="K73" i="621"/>
  <c r="G73" i="621"/>
  <c r="T72" i="621"/>
  <c r="S72" i="621"/>
  <c r="O72" i="621"/>
  <c r="M72" i="621"/>
  <c r="AB72" i="621" s="1"/>
  <c r="AC56" i="621" s="1"/>
  <c r="L72" i="621"/>
  <c r="J72" i="621"/>
  <c r="K72" i="621" s="1"/>
  <c r="I72" i="621"/>
  <c r="AA57" i="621"/>
  <c r="O57" i="621"/>
  <c r="N57" i="621"/>
  <c r="Q57" i="621" s="1"/>
  <c r="M57" i="621"/>
  <c r="AB57" i="621" s="1"/>
  <c r="K57" i="621"/>
  <c r="G57" i="621"/>
  <c r="AB56" i="621"/>
  <c r="O56" i="621"/>
  <c r="N56" i="621"/>
  <c r="Q56" i="621" s="1"/>
  <c r="M56" i="621"/>
  <c r="AA56" i="621" s="1"/>
  <c r="K56" i="621"/>
  <c r="G56" i="621"/>
  <c r="T55" i="621"/>
  <c r="S55" i="621"/>
  <c r="M55" i="621"/>
  <c r="AB55" i="621" s="1"/>
  <c r="AC39" i="621" s="1"/>
  <c r="L55" i="621"/>
  <c r="O55" i="621" s="1"/>
  <c r="J55" i="621"/>
  <c r="K55" i="621" s="1"/>
  <c r="I55" i="621"/>
  <c r="AA41" i="621"/>
  <c r="O41" i="621"/>
  <c r="N41" i="621"/>
  <c r="Q41" i="621" s="1"/>
  <c r="M41" i="621"/>
  <c r="AB41" i="621" s="1"/>
  <c r="K41" i="621"/>
  <c r="G41" i="621"/>
  <c r="AA40" i="621"/>
  <c r="O40" i="621"/>
  <c r="N40" i="621"/>
  <c r="P40" i="621" s="1"/>
  <c r="M40" i="621"/>
  <c r="AB40" i="621" s="1"/>
  <c r="K40" i="621"/>
  <c r="Q40" i="621" s="1"/>
  <c r="G40" i="621"/>
  <c r="AB39" i="621"/>
  <c r="AA39" i="621"/>
  <c r="Q39" i="621"/>
  <c r="O39" i="621"/>
  <c r="N39" i="621"/>
  <c r="P39" i="621" s="1"/>
  <c r="M39" i="621"/>
  <c r="K39" i="621"/>
  <c r="G39" i="621"/>
  <c r="T38" i="621"/>
  <c r="S38" i="621"/>
  <c r="M38" i="621"/>
  <c r="N38" i="621" s="1"/>
  <c r="L38" i="621"/>
  <c r="O38" i="621" s="1"/>
  <c r="J38" i="621"/>
  <c r="K38" i="621" s="1"/>
  <c r="I38" i="621"/>
  <c r="AA23" i="621"/>
  <c r="O23" i="621"/>
  <c r="N23" i="621"/>
  <c r="P23" i="621" s="1"/>
  <c r="M23" i="621"/>
  <c r="AB23" i="621" s="1"/>
  <c r="K23" i="621"/>
  <c r="Q23" i="621" s="1"/>
  <c r="G23" i="621"/>
  <c r="AB22" i="621"/>
  <c r="O22" i="621"/>
  <c r="N22" i="621"/>
  <c r="Q22" i="621" s="1"/>
  <c r="M22" i="621"/>
  <c r="AA22" i="621" s="1"/>
  <c r="K22" i="621"/>
  <c r="G22" i="621"/>
  <c r="T21" i="621"/>
  <c r="S21" i="621"/>
  <c r="O21" i="621"/>
  <c r="M21" i="621"/>
  <c r="AB21" i="621" s="1"/>
  <c r="AC5" i="621" s="1"/>
  <c r="L21" i="621"/>
  <c r="J21" i="621"/>
  <c r="K21" i="621" s="1"/>
  <c r="I21" i="621"/>
  <c r="AA6" i="621"/>
  <c r="O6" i="621"/>
  <c r="N6" i="621"/>
  <c r="Q6" i="621" s="1"/>
  <c r="M6" i="621"/>
  <c r="AB6" i="621" s="1"/>
  <c r="K6" i="621"/>
  <c r="G6" i="621"/>
  <c r="AB5" i="621"/>
  <c r="O5" i="621"/>
  <c r="N5" i="621"/>
  <c r="Q5" i="621" s="1"/>
  <c r="M5" i="621"/>
  <c r="AA5" i="621" s="1"/>
  <c r="K5" i="621"/>
  <c r="G5" i="621"/>
  <c r="F1" i="621" s="1"/>
  <c r="H2" i="621"/>
  <c r="H1" i="621"/>
  <c r="D1" i="621"/>
  <c r="X29" i="620"/>
  <c r="W29" i="620"/>
  <c r="V29" i="620"/>
  <c r="M8" i="620" s="1"/>
  <c r="T29" i="620"/>
  <c r="P29" i="620"/>
  <c r="O29" i="620"/>
  <c r="N29" i="620"/>
  <c r="M29" i="620"/>
  <c r="I29" i="620"/>
  <c r="H29" i="620"/>
  <c r="G29" i="620"/>
  <c r="D29" i="620"/>
  <c r="K8" i="620" s="1"/>
  <c r="O15" i="620"/>
  <c r="N15" i="620"/>
  <c r="K15" i="620"/>
  <c r="I15" i="620"/>
  <c r="H15" i="620"/>
  <c r="G15" i="620"/>
  <c r="F15" i="620"/>
  <c r="E15" i="620"/>
  <c r="D15" i="620"/>
  <c r="G8" i="620" s="1"/>
  <c r="I8" i="620"/>
  <c r="F8" i="620"/>
  <c r="M7" i="620"/>
  <c r="K7" i="620"/>
  <c r="I7" i="620"/>
  <c r="G7" i="620"/>
  <c r="F7" i="620"/>
  <c r="E7" i="620"/>
  <c r="M6" i="620"/>
  <c r="K6" i="620"/>
  <c r="I6" i="620"/>
  <c r="G6" i="620"/>
  <c r="F6" i="620"/>
  <c r="E6" i="620"/>
  <c r="F3" i="620"/>
  <c r="T157" i="619"/>
  <c r="S157" i="619"/>
  <c r="L157" i="619"/>
  <c r="O157" i="619" s="1"/>
  <c r="J157" i="619"/>
  <c r="K157" i="619" s="1"/>
  <c r="I157" i="619"/>
  <c r="O143" i="619"/>
  <c r="M143" i="619"/>
  <c r="AB143" i="619" s="1"/>
  <c r="K143" i="619"/>
  <c r="G143" i="619"/>
  <c r="AB142" i="619"/>
  <c r="AA142" i="619"/>
  <c r="O142" i="619"/>
  <c r="M142" i="619"/>
  <c r="N142" i="619" s="1"/>
  <c r="K142" i="619"/>
  <c r="G142" i="619"/>
  <c r="AB141" i="619"/>
  <c r="AA141" i="619"/>
  <c r="Q141" i="619"/>
  <c r="O141" i="619"/>
  <c r="N141" i="619"/>
  <c r="P141" i="619" s="1"/>
  <c r="M141" i="619"/>
  <c r="K141" i="619"/>
  <c r="G141" i="619"/>
  <c r="T140" i="619"/>
  <c r="S140" i="619"/>
  <c r="L140" i="619"/>
  <c r="O140" i="619" s="1"/>
  <c r="J140" i="619"/>
  <c r="K140" i="619" s="1"/>
  <c r="I140" i="619"/>
  <c r="O126" i="619"/>
  <c r="M126" i="619"/>
  <c r="N126" i="619" s="1"/>
  <c r="K126" i="619"/>
  <c r="G126" i="619"/>
  <c r="O125" i="619"/>
  <c r="M125" i="619"/>
  <c r="AB125" i="619" s="1"/>
  <c r="K125" i="619"/>
  <c r="G125" i="619"/>
  <c r="O124" i="619"/>
  <c r="N124" i="619"/>
  <c r="Q124" i="619" s="1"/>
  <c r="M124" i="619"/>
  <c r="M140" i="619" s="1"/>
  <c r="K124" i="619"/>
  <c r="G124" i="619"/>
  <c r="T123" i="619"/>
  <c r="S123" i="619"/>
  <c r="L123" i="619"/>
  <c r="O123" i="619" s="1"/>
  <c r="J123" i="619"/>
  <c r="K123" i="619" s="1"/>
  <c r="I123" i="619"/>
  <c r="O111" i="619"/>
  <c r="M111" i="619"/>
  <c r="AB111" i="619" s="1"/>
  <c r="K111" i="619"/>
  <c r="G111" i="619"/>
  <c r="AB110" i="619"/>
  <c r="AA110" i="619"/>
  <c r="O110" i="619"/>
  <c r="M110" i="619"/>
  <c r="N110" i="619" s="1"/>
  <c r="K110" i="619"/>
  <c r="G110" i="619"/>
  <c r="O109" i="619"/>
  <c r="M109" i="619"/>
  <c r="N109" i="619" s="1"/>
  <c r="K109" i="619"/>
  <c r="G109" i="619"/>
  <c r="O108" i="619"/>
  <c r="M108" i="619"/>
  <c r="AB108" i="619" s="1"/>
  <c r="K108" i="619"/>
  <c r="G108" i="619"/>
  <c r="O107" i="619"/>
  <c r="N107" i="619"/>
  <c r="Q107" i="619" s="1"/>
  <c r="M107" i="619"/>
  <c r="AB107" i="619" s="1"/>
  <c r="K107" i="619"/>
  <c r="G107" i="619"/>
  <c r="T106" i="619"/>
  <c r="S106" i="619"/>
  <c r="L106" i="619"/>
  <c r="O106" i="619" s="1"/>
  <c r="J106" i="619"/>
  <c r="K106" i="619" s="1"/>
  <c r="I106" i="619"/>
  <c r="O93" i="619"/>
  <c r="M93" i="619"/>
  <c r="AB93" i="619" s="1"/>
  <c r="K93" i="619"/>
  <c r="G93" i="619"/>
  <c r="AB92" i="619"/>
  <c r="AA92" i="619"/>
  <c r="O92" i="619"/>
  <c r="M92" i="619"/>
  <c r="N92" i="619" s="1"/>
  <c r="K92" i="619"/>
  <c r="G92" i="619"/>
  <c r="O91" i="619"/>
  <c r="M91" i="619"/>
  <c r="N91" i="619" s="1"/>
  <c r="K91" i="619"/>
  <c r="G91" i="619"/>
  <c r="O90" i="619"/>
  <c r="N90" i="619"/>
  <c r="P90" i="619" s="1"/>
  <c r="M90" i="619"/>
  <c r="AB90" i="619" s="1"/>
  <c r="K90" i="619"/>
  <c r="Q90" i="619" s="1"/>
  <c r="G90" i="619"/>
  <c r="T89" i="619"/>
  <c r="S89" i="619"/>
  <c r="O89" i="619"/>
  <c r="L89" i="619"/>
  <c r="K89" i="619"/>
  <c r="J89" i="619"/>
  <c r="I89" i="619"/>
  <c r="O79" i="619"/>
  <c r="M79" i="619"/>
  <c r="AB79" i="619" s="1"/>
  <c r="K79" i="619"/>
  <c r="G79" i="619"/>
  <c r="AB78" i="619"/>
  <c r="O78" i="619"/>
  <c r="M78" i="619"/>
  <c r="AA78" i="619" s="1"/>
  <c r="K78" i="619"/>
  <c r="G78" i="619"/>
  <c r="AB77" i="619"/>
  <c r="AA77" i="619"/>
  <c r="P77" i="619"/>
  <c r="O77" i="619"/>
  <c r="N77" i="619"/>
  <c r="M77" i="619"/>
  <c r="K77" i="619"/>
  <c r="Q77" i="619" s="1"/>
  <c r="G77" i="619"/>
  <c r="O76" i="619"/>
  <c r="M76" i="619"/>
  <c r="N76" i="619" s="1"/>
  <c r="K76" i="619"/>
  <c r="G76" i="619"/>
  <c r="P75" i="619"/>
  <c r="O75" i="619"/>
  <c r="N75" i="619"/>
  <c r="Q75" i="619" s="1"/>
  <c r="M75" i="619"/>
  <c r="AB75" i="619" s="1"/>
  <c r="K75" i="619"/>
  <c r="G75" i="619"/>
  <c r="AB74" i="619"/>
  <c r="O74" i="619"/>
  <c r="M74" i="619"/>
  <c r="AA74" i="619" s="1"/>
  <c r="K74" i="619"/>
  <c r="G74" i="619"/>
  <c r="AB73" i="619"/>
  <c r="O73" i="619"/>
  <c r="N73" i="619"/>
  <c r="P73" i="619" s="1"/>
  <c r="M73" i="619"/>
  <c r="AA73" i="619" s="1"/>
  <c r="K73" i="619"/>
  <c r="Q73" i="619" s="1"/>
  <c r="G73" i="619"/>
  <c r="T72" i="619"/>
  <c r="S72" i="619"/>
  <c r="L72" i="619"/>
  <c r="O72" i="619" s="1"/>
  <c r="K72" i="619"/>
  <c r="J72" i="619"/>
  <c r="I72" i="619"/>
  <c r="AB59" i="619"/>
  <c r="AA59" i="619"/>
  <c r="O59" i="619"/>
  <c r="M59" i="619"/>
  <c r="N59" i="619" s="1"/>
  <c r="K59" i="619"/>
  <c r="G59" i="619"/>
  <c r="O58" i="619"/>
  <c r="M58" i="619"/>
  <c r="N58" i="619" s="1"/>
  <c r="K58" i="619"/>
  <c r="G58" i="619"/>
  <c r="P57" i="619"/>
  <c r="O57" i="619"/>
  <c r="N57" i="619"/>
  <c r="Q57" i="619" s="1"/>
  <c r="M57" i="619"/>
  <c r="AB57" i="619" s="1"/>
  <c r="K57" i="619"/>
  <c r="G57" i="619"/>
  <c r="O56" i="619"/>
  <c r="N56" i="619"/>
  <c r="Q56" i="619" s="1"/>
  <c r="M56" i="619"/>
  <c r="AB56" i="619" s="1"/>
  <c r="K56" i="619"/>
  <c r="G56" i="619"/>
  <c r="T55" i="619"/>
  <c r="S55" i="619"/>
  <c r="L55" i="619"/>
  <c r="O55" i="619" s="1"/>
  <c r="J55" i="619"/>
  <c r="K55" i="619" s="1"/>
  <c r="I55" i="619"/>
  <c r="O44" i="619"/>
  <c r="M44" i="619"/>
  <c r="AB44" i="619" s="1"/>
  <c r="K44" i="619"/>
  <c r="G44" i="619"/>
  <c r="AB43" i="619"/>
  <c r="AA43" i="619"/>
  <c r="O43" i="619"/>
  <c r="M43" i="619"/>
  <c r="N43" i="619" s="1"/>
  <c r="K43" i="619"/>
  <c r="G43" i="619"/>
  <c r="O42" i="619"/>
  <c r="M42" i="619"/>
  <c r="N42" i="619" s="1"/>
  <c r="K42" i="619"/>
  <c r="G42" i="619"/>
  <c r="P41" i="619"/>
  <c r="O41" i="619"/>
  <c r="N41" i="619"/>
  <c r="Q41" i="619" s="1"/>
  <c r="M41" i="619"/>
  <c r="AB41" i="619" s="1"/>
  <c r="K41" i="619"/>
  <c r="G41" i="619"/>
  <c r="O40" i="619"/>
  <c r="M40" i="619"/>
  <c r="AB40" i="619" s="1"/>
  <c r="K40" i="619"/>
  <c r="G40" i="619"/>
  <c r="AB39" i="619"/>
  <c r="O39" i="619"/>
  <c r="N39" i="619"/>
  <c r="P39" i="619" s="1"/>
  <c r="M39" i="619"/>
  <c r="AA39" i="619" s="1"/>
  <c r="K39" i="619"/>
  <c r="Q39" i="619" s="1"/>
  <c r="G39" i="619"/>
  <c r="T38" i="619"/>
  <c r="S38" i="619"/>
  <c r="L38" i="619"/>
  <c r="O38" i="619" s="1"/>
  <c r="K38" i="619"/>
  <c r="J38" i="619"/>
  <c r="I38" i="619"/>
  <c r="AB25" i="619"/>
  <c r="AA25" i="619"/>
  <c r="O25" i="619"/>
  <c r="M25" i="619"/>
  <c r="N25" i="619" s="1"/>
  <c r="K25" i="619"/>
  <c r="G25" i="619"/>
  <c r="AB24" i="619"/>
  <c r="O24" i="619"/>
  <c r="M24" i="619"/>
  <c r="N24" i="619" s="1"/>
  <c r="K24" i="619"/>
  <c r="G24" i="619"/>
  <c r="P23" i="619"/>
  <c r="O23" i="619"/>
  <c r="N23" i="619"/>
  <c r="Q23" i="619" s="1"/>
  <c r="M23" i="619"/>
  <c r="AB23" i="619" s="1"/>
  <c r="K23" i="619"/>
  <c r="G23" i="619"/>
  <c r="O22" i="619"/>
  <c r="N22" i="619"/>
  <c r="Q22" i="619" s="1"/>
  <c r="M22" i="619"/>
  <c r="AB22" i="619" s="1"/>
  <c r="K22" i="619"/>
  <c r="G22" i="619"/>
  <c r="F1" i="619" s="1"/>
  <c r="F2" i="619" s="1"/>
  <c r="T21" i="619"/>
  <c r="S21" i="619"/>
  <c r="L21" i="619"/>
  <c r="O21" i="619" s="1"/>
  <c r="J21" i="619"/>
  <c r="K21" i="619" s="1"/>
  <c r="I21" i="619"/>
  <c r="O7" i="619"/>
  <c r="M7" i="619"/>
  <c r="AB7" i="619" s="1"/>
  <c r="K7" i="619"/>
  <c r="G7" i="619"/>
  <c r="AB6" i="619"/>
  <c r="AA6" i="619"/>
  <c r="O6" i="619"/>
  <c r="M6" i="619"/>
  <c r="N6" i="619" s="1"/>
  <c r="K6" i="619"/>
  <c r="G6" i="619"/>
  <c r="AB5" i="619"/>
  <c r="AA5" i="619"/>
  <c r="Q5" i="619"/>
  <c r="O5" i="619"/>
  <c r="N5" i="619"/>
  <c r="P5" i="619" s="1"/>
  <c r="M5" i="619"/>
  <c r="K5" i="619"/>
  <c r="G5" i="619"/>
  <c r="H2" i="619"/>
  <c r="H1" i="619"/>
  <c r="D1" i="619"/>
  <c r="T208" i="618"/>
  <c r="S208" i="618"/>
  <c r="L208" i="618"/>
  <c r="O208" i="618" s="1"/>
  <c r="J208" i="618"/>
  <c r="K208" i="618" s="1"/>
  <c r="I208" i="618"/>
  <c r="O197" i="618"/>
  <c r="M197" i="618"/>
  <c r="AB197" i="618" s="1"/>
  <c r="K197" i="618"/>
  <c r="G197" i="618"/>
  <c r="AB196" i="618"/>
  <c r="AA196" i="618"/>
  <c r="O196" i="618"/>
  <c r="M196" i="618"/>
  <c r="N196" i="618" s="1"/>
  <c r="K196" i="618"/>
  <c r="G196" i="618"/>
  <c r="AB195" i="618"/>
  <c r="O195" i="618"/>
  <c r="M195" i="618"/>
  <c r="N195" i="618" s="1"/>
  <c r="K195" i="618"/>
  <c r="G195" i="618"/>
  <c r="P194" i="618"/>
  <c r="O194" i="618"/>
  <c r="N194" i="618"/>
  <c r="Q194" i="618" s="1"/>
  <c r="M194" i="618"/>
  <c r="AB194" i="618" s="1"/>
  <c r="K194" i="618"/>
  <c r="G194" i="618"/>
  <c r="O193" i="618"/>
  <c r="M193" i="618"/>
  <c r="AB193" i="618" s="1"/>
  <c r="K193" i="618"/>
  <c r="G193" i="618"/>
  <c r="AB192" i="618"/>
  <c r="O192" i="618"/>
  <c r="M192" i="618"/>
  <c r="AA192" i="618" s="1"/>
  <c r="K192" i="618"/>
  <c r="G192" i="618"/>
  <c r="T191" i="618"/>
  <c r="S191" i="618"/>
  <c r="L191" i="618"/>
  <c r="O191" i="618" s="1"/>
  <c r="K191" i="618"/>
  <c r="J191" i="618"/>
  <c r="I191" i="618"/>
  <c r="AB178" i="618"/>
  <c r="AA178" i="618"/>
  <c r="O178" i="618"/>
  <c r="M178" i="618"/>
  <c r="N178" i="618" s="1"/>
  <c r="K178" i="618"/>
  <c r="G178" i="618"/>
  <c r="AB177" i="618"/>
  <c r="O177" i="618"/>
  <c r="M177" i="618"/>
  <c r="N177" i="618" s="1"/>
  <c r="K177" i="618"/>
  <c r="G177" i="618"/>
  <c r="P176" i="618"/>
  <c r="O176" i="618"/>
  <c r="N176" i="618"/>
  <c r="Q176" i="618" s="1"/>
  <c r="M176" i="618"/>
  <c r="AB176" i="618" s="1"/>
  <c r="K176" i="618"/>
  <c r="G176" i="618"/>
  <c r="O175" i="618"/>
  <c r="N175" i="618"/>
  <c r="Q175" i="618" s="1"/>
  <c r="M175" i="618"/>
  <c r="AB175" i="618" s="1"/>
  <c r="K175" i="618"/>
  <c r="G175" i="618"/>
  <c r="T174" i="618"/>
  <c r="S174" i="618"/>
  <c r="L174" i="618"/>
  <c r="O174" i="618" s="1"/>
  <c r="J174" i="618"/>
  <c r="K174" i="618" s="1"/>
  <c r="I174" i="618"/>
  <c r="O160" i="618"/>
  <c r="M160" i="618"/>
  <c r="AB160" i="618" s="1"/>
  <c r="K160" i="618"/>
  <c r="G160" i="618"/>
  <c r="AB159" i="618"/>
  <c r="AA159" i="618"/>
  <c r="O159" i="618"/>
  <c r="M159" i="618"/>
  <c r="N159" i="618" s="1"/>
  <c r="K159" i="618"/>
  <c r="G159" i="618"/>
  <c r="AB158" i="618"/>
  <c r="AA158" i="618"/>
  <c r="Q158" i="618"/>
  <c r="O158" i="618"/>
  <c r="N158" i="618"/>
  <c r="P158" i="618" s="1"/>
  <c r="M158" i="618"/>
  <c r="K158" i="618"/>
  <c r="G158" i="618"/>
  <c r="T157" i="618"/>
  <c r="S157" i="618"/>
  <c r="L157" i="618"/>
  <c r="O157" i="618" s="1"/>
  <c r="J157" i="618"/>
  <c r="K157" i="618" s="1"/>
  <c r="I157" i="618"/>
  <c r="AB143" i="618"/>
  <c r="O143" i="618"/>
  <c r="M143" i="618"/>
  <c r="N143" i="618" s="1"/>
  <c r="K143" i="618"/>
  <c r="G143" i="618"/>
  <c r="AA142" i="618"/>
  <c r="P142" i="618"/>
  <c r="O142" i="618"/>
  <c r="N142" i="618"/>
  <c r="Q142" i="618" s="1"/>
  <c r="M142" i="618"/>
  <c r="AB142" i="618" s="1"/>
  <c r="K142" i="618"/>
  <c r="G142" i="618"/>
  <c r="O141" i="618"/>
  <c r="N141" i="618"/>
  <c r="Q141" i="618" s="1"/>
  <c r="M141" i="618"/>
  <c r="M157" i="618" s="1"/>
  <c r="K141" i="618"/>
  <c r="G141" i="618"/>
  <c r="T140" i="618"/>
  <c r="S140" i="618"/>
  <c r="L140" i="618"/>
  <c r="O140" i="618" s="1"/>
  <c r="J140" i="618"/>
  <c r="K140" i="618" s="1"/>
  <c r="I140" i="618"/>
  <c r="O128" i="618"/>
  <c r="M128" i="618"/>
  <c r="AB128" i="618" s="1"/>
  <c r="K128" i="618"/>
  <c r="G128" i="618"/>
  <c r="AA127" i="618"/>
  <c r="P127" i="618"/>
  <c r="O127" i="618"/>
  <c r="N127" i="618"/>
  <c r="Q127" i="618" s="1"/>
  <c r="M127" i="618"/>
  <c r="AB127" i="618" s="1"/>
  <c r="K127" i="618"/>
  <c r="G127" i="618"/>
  <c r="AB126" i="618"/>
  <c r="O126" i="618"/>
  <c r="M126" i="618"/>
  <c r="N126" i="618" s="1"/>
  <c r="K126" i="618"/>
  <c r="G126" i="618"/>
  <c r="AA125" i="618"/>
  <c r="P125" i="618"/>
  <c r="O125" i="618"/>
  <c r="N125" i="618"/>
  <c r="Q125" i="618" s="1"/>
  <c r="M125" i="618"/>
  <c r="AB125" i="618" s="1"/>
  <c r="K125" i="618"/>
  <c r="G125" i="618"/>
  <c r="O124" i="618"/>
  <c r="N124" i="618"/>
  <c r="Q124" i="618" s="1"/>
  <c r="M124" i="618"/>
  <c r="AB124" i="618" s="1"/>
  <c r="K124" i="618"/>
  <c r="G124" i="618"/>
  <c r="T123" i="618"/>
  <c r="S123" i="618"/>
  <c r="L123" i="618"/>
  <c r="O123" i="618" s="1"/>
  <c r="J123" i="618"/>
  <c r="K123" i="618" s="1"/>
  <c r="I123" i="618"/>
  <c r="O112" i="618"/>
  <c r="M112" i="618"/>
  <c r="AB112" i="618" s="1"/>
  <c r="K112" i="618"/>
  <c r="G112" i="618"/>
  <c r="AA111" i="618"/>
  <c r="P111" i="618"/>
  <c r="O111" i="618"/>
  <c r="N111" i="618"/>
  <c r="Q111" i="618" s="1"/>
  <c r="M111" i="618"/>
  <c r="AB111" i="618" s="1"/>
  <c r="K111" i="618"/>
  <c r="G111" i="618"/>
  <c r="O110" i="618"/>
  <c r="M110" i="618"/>
  <c r="N110" i="618" s="1"/>
  <c r="K110" i="618"/>
  <c r="G110" i="618"/>
  <c r="O109" i="618"/>
  <c r="M109" i="618"/>
  <c r="AB109" i="618" s="1"/>
  <c r="K109" i="618"/>
  <c r="G109" i="618"/>
  <c r="O108" i="618"/>
  <c r="M108" i="618"/>
  <c r="AB108" i="618" s="1"/>
  <c r="K108" i="618"/>
  <c r="G108" i="618"/>
  <c r="AB107" i="618"/>
  <c r="O107" i="618"/>
  <c r="M107" i="618"/>
  <c r="AA107" i="618" s="1"/>
  <c r="K107" i="618"/>
  <c r="G107" i="618"/>
  <c r="T106" i="618"/>
  <c r="S106" i="618"/>
  <c r="L106" i="618"/>
  <c r="O106" i="618" s="1"/>
  <c r="K106" i="618"/>
  <c r="J106" i="618"/>
  <c r="I106" i="618"/>
  <c r="AB93" i="618"/>
  <c r="AA93" i="618"/>
  <c r="P93" i="618"/>
  <c r="O93" i="618"/>
  <c r="N93" i="618"/>
  <c r="Q93" i="618" s="1"/>
  <c r="M93" i="618"/>
  <c r="K93" i="618"/>
  <c r="G93" i="618"/>
  <c r="AB92" i="618"/>
  <c r="O92" i="618"/>
  <c r="M92" i="618"/>
  <c r="N92" i="618" s="1"/>
  <c r="K92" i="618"/>
  <c r="G92" i="618"/>
  <c r="AA91" i="618"/>
  <c r="P91" i="618"/>
  <c r="O91" i="618"/>
  <c r="N91" i="618"/>
  <c r="Q91" i="618" s="1"/>
  <c r="M91" i="618"/>
  <c r="AB91" i="618" s="1"/>
  <c r="K91" i="618"/>
  <c r="G91" i="618"/>
  <c r="O90" i="618"/>
  <c r="N90" i="618"/>
  <c r="Q90" i="618" s="1"/>
  <c r="M90" i="618"/>
  <c r="AB90" i="618" s="1"/>
  <c r="K90" i="618"/>
  <c r="G90" i="618"/>
  <c r="T89" i="618"/>
  <c r="S89" i="618"/>
  <c r="L89" i="618"/>
  <c r="O89" i="618" s="1"/>
  <c r="J89" i="618"/>
  <c r="K89" i="618" s="1"/>
  <c r="I89" i="618"/>
  <c r="O76" i="618"/>
  <c r="M76" i="618"/>
  <c r="AB76" i="618" s="1"/>
  <c r="K76" i="618"/>
  <c r="G76" i="618"/>
  <c r="AB75" i="618"/>
  <c r="AA75" i="618"/>
  <c r="Q75" i="618"/>
  <c r="P75" i="618"/>
  <c r="O75" i="618"/>
  <c r="N75" i="618"/>
  <c r="M75" i="618"/>
  <c r="K75" i="618"/>
  <c r="G75" i="618"/>
  <c r="O74" i="618"/>
  <c r="M74" i="618"/>
  <c r="N74" i="618" s="1"/>
  <c r="K74" i="618"/>
  <c r="G74" i="618"/>
  <c r="O73" i="618"/>
  <c r="N73" i="618"/>
  <c r="P73" i="618" s="1"/>
  <c r="M73" i="618"/>
  <c r="AB73" i="618" s="1"/>
  <c r="K73" i="618"/>
  <c r="Q73" i="618" s="1"/>
  <c r="G73" i="618"/>
  <c r="T72" i="618"/>
  <c r="S72" i="618"/>
  <c r="M72" i="618"/>
  <c r="AB72" i="618" s="1"/>
  <c r="AC56" i="618" s="1"/>
  <c r="L72" i="618"/>
  <c r="O72" i="618" s="1"/>
  <c r="K72" i="618"/>
  <c r="J72" i="618"/>
  <c r="I72" i="618"/>
  <c r="O57" i="618"/>
  <c r="M57" i="618"/>
  <c r="AB57" i="618" s="1"/>
  <c r="K57" i="618"/>
  <c r="G57" i="618"/>
  <c r="O56" i="618"/>
  <c r="N56" i="618"/>
  <c r="Q56" i="618" s="1"/>
  <c r="M56" i="618"/>
  <c r="AB56" i="618" s="1"/>
  <c r="K56" i="618"/>
  <c r="G56" i="618"/>
  <c r="T55" i="618"/>
  <c r="S55" i="618"/>
  <c r="L55" i="618"/>
  <c r="O55" i="618" s="1"/>
  <c r="J55" i="618"/>
  <c r="K55" i="618" s="1"/>
  <c r="I55" i="618"/>
  <c r="O41" i="618"/>
  <c r="M41" i="618"/>
  <c r="AB41" i="618" s="1"/>
  <c r="K41" i="618"/>
  <c r="G41" i="618"/>
  <c r="AB40" i="618"/>
  <c r="AA40" i="618"/>
  <c r="Q40" i="618"/>
  <c r="P40" i="618"/>
  <c r="O40" i="618"/>
  <c r="N40" i="618"/>
  <c r="M40" i="618"/>
  <c r="K40" i="618"/>
  <c r="G40" i="618"/>
  <c r="AB39" i="618"/>
  <c r="Q39" i="618"/>
  <c r="O39" i="618"/>
  <c r="N39" i="618"/>
  <c r="P39" i="618" s="1"/>
  <c r="M39" i="618"/>
  <c r="AA39" i="618" s="1"/>
  <c r="K39" i="618"/>
  <c r="G39" i="618"/>
  <c r="T38" i="618"/>
  <c r="S38" i="618"/>
  <c r="L38" i="618"/>
  <c r="O38" i="618" s="1"/>
  <c r="J38" i="618"/>
  <c r="K38" i="618" s="1"/>
  <c r="I38" i="618"/>
  <c r="O23" i="618"/>
  <c r="M23" i="618"/>
  <c r="N23" i="618" s="1"/>
  <c r="K23" i="618"/>
  <c r="G23" i="618"/>
  <c r="AB22" i="618"/>
  <c r="AA22" i="618"/>
  <c r="O22" i="618"/>
  <c r="N22" i="618"/>
  <c r="P22" i="618" s="1"/>
  <c r="M22" i="618"/>
  <c r="K22" i="618"/>
  <c r="Q22" i="618" s="1"/>
  <c r="G22" i="618"/>
  <c r="T21" i="618"/>
  <c r="S21" i="618"/>
  <c r="M21" i="618"/>
  <c r="AB21" i="618" s="1"/>
  <c r="AC5" i="618" s="1"/>
  <c r="L21" i="618"/>
  <c r="K21" i="618"/>
  <c r="J21" i="618"/>
  <c r="I21" i="618"/>
  <c r="O21" i="618" s="1"/>
  <c r="AA6" i="618"/>
  <c r="P6" i="618"/>
  <c r="O6" i="618"/>
  <c r="N6" i="618"/>
  <c r="Q6" i="618" s="1"/>
  <c r="M6" i="618"/>
  <c r="AB6" i="618" s="1"/>
  <c r="K6" i="618"/>
  <c r="G6" i="618"/>
  <c r="AB5" i="618"/>
  <c r="O5" i="618"/>
  <c r="N5" i="618"/>
  <c r="Q5" i="618" s="1"/>
  <c r="M5" i="618"/>
  <c r="AA5" i="618" s="1"/>
  <c r="K5" i="618"/>
  <c r="G5" i="618"/>
  <c r="F1" i="618" s="1"/>
  <c r="H2" i="618"/>
  <c r="H1" i="618"/>
  <c r="D1" i="618"/>
  <c r="X29" i="617"/>
  <c r="W29" i="617"/>
  <c r="V29" i="617"/>
  <c r="M8" i="617" s="1"/>
  <c r="T29" i="617"/>
  <c r="P29" i="617"/>
  <c r="O29" i="617"/>
  <c r="N29" i="617"/>
  <c r="M29" i="617"/>
  <c r="I29" i="617"/>
  <c r="H29" i="617"/>
  <c r="G29" i="617"/>
  <c r="D29" i="617"/>
  <c r="K8" i="617" s="1"/>
  <c r="O15" i="617"/>
  <c r="N15" i="617"/>
  <c r="I8" i="617" s="1"/>
  <c r="K15" i="617"/>
  <c r="I15" i="617"/>
  <c r="H15" i="617"/>
  <c r="G15" i="617"/>
  <c r="F15" i="617"/>
  <c r="E15" i="617"/>
  <c r="E8" i="617" s="1"/>
  <c r="D15" i="617"/>
  <c r="G8" i="617" s="1"/>
  <c r="F8" i="617"/>
  <c r="M7" i="617"/>
  <c r="K7" i="617"/>
  <c r="I7" i="617"/>
  <c r="G7" i="617"/>
  <c r="F7" i="617"/>
  <c r="E7" i="617"/>
  <c r="M6" i="617"/>
  <c r="K6" i="617"/>
  <c r="I6" i="617"/>
  <c r="G6" i="617"/>
  <c r="F6" i="617"/>
  <c r="E6" i="617"/>
  <c r="F3" i="617"/>
  <c r="T157" i="616"/>
  <c r="S157" i="616"/>
  <c r="M157" i="616"/>
  <c r="AB157" i="616" s="1"/>
  <c r="AC141" i="616" s="1"/>
  <c r="L157" i="616"/>
  <c r="O157" i="616" s="1"/>
  <c r="K157" i="616"/>
  <c r="J157" i="616"/>
  <c r="I157" i="616"/>
  <c r="AA143" i="616"/>
  <c r="O143" i="616"/>
  <c r="M143" i="616"/>
  <c r="AB143" i="616" s="1"/>
  <c r="K143" i="616"/>
  <c r="G143" i="616"/>
  <c r="AB142" i="616"/>
  <c r="AA142" i="616"/>
  <c r="Q142" i="616"/>
  <c r="O142" i="616"/>
  <c r="N142" i="616"/>
  <c r="P142" i="616" s="1"/>
  <c r="M142" i="616"/>
  <c r="K142" i="616"/>
  <c r="G142" i="616"/>
  <c r="AB141" i="616"/>
  <c r="AA141" i="616"/>
  <c r="Q141" i="616"/>
  <c r="O141" i="616"/>
  <c r="N141" i="616"/>
  <c r="P141" i="616" s="1"/>
  <c r="M141" i="616"/>
  <c r="K141" i="616"/>
  <c r="G141" i="616"/>
  <c r="T140" i="616"/>
  <c r="S140" i="616"/>
  <c r="L140" i="616"/>
  <c r="O140" i="616" s="1"/>
  <c r="J140" i="616"/>
  <c r="K140" i="616" s="1"/>
  <c r="I140" i="616"/>
  <c r="AA126" i="616"/>
  <c r="P126" i="616"/>
  <c r="O126" i="616"/>
  <c r="N126" i="616"/>
  <c r="M126" i="616"/>
  <c r="AB126" i="616" s="1"/>
  <c r="K126" i="616"/>
  <c r="Q126" i="616" s="1"/>
  <c r="G126" i="616"/>
  <c r="O125" i="616"/>
  <c r="M125" i="616"/>
  <c r="AB125" i="616" s="1"/>
  <c r="K125" i="616"/>
  <c r="G125" i="616"/>
  <c r="AB124" i="616"/>
  <c r="O124" i="616"/>
  <c r="N124" i="616"/>
  <c r="Q124" i="616" s="1"/>
  <c r="M124" i="616"/>
  <c r="M140" i="616" s="1"/>
  <c r="K124" i="616"/>
  <c r="G124" i="616"/>
  <c r="T123" i="616"/>
  <c r="S123" i="616"/>
  <c r="L123" i="616"/>
  <c r="O123" i="616" s="1"/>
  <c r="K123" i="616"/>
  <c r="J123" i="616"/>
  <c r="I123" i="616"/>
  <c r="AA111" i="616"/>
  <c r="O111" i="616"/>
  <c r="M111" i="616"/>
  <c r="AB111" i="616" s="1"/>
  <c r="K111" i="616"/>
  <c r="G111" i="616"/>
  <c r="AB110" i="616"/>
  <c r="AA110" i="616"/>
  <c r="O110" i="616"/>
  <c r="N110" i="616"/>
  <c r="P110" i="616" s="1"/>
  <c r="M110" i="616"/>
  <c r="K110" i="616"/>
  <c r="Q110" i="616" s="1"/>
  <c r="G110" i="616"/>
  <c r="AA109" i="616"/>
  <c r="P109" i="616"/>
  <c r="O109" i="616"/>
  <c r="N109" i="616"/>
  <c r="M109" i="616"/>
  <c r="AB109" i="616" s="1"/>
  <c r="K109" i="616"/>
  <c r="Q109" i="616" s="1"/>
  <c r="G109" i="616"/>
  <c r="O108" i="616"/>
  <c r="M108" i="616"/>
  <c r="AB108" i="616" s="1"/>
  <c r="K108" i="616"/>
  <c r="G108" i="616"/>
  <c r="AB107" i="616"/>
  <c r="O107" i="616"/>
  <c r="N107" i="616"/>
  <c r="Q107" i="616" s="1"/>
  <c r="M107" i="616"/>
  <c r="AA107" i="616" s="1"/>
  <c r="K107" i="616"/>
  <c r="G107" i="616"/>
  <c r="T106" i="616"/>
  <c r="S106" i="616"/>
  <c r="M106" i="616"/>
  <c r="AB106" i="616" s="1"/>
  <c r="AC90" i="616" s="1"/>
  <c r="L106" i="616"/>
  <c r="O106" i="616" s="1"/>
  <c r="K106" i="616"/>
  <c r="J106" i="616"/>
  <c r="I106" i="616"/>
  <c r="AA93" i="616"/>
  <c r="O93" i="616"/>
  <c r="M93" i="616"/>
  <c r="AB93" i="616" s="1"/>
  <c r="K93" i="616"/>
  <c r="G93" i="616"/>
  <c r="AB92" i="616"/>
  <c r="AA92" i="616"/>
  <c r="O92" i="616"/>
  <c r="M92" i="616"/>
  <c r="N92" i="616" s="1"/>
  <c r="K92" i="616"/>
  <c r="G92" i="616"/>
  <c r="AA91" i="616"/>
  <c r="P91" i="616"/>
  <c r="O91" i="616"/>
  <c r="N91" i="616"/>
  <c r="M91" i="616"/>
  <c r="AB91" i="616" s="1"/>
  <c r="K91" i="616"/>
  <c r="Q91" i="616" s="1"/>
  <c r="G91" i="616"/>
  <c r="O90" i="616"/>
  <c r="N90" i="616"/>
  <c r="Q90" i="616" s="1"/>
  <c r="M90" i="616"/>
  <c r="AB90" i="616" s="1"/>
  <c r="K90" i="616"/>
  <c r="G90" i="616"/>
  <c r="T89" i="616"/>
  <c r="S89" i="616"/>
  <c r="O89" i="616"/>
  <c r="L89" i="616"/>
  <c r="J89" i="616"/>
  <c r="K89" i="616" s="1"/>
  <c r="I89" i="616"/>
  <c r="O79" i="616"/>
  <c r="M79" i="616"/>
  <c r="AB79" i="616" s="1"/>
  <c r="K79" i="616"/>
  <c r="G79" i="616"/>
  <c r="AA78" i="616"/>
  <c r="O78" i="616"/>
  <c r="N78" i="616"/>
  <c r="Q78" i="616" s="1"/>
  <c r="M78" i="616"/>
  <c r="AB78" i="616" s="1"/>
  <c r="K78" i="616"/>
  <c r="G78" i="616"/>
  <c r="AB77" i="616"/>
  <c r="AA77" i="616"/>
  <c r="O77" i="616"/>
  <c r="M77" i="616"/>
  <c r="N77" i="616" s="1"/>
  <c r="K77" i="616"/>
  <c r="G77" i="616"/>
  <c r="AA76" i="616"/>
  <c r="P76" i="616"/>
  <c r="O76" i="616"/>
  <c r="N76" i="616"/>
  <c r="M76" i="616"/>
  <c r="AB76" i="616" s="1"/>
  <c r="K76" i="616"/>
  <c r="Q76" i="616" s="1"/>
  <c r="G76" i="616"/>
  <c r="O75" i="616"/>
  <c r="M75" i="616"/>
  <c r="AB75" i="616" s="1"/>
  <c r="K75" i="616"/>
  <c r="G75" i="616"/>
  <c r="AA74" i="616"/>
  <c r="O74" i="616"/>
  <c r="N74" i="616"/>
  <c r="Q74" i="616" s="1"/>
  <c r="M74" i="616"/>
  <c r="AB74" i="616" s="1"/>
  <c r="K74" i="616"/>
  <c r="G74" i="616"/>
  <c r="AB73" i="616"/>
  <c r="AA73" i="616"/>
  <c r="Q73" i="616"/>
  <c r="O73" i="616"/>
  <c r="N73" i="616"/>
  <c r="P73" i="616" s="1"/>
  <c r="M73" i="616"/>
  <c r="K73" i="616"/>
  <c r="G73" i="616"/>
  <c r="T72" i="616"/>
  <c r="S72" i="616"/>
  <c r="L72" i="616"/>
  <c r="O72" i="616" s="1"/>
  <c r="J72" i="616"/>
  <c r="K72" i="616" s="1"/>
  <c r="I72" i="616"/>
  <c r="AB59" i="616"/>
  <c r="AA59" i="616"/>
  <c r="O59" i="616"/>
  <c r="M59" i="616"/>
  <c r="N59" i="616" s="1"/>
  <c r="K59" i="616"/>
  <c r="G59" i="616"/>
  <c r="AA58" i="616"/>
  <c r="P58" i="616"/>
  <c r="O58" i="616"/>
  <c r="N58" i="616"/>
  <c r="M58" i="616"/>
  <c r="AB58" i="616" s="1"/>
  <c r="K58" i="616"/>
  <c r="Q58" i="616" s="1"/>
  <c r="G58" i="616"/>
  <c r="O57" i="616"/>
  <c r="M57" i="616"/>
  <c r="AB57" i="616" s="1"/>
  <c r="K57" i="616"/>
  <c r="G57" i="616"/>
  <c r="AB56" i="616"/>
  <c r="O56" i="616"/>
  <c r="N56" i="616"/>
  <c r="Q56" i="616" s="1"/>
  <c r="M56" i="616"/>
  <c r="AA56" i="616" s="1"/>
  <c r="K56" i="616"/>
  <c r="G56" i="616"/>
  <c r="T55" i="616"/>
  <c r="S55" i="616"/>
  <c r="L55" i="616"/>
  <c r="O55" i="616" s="1"/>
  <c r="K55" i="616"/>
  <c r="J55" i="616"/>
  <c r="I55" i="616"/>
  <c r="AA44" i="616"/>
  <c r="O44" i="616"/>
  <c r="N44" i="616"/>
  <c r="Q44" i="616" s="1"/>
  <c r="M44" i="616"/>
  <c r="AB44" i="616" s="1"/>
  <c r="K44" i="616"/>
  <c r="G44" i="616"/>
  <c r="AB43" i="616"/>
  <c r="AA43" i="616"/>
  <c r="O43" i="616"/>
  <c r="M43" i="616"/>
  <c r="N43" i="616" s="1"/>
  <c r="K43" i="616"/>
  <c r="G43" i="616"/>
  <c r="AA42" i="616"/>
  <c r="O42" i="616"/>
  <c r="M42" i="616"/>
  <c r="N42" i="616" s="1"/>
  <c r="K42" i="616"/>
  <c r="G42" i="616"/>
  <c r="O41" i="616"/>
  <c r="M41" i="616"/>
  <c r="AB41" i="616" s="1"/>
  <c r="K41" i="616"/>
  <c r="G41" i="616"/>
  <c r="AA40" i="616"/>
  <c r="O40" i="616"/>
  <c r="M40" i="616"/>
  <c r="AB40" i="616" s="1"/>
  <c r="K40" i="616"/>
  <c r="G40" i="616"/>
  <c r="AB39" i="616"/>
  <c r="Q39" i="616"/>
  <c r="O39" i="616"/>
  <c r="N39" i="616"/>
  <c r="P39" i="616" s="1"/>
  <c r="M39" i="616"/>
  <c r="AA39" i="616" s="1"/>
  <c r="K39" i="616"/>
  <c r="G39" i="616"/>
  <c r="T38" i="616"/>
  <c r="S38" i="616"/>
  <c r="L38" i="616"/>
  <c r="O38" i="616" s="1"/>
  <c r="J38" i="616"/>
  <c r="K38" i="616" s="1"/>
  <c r="I38" i="616"/>
  <c r="AB25" i="616"/>
  <c r="AA25" i="616"/>
  <c r="O25" i="616"/>
  <c r="M25" i="616"/>
  <c r="N25" i="616" s="1"/>
  <c r="K25" i="616"/>
  <c r="G25" i="616"/>
  <c r="AA24" i="616"/>
  <c r="O24" i="616"/>
  <c r="M24" i="616"/>
  <c r="N24" i="616" s="1"/>
  <c r="K24" i="616"/>
  <c r="G24" i="616"/>
  <c r="O23" i="616"/>
  <c r="M23" i="616"/>
  <c r="AB23" i="616" s="1"/>
  <c r="K23" i="616"/>
  <c r="G23" i="616"/>
  <c r="AB22" i="616"/>
  <c r="O22" i="616"/>
  <c r="N22" i="616"/>
  <c r="Q22" i="616" s="1"/>
  <c r="M22" i="616"/>
  <c r="AA22" i="616" s="1"/>
  <c r="K22" i="616"/>
  <c r="G22" i="616"/>
  <c r="T21" i="616"/>
  <c r="S21" i="616"/>
  <c r="M21" i="616"/>
  <c r="AB21" i="616" s="1"/>
  <c r="AC5" i="616" s="1"/>
  <c r="L21" i="616"/>
  <c r="O21" i="616" s="1"/>
  <c r="K21" i="616"/>
  <c r="J21" i="616"/>
  <c r="I21" i="616"/>
  <c r="AA7" i="616"/>
  <c r="O7" i="616"/>
  <c r="N7" i="616"/>
  <c r="Q7" i="616" s="1"/>
  <c r="M7" i="616"/>
  <c r="AB7" i="616" s="1"/>
  <c r="K7" i="616"/>
  <c r="G7" i="616"/>
  <c r="AB6" i="616"/>
  <c r="AA6" i="616"/>
  <c r="O6" i="616"/>
  <c r="M6" i="616"/>
  <c r="N6" i="616" s="1"/>
  <c r="K6" i="616"/>
  <c r="G6" i="616"/>
  <c r="AB5" i="616"/>
  <c r="AA5" i="616"/>
  <c r="O5" i="616"/>
  <c r="N5" i="616"/>
  <c r="P5" i="616" s="1"/>
  <c r="M5" i="616"/>
  <c r="K5" i="616"/>
  <c r="G5" i="616"/>
  <c r="H2" i="616"/>
  <c r="H1" i="616"/>
  <c r="F1" i="616"/>
  <c r="F2" i="616" s="1"/>
  <c r="D1" i="616"/>
  <c r="T208" i="615"/>
  <c r="S208" i="615"/>
  <c r="L208" i="615"/>
  <c r="O208" i="615" s="1"/>
  <c r="K208" i="615"/>
  <c r="J208" i="615"/>
  <c r="I208" i="615"/>
  <c r="AA197" i="615"/>
  <c r="O197" i="615"/>
  <c r="N197" i="615"/>
  <c r="Q197" i="615" s="1"/>
  <c r="M197" i="615"/>
  <c r="AB197" i="615" s="1"/>
  <c r="K197" i="615"/>
  <c r="G197" i="615"/>
  <c r="AB196" i="615"/>
  <c r="AA196" i="615"/>
  <c r="O196" i="615"/>
  <c r="M196" i="615"/>
  <c r="N196" i="615" s="1"/>
  <c r="K196" i="615"/>
  <c r="G196" i="615"/>
  <c r="AA195" i="615"/>
  <c r="P195" i="615"/>
  <c r="O195" i="615"/>
  <c r="N195" i="615"/>
  <c r="M195" i="615"/>
  <c r="AB195" i="615" s="1"/>
  <c r="K195" i="615"/>
  <c r="Q195" i="615" s="1"/>
  <c r="G195" i="615"/>
  <c r="O194" i="615"/>
  <c r="M194" i="615"/>
  <c r="AB194" i="615" s="1"/>
  <c r="K194" i="615"/>
  <c r="G194" i="615"/>
  <c r="AB193" i="615"/>
  <c r="AA193" i="615"/>
  <c r="O193" i="615"/>
  <c r="N193" i="615"/>
  <c r="Q193" i="615" s="1"/>
  <c r="M193" i="615"/>
  <c r="K193" i="615"/>
  <c r="G193" i="615"/>
  <c r="AB192" i="615"/>
  <c r="O192" i="615"/>
  <c r="M192" i="615"/>
  <c r="AA192" i="615" s="1"/>
  <c r="K192" i="615"/>
  <c r="G192" i="615"/>
  <c r="T191" i="615"/>
  <c r="S191" i="615"/>
  <c r="L191" i="615"/>
  <c r="O191" i="615" s="1"/>
  <c r="J191" i="615"/>
  <c r="K191" i="615" s="1"/>
  <c r="I191" i="615"/>
  <c r="AB178" i="615"/>
  <c r="AA178" i="615"/>
  <c r="O178" i="615"/>
  <c r="M178" i="615"/>
  <c r="N178" i="615" s="1"/>
  <c r="K178" i="615"/>
  <c r="G178" i="615"/>
  <c r="AA177" i="615"/>
  <c r="P177" i="615"/>
  <c r="O177" i="615"/>
  <c r="N177" i="615"/>
  <c r="M177" i="615"/>
  <c r="AB177" i="615" s="1"/>
  <c r="K177" i="615"/>
  <c r="Q177" i="615" s="1"/>
  <c r="G177" i="615"/>
  <c r="O176" i="615"/>
  <c r="M176" i="615"/>
  <c r="AB176" i="615" s="1"/>
  <c r="K176" i="615"/>
  <c r="G176" i="615"/>
  <c r="AB175" i="615"/>
  <c r="O175" i="615"/>
  <c r="N175" i="615"/>
  <c r="Q175" i="615" s="1"/>
  <c r="M175" i="615"/>
  <c r="AA175" i="615" s="1"/>
  <c r="K175" i="615"/>
  <c r="G175" i="615"/>
  <c r="T174" i="615"/>
  <c r="S174" i="615"/>
  <c r="M174" i="615"/>
  <c r="AB174" i="615" s="1"/>
  <c r="AC158" i="615" s="1"/>
  <c r="L174" i="615"/>
  <c r="O174" i="615" s="1"/>
  <c r="K174" i="615"/>
  <c r="J174" i="615"/>
  <c r="I174" i="615"/>
  <c r="AA160" i="615"/>
  <c r="O160" i="615"/>
  <c r="N160" i="615"/>
  <c r="Q160" i="615" s="1"/>
  <c r="M160" i="615"/>
  <c r="AB160" i="615" s="1"/>
  <c r="K160" i="615"/>
  <c r="G160" i="615"/>
  <c r="AB159" i="615"/>
  <c r="AA159" i="615"/>
  <c r="O159" i="615"/>
  <c r="M159" i="615"/>
  <c r="N159" i="615" s="1"/>
  <c r="K159" i="615"/>
  <c r="G159" i="615"/>
  <c r="AB158" i="615"/>
  <c r="AA158" i="615"/>
  <c r="Q158" i="615"/>
  <c r="O158" i="615"/>
  <c r="N158" i="615"/>
  <c r="P158" i="615" s="1"/>
  <c r="M158" i="615"/>
  <c r="K158" i="615"/>
  <c r="G158" i="615"/>
  <c r="T157" i="615"/>
  <c r="S157" i="615"/>
  <c r="L157" i="615"/>
  <c r="O157" i="615" s="1"/>
  <c r="J157" i="615"/>
  <c r="K157" i="615" s="1"/>
  <c r="I157" i="615"/>
  <c r="AA143" i="615"/>
  <c r="P143" i="615"/>
  <c r="O143" i="615"/>
  <c r="N143" i="615"/>
  <c r="M143" i="615"/>
  <c r="AB143" i="615" s="1"/>
  <c r="K143" i="615"/>
  <c r="Q143" i="615" s="1"/>
  <c r="G143" i="615"/>
  <c r="O142" i="615"/>
  <c r="M142" i="615"/>
  <c r="M157" i="615" s="1"/>
  <c r="K142" i="615"/>
  <c r="G142" i="615"/>
  <c r="AB141" i="615"/>
  <c r="O141" i="615"/>
  <c r="N141" i="615"/>
  <c r="Q141" i="615" s="1"/>
  <c r="M141" i="615"/>
  <c r="AA141" i="615" s="1"/>
  <c r="K141" i="615"/>
  <c r="G141" i="615"/>
  <c r="T140" i="615"/>
  <c r="S140" i="615"/>
  <c r="L140" i="615"/>
  <c r="O140" i="615" s="1"/>
  <c r="K140" i="615"/>
  <c r="J140" i="615"/>
  <c r="I140" i="615"/>
  <c r="AA128" i="615"/>
  <c r="O128" i="615"/>
  <c r="N128" i="615"/>
  <c r="Q128" i="615" s="1"/>
  <c r="M128" i="615"/>
  <c r="AB128" i="615" s="1"/>
  <c r="K128" i="615"/>
  <c r="G128" i="615"/>
  <c r="AB127" i="615"/>
  <c r="AA127" i="615"/>
  <c r="O127" i="615"/>
  <c r="N127" i="615"/>
  <c r="Q127" i="615" s="1"/>
  <c r="M127" i="615"/>
  <c r="K127" i="615"/>
  <c r="G127" i="615"/>
  <c r="AA126" i="615"/>
  <c r="P126" i="615"/>
  <c r="O126" i="615"/>
  <c r="N126" i="615"/>
  <c r="Q126" i="615" s="1"/>
  <c r="M126" i="615"/>
  <c r="AB126" i="615" s="1"/>
  <c r="K126" i="615"/>
  <c r="G126" i="615"/>
  <c r="O125" i="615"/>
  <c r="M125" i="615"/>
  <c r="AB125" i="615" s="1"/>
  <c r="K125" i="615"/>
  <c r="G125" i="615"/>
  <c r="AB124" i="615"/>
  <c r="O124" i="615"/>
  <c r="N124" i="615"/>
  <c r="Q124" i="615" s="1"/>
  <c r="M124" i="615"/>
  <c r="AA124" i="615" s="1"/>
  <c r="K124" i="615"/>
  <c r="G124" i="615"/>
  <c r="T123" i="615"/>
  <c r="S123" i="615"/>
  <c r="L123" i="615"/>
  <c r="O123" i="615" s="1"/>
  <c r="K123" i="615"/>
  <c r="J123" i="615"/>
  <c r="I123" i="615"/>
  <c r="AA112" i="615"/>
  <c r="O112" i="615"/>
  <c r="N112" i="615"/>
  <c r="Q112" i="615" s="1"/>
  <c r="M112" i="615"/>
  <c r="AB112" i="615" s="1"/>
  <c r="K112" i="615"/>
  <c r="G112" i="615"/>
  <c r="AB111" i="615"/>
  <c r="AA111" i="615"/>
  <c r="O111" i="615"/>
  <c r="M111" i="615"/>
  <c r="N111" i="615" s="1"/>
  <c r="K111" i="615"/>
  <c r="G111" i="615"/>
  <c r="AA110" i="615"/>
  <c r="P110" i="615"/>
  <c r="O110" i="615"/>
  <c r="N110" i="615"/>
  <c r="Q110" i="615" s="1"/>
  <c r="M110" i="615"/>
  <c r="AB110" i="615" s="1"/>
  <c r="K110" i="615"/>
  <c r="G110" i="615"/>
  <c r="O109" i="615"/>
  <c r="M109" i="615"/>
  <c r="AB109" i="615" s="1"/>
  <c r="K109" i="615"/>
  <c r="G109" i="615"/>
  <c r="AA108" i="615"/>
  <c r="O108" i="615"/>
  <c r="M108" i="615"/>
  <c r="AB108" i="615" s="1"/>
  <c r="K108" i="615"/>
  <c r="G108" i="615"/>
  <c r="AB107" i="615"/>
  <c r="AA107" i="615"/>
  <c r="O107" i="615"/>
  <c r="M107" i="615"/>
  <c r="N107" i="615" s="1"/>
  <c r="K107" i="615"/>
  <c r="G107" i="615"/>
  <c r="T106" i="615"/>
  <c r="S106" i="615"/>
  <c r="L106" i="615"/>
  <c r="O106" i="615" s="1"/>
  <c r="J106" i="615"/>
  <c r="K106" i="615" s="1"/>
  <c r="I106" i="615"/>
  <c r="AB93" i="615"/>
  <c r="AA93" i="615"/>
  <c r="O93" i="615"/>
  <c r="M93" i="615"/>
  <c r="N93" i="615" s="1"/>
  <c r="K93" i="615"/>
  <c r="G93" i="615"/>
  <c r="AA92" i="615"/>
  <c r="P92" i="615"/>
  <c r="O92" i="615"/>
  <c r="N92" i="615"/>
  <c r="M92" i="615"/>
  <c r="AB92" i="615" s="1"/>
  <c r="K92" i="615"/>
  <c r="Q92" i="615" s="1"/>
  <c r="G92" i="615"/>
  <c r="O91" i="615"/>
  <c r="M91" i="615"/>
  <c r="AB91" i="615" s="1"/>
  <c r="K91" i="615"/>
  <c r="G91" i="615"/>
  <c r="AB90" i="615"/>
  <c r="O90" i="615"/>
  <c r="N90" i="615"/>
  <c r="Q90" i="615" s="1"/>
  <c r="M90" i="615"/>
  <c r="AA90" i="615" s="1"/>
  <c r="K90" i="615"/>
  <c r="G90" i="615"/>
  <c r="T89" i="615"/>
  <c r="S89" i="615"/>
  <c r="L89" i="615"/>
  <c r="O89" i="615" s="1"/>
  <c r="K89" i="615"/>
  <c r="J89" i="615"/>
  <c r="I89" i="615"/>
  <c r="AA76" i="615"/>
  <c r="O76" i="615"/>
  <c r="N76" i="615"/>
  <c r="Q76" i="615" s="1"/>
  <c r="M76" i="615"/>
  <c r="AB76" i="615" s="1"/>
  <c r="K76" i="615"/>
  <c r="G76" i="615"/>
  <c r="AB75" i="615"/>
  <c r="AA75" i="615"/>
  <c r="O75" i="615"/>
  <c r="M75" i="615"/>
  <c r="N75" i="615" s="1"/>
  <c r="K75" i="615"/>
  <c r="G75" i="615"/>
  <c r="AA74" i="615"/>
  <c r="P74" i="615"/>
  <c r="O74" i="615"/>
  <c r="N74" i="615"/>
  <c r="Q74" i="615" s="1"/>
  <c r="M74" i="615"/>
  <c r="AB74" i="615" s="1"/>
  <c r="K74" i="615"/>
  <c r="G74" i="615"/>
  <c r="O73" i="615"/>
  <c r="N73" i="615"/>
  <c r="Q73" i="615" s="1"/>
  <c r="M73" i="615"/>
  <c r="AB73" i="615" s="1"/>
  <c r="K73" i="615"/>
  <c r="G73" i="615"/>
  <c r="T72" i="615"/>
  <c r="S72" i="615"/>
  <c r="L72" i="615"/>
  <c r="O72" i="615" s="1"/>
  <c r="J72" i="615"/>
  <c r="K72" i="615" s="1"/>
  <c r="I72" i="615"/>
  <c r="O57" i="615"/>
  <c r="M57" i="615"/>
  <c r="AB57" i="615" s="1"/>
  <c r="K57" i="615"/>
  <c r="G57" i="615"/>
  <c r="AB56" i="615"/>
  <c r="O56" i="615"/>
  <c r="M56" i="615"/>
  <c r="AA56" i="615" s="1"/>
  <c r="K56" i="615"/>
  <c r="G56" i="615"/>
  <c r="T55" i="615"/>
  <c r="S55" i="615"/>
  <c r="L55" i="615"/>
  <c r="O55" i="615" s="1"/>
  <c r="K55" i="615"/>
  <c r="J55" i="615"/>
  <c r="I55" i="615"/>
  <c r="AA41" i="615"/>
  <c r="O41" i="615"/>
  <c r="M41" i="615"/>
  <c r="AB41" i="615" s="1"/>
  <c r="K41" i="615"/>
  <c r="G41" i="615"/>
  <c r="AB40" i="615"/>
  <c r="AA40" i="615"/>
  <c r="Q40" i="615"/>
  <c r="O40" i="615"/>
  <c r="N40" i="615"/>
  <c r="P40" i="615" s="1"/>
  <c r="M40" i="615"/>
  <c r="K40" i="615"/>
  <c r="G40" i="615"/>
  <c r="AB39" i="615"/>
  <c r="AA39" i="615"/>
  <c r="O39" i="615"/>
  <c r="N39" i="615"/>
  <c r="P39" i="615" s="1"/>
  <c r="M39" i="615"/>
  <c r="M55" i="615" s="1"/>
  <c r="K39" i="615"/>
  <c r="G39" i="615"/>
  <c r="T38" i="615"/>
  <c r="S38" i="615"/>
  <c r="O38" i="615"/>
  <c r="M38" i="615"/>
  <c r="N38" i="615" s="1"/>
  <c r="L38" i="615"/>
  <c r="J38" i="615"/>
  <c r="K38" i="615" s="1"/>
  <c r="I38" i="615"/>
  <c r="AA23" i="615"/>
  <c r="P23" i="615"/>
  <c r="O23" i="615"/>
  <c r="N23" i="615"/>
  <c r="Q23" i="615" s="1"/>
  <c r="M23" i="615"/>
  <c r="AB23" i="615" s="1"/>
  <c r="K23" i="615"/>
  <c r="G23" i="615"/>
  <c r="O22" i="615"/>
  <c r="N22" i="615"/>
  <c r="Q22" i="615" s="1"/>
  <c r="M22" i="615"/>
  <c r="AB22" i="615" s="1"/>
  <c r="K22" i="615"/>
  <c r="G22" i="615"/>
  <c r="T21" i="615"/>
  <c r="S21" i="615"/>
  <c r="L21" i="615"/>
  <c r="O21" i="615" s="1"/>
  <c r="J21" i="615"/>
  <c r="K21" i="615" s="1"/>
  <c r="I21" i="615"/>
  <c r="O6" i="615"/>
  <c r="M6" i="615"/>
  <c r="AB6" i="615" s="1"/>
  <c r="K6" i="615"/>
  <c r="G6" i="615"/>
  <c r="AB5" i="615"/>
  <c r="AA5" i="615"/>
  <c r="O5" i="615"/>
  <c r="N5" i="615"/>
  <c r="P5" i="615" s="1"/>
  <c r="M5" i="615"/>
  <c r="K5" i="615"/>
  <c r="Q5" i="615" s="1"/>
  <c r="G5" i="615"/>
  <c r="F1" i="615" s="1"/>
  <c r="H2" i="615"/>
  <c r="H1" i="615"/>
  <c r="D1" i="615"/>
  <c r="X29" i="614"/>
  <c r="W29" i="614"/>
  <c r="V29" i="614"/>
  <c r="T29" i="614"/>
  <c r="P29" i="614"/>
  <c r="M8" i="614" s="1"/>
  <c r="O29" i="614"/>
  <c r="N29" i="614"/>
  <c r="M29" i="614"/>
  <c r="I29" i="614"/>
  <c r="H29" i="614"/>
  <c r="G29" i="614"/>
  <c r="D29" i="614"/>
  <c r="K8" i="614" s="1"/>
  <c r="O15" i="614"/>
  <c r="N15" i="614"/>
  <c r="K15" i="614"/>
  <c r="I15" i="614"/>
  <c r="H15" i="614"/>
  <c r="G15" i="614"/>
  <c r="F15" i="614"/>
  <c r="E15" i="614"/>
  <c r="D15" i="614"/>
  <c r="G8" i="614" s="1"/>
  <c r="I8" i="614"/>
  <c r="F8" i="614"/>
  <c r="M7" i="614"/>
  <c r="K7" i="614"/>
  <c r="I7" i="614"/>
  <c r="G7" i="614"/>
  <c r="F7" i="614"/>
  <c r="E7" i="614"/>
  <c r="M6" i="614"/>
  <c r="K6" i="614"/>
  <c r="I6" i="614"/>
  <c r="G6" i="614"/>
  <c r="F6" i="614"/>
  <c r="E6" i="614"/>
  <c r="F3" i="614"/>
  <c r="T157" i="613"/>
  <c r="S157" i="613"/>
  <c r="L157" i="613"/>
  <c r="O157" i="613" s="1"/>
  <c r="J157" i="613"/>
  <c r="K157" i="613" s="1"/>
  <c r="I157" i="613"/>
  <c r="AA143" i="613"/>
  <c r="O143" i="613"/>
  <c r="M143" i="613"/>
  <c r="AB143" i="613" s="1"/>
  <c r="K143" i="613"/>
  <c r="G143" i="613"/>
  <c r="AB142" i="613"/>
  <c r="AA142" i="613"/>
  <c r="O142" i="613"/>
  <c r="N142" i="613"/>
  <c r="Q142" i="613" s="1"/>
  <c r="M142" i="613"/>
  <c r="K142" i="613"/>
  <c r="G142" i="613"/>
  <c r="AB141" i="613"/>
  <c r="AA141" i="613"/>
  <c r="Q141" i="613"/>
  <c r="O141" i="613"/>
  <c r="N141" i="613"/>
  <c r="P141" i="613" s="1"/>
  <c r="M141" i="613"/>
  <c r="M157" i="613" s="1"/>
  <c r="K141" i="613"/>
  <c r="G141" i="613"/>
  <c r="T140" i="613"/>
  <c r="S140" i="613"/>
  <c r="L140" i="613"/>
  <c r="O140" i="613" s="1"/>
  <c r="J140" i="613"/>
  <c r="K140" i="613" s="1"/>
  <c r="I140" i="613"/>
  <c r="AB126" i="613"/>
  <c r="AA126" i="613"/>
  <c r="P126" i="613"/>
  <c r="O126" i="613"/>
  <c r="N126" i="613"/>
  <c r="M126" i="613"/>
  <c r="K126" i="613"/>
  <c r="Q126" i="613" s="1"/>
  <c r="G126" i="613"/>
  <c r="O125" i="613"/>
  <c r="M125" i="613"/>
  <c r="AB125" i="613" s="1"/>
  <c r="K125" i="613"/>
  <c r="G125" i="613"/>
  <c r="AB124" i="613"/>
  <c r="AA124" i="613"/>
  <c r="O124" i="613"/>
  <c r="N124" i="613"/>
  <c r="Q124" i="613" s="1"/>
  <c r="M124" i="613"/>
  <c r="M140" i="613" s="1"/>
  <c r="K124" i="613"/>
  <c r="G124" i="613"/>
  <c r="T123" i="613"/>
  <c r="S123" i="613"/>
  <c r="L123" i="613"/>
  <c r="O123" i="613" s="1"/>
  <c r="J123" i="613"/>
  <c r="K123" i="613" s="1"/>
  <c r="I123" i="613"/>
  <c r="AA111" i="613"/>
  <c r="O111" i="613"/>
  <c r="N111" i="613"/>
  <c r="P111" i="613" s="1"/>
  <c r="M111" i="613"/>
  <c r="AB111" i="613" s="1"/>
  <c r="K111" i="613"/>
  <c r="Q111" i="613" s="1"/>
  <c r="G111" i="613"/>
  <c r="AB110" i="613"/>
  <c r="AA110" i="613"/>
  <c r="O110" i="613"/>
  <c r="N110" i="613"/>
  <c r="Q110" i="613" s="1"/>
  <c r="M110" i="613"/>
  <c r="K110" i="613"/>
  <c r="G110" i="613"/>
  <c r="AA109" i="613"/>
  <c r="P109" i="613"/>
  <c r="O109" i="613"/>
  <c r="N109" i="613"/>
  <c r="M109" i="613"/>
  <c r="AB109" i="613" s="1"/>
  <c r="K109" i="613"/>
  <c r="Q109" i="613" s="1"/>
  <c r="G109" i="613"/>
  <c r="O108" i="613"/>
  <c r="M108" i="613"/>
  <c r="AB108" i="613" s="1"/>
  <c r="K108" i="613"/>
  <c r="G108" i="613"/>
  <c r="AB107" i="613"/>
  <c r="AA107" i="613"/>
  <c r="O107" i="613"/>
  <c r="N107" i="613"/>
  <c r="Q107" i="613" s="1"/>
  <c r="M107" i="613"/>
  <c r="K107" i="613"/>
  <c r="G107" i="613"/>
  <c r="T106" i="613"/>
  <c r="S106" i="613"/>
  <c r="L106" i="613"/>
  <c r="O106" i="613" s="1"/>
  <c r="J106" i="613"/>
  <c r="K106" i="613" s="1"/>
  <c r="I106" i="613"/>
  <c r="AA94" i="613"/>
  <c r="O94" i="613"/>
  <c r="N94" i="613"/>
  <c r="P94" i="613" s="1"/>
  <c r="M94" i="613"/>
  <c r="AB94" i="613" s="1"/>
  <c r="K94" i="613"/>
  <c r="Q94" i="613" s="1"/>
  <c r="G94" i="613"/>
  <c r="AB93" i="613"/>
  <c r="AA93" i="613"/>
  <c r="O93" i="613"/>
  <c r="N93" i="613"/>
  <c r="Q93" i="613" s="1"/>
  <c r="M93" i="613"/>
  <c r="K93" i="613"/>
  <c r="G93" i="613"/>
  <c r="AA92" i="613"/>
  <c r="P92" i="613"/>
  <c r="O92" i="613"/>
  <c r="N92" i="613"/>
  <c r="M92" i="613"/>
  <c r="AB92" i="613" s="1"/>
  <c r="K92" i="613"/>
  <c r="Q92" i="613" s="1"/>
  <c r="G92" i="613"/>
  <c r="O91" i="613"/>
  <c r="M91" i="613"/>
  <c r="AB91" i="613" s="1"/>
  <c r="K91" i="613"/>
  <c r="G91" i="613"/>
  <c r="AB90" i="613"/>
  <c r="AA90" i="613"/>
  <c r="O90" i="613"/>
  <c r="N90" i="613"/>
  <c r="Q90" i="613" s="1"/>
  <c r="M90" i="613"/>
  <c r="K90" i="613"/>
  <c r="G90" i="613"/>
  <c r="T89" i="613"/>
  <c r="S89" i="613"/>
  <c r="L89" i="613"/>
  <c r="O89" i="613" s="1"/>
  <c r="J89" i="613"/>
  <c r="K89" i="613" s="1"/>
  <c r="I89" i="613"/>
  <c r="AA79" i="613"/>
  <c r="O79" i="613"/>
  <c r="M79" i="613"/>
  <c r="AB79" i="613" s="1"/>
  <c r="K79" i="613"/>
  <c r="G79" i="613"/>
  <c r="AB78" i="613"/>
  <c r="AA78" i="613"/>
  <c r="O78" i="613"/>
  <c r="N78" i="613"/>
  <c r="Q78" i="613" s="1"/>
  <c r="M78" i="613"/>
  <c r="K78" i="613"/>
  <c r="G78" i="613"/>
  <c r="AA77" i="613"/>
  <c r="P77" i="613"/>
  <c r="O77" i="613"/>
  <c r="N77" i="613"/>
  <c r="M77" i="613"/>
  <c r="AB77" i="613" s="1"/>
  <c r="K77" i="613"/>
  <c r="Q77" i="613" s="1"/>
  <c r="G77" i="613"/>
  <c r="O76" i="613"/>
  <c r="M76" i="613"/>
  <c r="AB76" i="613" s="1"/>
  <c r="K76" i="613"/>
  <c r="G76" i="613"/>
  <c r="AA75" i="613"/>
  <c r="O75" i="613"/>
  <c r="M75" i="613"/>
  <c r="AB75" i="613" s="1"/>
  <c r="K75" i="613"/>
  <c r="G75" i="613"/>
  <c r="AB74" i="613"/>
  <c r="AA74" i="613"/>
  <c r="O74" i="613"/>
  <c r="N74" i="613"/>
  <c r="Q74" i="613" s="1"/>
  <c r="M74" i="613"/>
  <c r="K74" i="613"/>
  <c r="G74" i="613"/>
  <c r="AB73" i="613"/>
  <c r="Q73" i="613"/>
  <c r="O73" i="613"/>
  <c r="N73" i="613"/>
  <c r="P73" i="613" s="1"/>
  <c r="M73" i="613"/>
  <c r="AA73" i="613" s="1"/>
  <c r="K73" i="613"/>
  <c r="G73" i="613"/>
  <c r="T72" i="613"/>
  <c r="S72" i="613"/>
  <c r="L72" i="613"/>
  <c r="O72" i="613" s="1"/>
  <c r="J72" i="613"/>
  <c r="K72" i="613" s="1"/>
  <c r="I72" i="613"/>
  <c r="AA59" i="613"/>
  <c r="P59" i="613"/>
  <c r="O59" i="613"/>
  <c r="N59" i="613"/>
  <c r="M59" i="613"/>
  <c r="AB59" i="613" s="1"/>
  <c r="K59" i="613"/>
  <c r="Q59" i="613" s="1"/>
  <c r="G59" i="613"/>
  <c r="O58" i="613"/>
  <c r="M58" i="613"/>
  <c r="M72" i="613" s="1"/>
  <c r="K58" i="613"/>
  <c r="G58" i="613"/>
  <c r="AA57" i="613"/>
  <c r="O57" i="613"/>
  <c r="N57" i="613"/>
  <c r="P57" i="613" s="1"/>
  <c r="M57" i="613"/>
  <c r="AB57" i="613" s="1"/>
  <c r="K57" i="613"/>
  <c r="Q57" i="613" s="1"/>
  <c r="G57" i="613"/>
  <c r="AB56" i="613"/>
  <c r="O56" i="613"/>
  <c r="M56" i="613"/>
  <c r="AA56" i="613" s="1"/>
  <c r="K56" i="613"/>
  <c r="G56" i="613"/>
  <c r="T55" i="613"/>
  <c r="S55" i="613"/>
  <c r="O55" i="613"/>
  <c r="L55" i="613"/>
  <c r="J55" i="613"/>
  <c r="K55" i="613" s="1"/>
  <c r="I55" i="613"/>
  <c r="AB44" i="613"/>
  <c r="AA44" i="613"/>
  <c r="O44" i="613"/>
  <c r="N44" i="613"/>
  <c r="Q44" i="613" s="1"/>
  <c r="M44" i="613"/>
  <c r="K44" i="613"/>
  <c r="G44" i="613"/>
  <c r="AA43" i="613"/>
  <c r="P43" i="613"/>
  <c r="O43" i="613"/>
  <c r="N43" i="613"/>
  <c r="M43" i="613"/>
  <c r="AB43" i="613" s="1"/>
  <c r="K43" i="613"/>
  <c r="Q43" i="613" s="1"/>
  <c r="G43" i="613"/>
  <c r="O42" i="613"/>
  <c r="M42" i="613"/>
  <c r="AB42" i="613" s="1"/>
  <c r="K42" i="613"/>
  <c r="G42" i="613"/>
  <c r="AA41" i="613"/>
  <c r="O41" i="613"/>
  <c r="N41" i="613"/>
  <c r="P41" i="613" s="1"/>
  <c r="M41" i="613"/>
  <c r="AB41" i="613" s="1"/>
  <c r="K41" i="613"/>
  <c r="Q41" i="613" s="1"/>
  <c r="G41" i="613"/>
  <c r="AB40" i="613"/>
  <c r="AA40" i="613"/>
  <c r="O40" i="613"/>
  <c r="N40" i="613"/>
  <c r="Q40" i="613" s="1"/>
  <c r="M40" i="613"/>
  <c r="K40" i="613"/>
  <c r="G40" i="613"/>
  <c r="AB39" i="613"/>
  <c r="O39" i="613"/>
  <c r="M39" i="613"/>
  <c r="N39" i="613" s="1"/>
  <c r="K39" i="613"/>
  <c r="G39" i="613"/>
  <c r="T38" i="613"/>
  <c r="S38" i="613"/>
  <c r="L38" i="613"/>
  <c r="O38" i="613" s="1"/>
  <c r="J38" i="613"/>
  <c r="K38" i="613" s="1"/>
  <c r="I38" i="613"/>
  <c r="AA25" i="613"/>
  <c r="O25" i="613"/>
  <c r="M25" i="613"/>
  <c r="N25" i="613" s="1"/>
  <c r="K25" i="613"/>
  <c r="G25" i="613"/>
  <c r="O24" i="613"/>
  <c r="M24" i="613"/>
  <c r="M38" i="613" s="1"/>
  <c r="K24" i="613"/>
  <c r="G24" i="613"/>
  <c r="AA23" i="613"/>
  <c r="O23" i="613"/>
  <c r="N23" i="613"/>
  <c r="P23" i="613" s="1"/>
  <c r="M23" i="613"/>
  <c r="AB23" i="613" s="1"/>
  <c r="K23" i="613"/>
  <c r="Q23" i="613" s="1"/>
  <c r="G23" i="613"/>
  <c r="AB22" i="613"/>
  <c r="O22" i="613"/>
  <c r="M22" i="613"/>
  <c r="AA22" i="613" s="1"/>
  <c r="K22" i="613"/>
  <c r="G22" i="613"/>
  <c r="T21" i="613"/>
  <c r="S21" i="613"/>
  <c r="O21" i="613"/>
  <c r="L21" i="613"/>
  <c r="J21" i="613"/>
  <c r="K21" i="613" s="1"/>
  <c r="I21" i="613"/>
  <c r="AB8" i="613"/>
  <c r="AA8" i="613"/>
  <c r="O8" i="613"/>
  <c r="N8" i="613"/>
  <c r="Q8" i="613" s="1"/>
  <c r="M8" i="613"/>
  <c r="K8" i="613"/>
  <c r="G8" i="613"/>
  <c r="AA7" i="613"/>
  <c r="O7" i="613"/>
  <c r="M7" i="613"/>
  <c r="N7" i="613" s="1"/>
  <c r="K7" i="613"/>
  <c r="G7" i="613"/>
  <c r="O6" i="613"/>
  <c r="M6" i="613"/>
  <c r="AB6" i="613" s="1"/>
  <c r="K6" i="613"/>
  <c r="G6" i="613"/>
  <c r="AB5" i="613"/>
  <c r="AA5" i="613"/>
  <c r="O5" i="613"/>
  <c r="N5" i="613"/>
  <c r="Q5" i="613" s="1"/>
  <c r="M5" i="613"/>
  <c r="M21" i="613" s="1"/>
  <c r="K5" i="613"/>
  <c r="G5" i="613"/>
  <c r="F1" i="613" s="1"/>
  <c r="F2" i="613" s="1"/>
  <c r="H2" i="613"/>
  <c r="H1" i="613"/>
  <c r="D1" i="613"/>
  <c r="T208" i="612"/>
  <c r="S208" i="612"/>
  <c r="L208" i="612"/>
  <c r="O208" i="612" s="1"/>
  <c r="J208" i="612"/>
  <c r="K208" i="612" s="1"/>
  <c r="I208" i="612"/>
  <c r="AA197" i="612"/>
  <c r="P197" i="612"/>
  <c r="O197" i="612"/>
  <c r="N197" i="612"/>
  <c r="M197" i="612"/>
  <c r="AB197" i="612" s="1"/>
  <c r="K197" i="612"/>
  <c r="Q197" i="612" s="1"/>
  <c r="G197" i="612"/>
  <c r="O196" i="612"/>
  <c r="M196" i="612"/>
  <c r="M208" i="612" s="1"/>
  <c r="K196" i="612"/>
  <c r="G196" i="612"/>
  <c r="AA195" i="612"/>
  <c r="O195" i="612"/>
  <c r="N195" i="612"/>
  <c r="P195" i="612" s="1"/>
  <c r="M195" i="612"/>
  <c r="AB195" i="612" s="1"/>
  <c r="K195" i="612"/>
  <c r="Q195" i="612" s="1"/>
  <c r="G195" i="612"/>
  <c r="AB194" i="612"/>
  <c r="AA194" i="612"/>
  <c r="O194" i="612"/>
  <c r="N194" i="612"/>
  <c r="Q194" i="612" s="1"/>
  <c r="M194" i="612"/>
  <c r="K194" i="612"/>
  <c r="G194" i="612"/>
  <c r="AA193" i="612"/>
  <c r="P193" i="612"/>
  <c r="O193" i="612"/>
  <c r="N193" i="612"/>
  <c r="Q193" i="612" s="1"/>
  <c r="M193" i="612"/>
  <c r="AB193" i="612" s="1"/>
  <c r="K193" i="612"/>
  <c r="G193" i="612"/>
  <c r="AB192" i="612"/>
  <c r="O192" i="612"/>
  <c r="N192" i="612"/>
  <c r="Q192" i="612" s="1"/>
  <c r="M192" i="612"/>
  <c r="AA192" i="612" s="1"/>
  <c r="K192" i="612"/>
  <c r="G192" i="612"/>
  <c r="T191" i="612"/>
  <c r="S191" i="612"/>
  <c r="M191" i="612"/>
  <c r="AB191" i="612" s="1"/>
  <c r="AC175" i="612" s="1"/>
  <c r="L191" i="612"/>
  <c r="O191" i="612" s="1"/>
  <c r="J191" i="612"/>
  <c r="K191" i="612" s="1"/>
  <c r="I191" i="612"/>
  <c r="O178" i="612"/>
  <c r="M178" i="612"/>
  <c r="AB178" i="612" s="1"/>
  <c r="K178" i="612"/>
  <c r="G178" i="612"/>
  <c r="AA177" i="612"/>
  <c r="O177" i="612"/>
  <c r="N177" i="612"/>
  <c r="P177" i="612" s="1"/>
  <c r="M177" i="612"/>
  <c r="AB177" i="612" s="1"/>
  <c r="K177" i="612"/>
  <c r="Q177" i="612" s="1"/>
  <c r="G177" i="612"/>
  <c r="AB176" i="612"/>
  <c r="AA176" i="612"/>
  <c r="O176" i="612"/>
  <c r="N176" i="612"/>
  <c r="Q176" i="612" s="1"/>
  <c r="M176" i="612"/>
  <c r="K176" i="612"/>
  <c r="G176" i="612"/>
  <c r="AB175" i="612"/>
  <c r="O175" i="612"/>
  <c r="M175" i="612"/>
  <c r="N175" i="612" s="1"/>
  <c r="K175" i="612"/>
  <c r="G175" i="612"/>
  <c r="T174" i="612"/>
  <c r="S174" i="612"/>
  <c r="L174" i="612"/>
  <c r="O174" i="612" s="1"/>
  <c r="J174" i="612"/>
  <c r="K174" i="612" s="1"/>
  <c r="I174" i="612"/>
  <c r="AA160" i="612"/>
  <c r="P160" i="612"/>
  <c r="O160" i="612"/>
  <c r="N160" i="612"/>
  <c r="Q160" i="612" s="1"/>
  <c r="M160" i="612"/>
  <c r="AB160" i="612" s="1"/>
  <c r="K160" i="612"/>
  <c r="G160" i="612"/>
  <c r="O159" i="612"/>
  <c r="M159" i="612"/>
  <c r="M174" i="612" s="1"/>
  <c r="K159" i="612"/>
  <c r="G159" i="612"/>
  <c r="AB158" i="612"/>
  <c r="AA158" i="612"/>
  <c r="O158" i="612"/>
  <c r="N158" i="612"/>
  <c r="Q158" i="612" s="1"/>
  <c r="M158" i="612"/>
  <c r="K158" i="612"/>
  <c r="G158" i="612"/>
  <c r="T157" i="612"/>
  <c r="S157" i="612"/>
  <c r="M157" i="612"/>
  <c r="AB157" i="612" s="1"/>
  <c r="AC141" i="612" s="1"/>
  <c r="L157" i="612"/>
  <c r="O157" i="612" s="1"/>
  <c r="J157" i="612"/>
  <c r="K157" i="612" s="1"/>
  <c r="I157" i="612"/>
  <c r="AA143" i="612"/>
  <c r="O143" i="612"/>
  <c r="N143" i="612"/>
  <c r="P143" i="612" s="1"/>
  <c r="M143" i="612"/>
  <c r="AB143" i="612" s="1"/>
  <c r="K143" i="612"/>
  <c r="Q143" i="612" s="1"/>
  <c r="G143" i="612"/>
  <c r="AB142" i="612"/>
  <c r="AA142" i="612"/>
  <c r="O142" i="612"/>
  <c r="N142" i="612"/>
  <c r="Q142" i="612" s="1"/>
  <c r="M142" i="612"/>
  <c r="K142" i="612"/>
  <c r="G142" i="612"/>
  <c r="AB141" i="612"/>
  <c r="Q141" i="612"/>
  <c r="O141" i="612"/>
  <c r="N141" i="612"/>
  <c r="P141" i="612" s="1"/>
  <c r="M141" i="612"/>
  <c r="AA141" i="612" s="1"/>
  <c r="K141" i="612"/>
  <c r="G141" i="612"/>
  <c r="T140" i="612"/>
  <c r="S140" i="612"/>
  <c r="L140" i="612"/>
  <c r="O140" i="612" s="1"/>
  <c r="J140" i="612"/>
  <c r="K140" i="612" s="1"/>
  <c r="I140" i="612"/>
  <c r="AA128" i="612"/>
  <c r="P128" i="612"/>
  <c r="O128" i="612"/>
  <c r="N128" i="612"/>
  <c r="Q128" i="612" s="1"/>
  <c r="M128" i="612"/>
  <c r="AB128" i="612" s="1"/>
  <c r="K128" i="612"/>
  <c r="G128" i="612"/>
  <c r="O127" i="612"/>
  <c r="M127" i="612"/>
  <c r="AB127" i="612" s="1"/>
  <c r="K127" i="612"/>
  <c r="G127" i="612"/>
  <c r="AA126" i="612"/>
  <c r="O126" i="612"/>
  <c r="N126" i="612"/>
  <c r="P126" i="612" s="1"/>
  <c r="M126" i="612"/>
  <c r="AB126" i="612" s="1"/>
  <c r="K126" i="612"/>
  <c r="Q126" i="612" s="1"/>
  <c r="G126" i="612"/>
  <c r="AB125" i="612"/>
  <c r="AA125" i="612"/>
  <c r="O125" i="612"/>
  <c r="N125" i="612"/>
  <c r="Q125" i="612" s="1"/>
  <c r="M125" i="612"/>
  <c r="K125" i="612"/>
  <c r="G125" i="612"/>
  <c r="AB124" i="612"/>
  <c r="Q124" i="612"/>
  <c r="O124" i="612"/>
  <c r="N124" i="612"/>
  <c r="P124" i="612" s="1"/>
  <c r="M124" i="612"/>
  <c r="M140" i="612" s="1"/>
  <c r="K124" i="612"/>
  <c r="G124" i="612"/>
  <c r="T123" i="612"/>
  <c r="S123" i="612"/>
  <c r="L123" i="612"/>
  <c r="O123" i="612" s="1"/>
  <c r="J123" i="612"/>
  <c r="K123" i="612" s="1"/>
  <c r="I123" i="612"/>
  <c r="AA112" i="612"/>
  <c r="P112" i="612"/>
  <c r="O112" i="612"/>
  <c r="N112" i="612"/>
  <c r="Q112" i="612" s="1"/>
  <c r="M112" i="612"/>
  <c r="AB112" i="612" s="1"/>
  <c r="K112" i="612"/>
  <c r="G112" i="612"/>
  <c r="O111" i="612"/>
  <c r="M111" i="612"/>
  <c r="M123" i="612" s="1"/>
  <c r="K111" i="612"/>
  <c r="G111" i="612"/>
  <c r="AA110" i="612"/>
  <c r="O110" i="612"/>
  <c r="N110" i="612"/>
  <c r="P110" i="612" s="1"/>
  <c r="M110" i="612"/>
  <c r="AB110" i="612" s="1"/>
  <c r="K110" i="612"/>
  <c r="Q110" i="612" s="1"/>
  <c r="G110" i="612"/>
  <c r="AB109" i="612"/>
  <c r="AA109" i="612"/>
  <c r="O109" i="612"/>
  <c r="N109" i="612"/>
  <c r="Q109" i="612" s="1"/>
  <c r="M109" i="612"/>
  <c r="K109" i="612"/>
  <c r="G109" i="612"/>
  <c r="AA108" i="612"/>
  <c r="P108" i="612"/>
  <c r="O108" i="612"/>
  <c r="N108" i="612"/>
  <c r="Q108" i="612" s="1"/>
  <c r="M108" i="612"/>
  <c r="AB108" i="612" s="1"/>
  <c r="K108" i="612"/>
  <c r="G108" i="612"/>
  <c r="AB107" i="612"/>
  <c r="AA107" i="612"/>
  <c r="O107" i="612"/>
  <c r="N107" i="612"/>
  <c r="Q107" i="612" s="1"/>
  <c r="M107" i="612"/>
  <c r="K107" i="612"/>
  <c r="G107" i="612"/>
  <c r="T106" i="612"/>
  <c r="S106" i="612"/>
  <c r="M106" i="612"/>
  <c r="AB106" i="612" s="1"/>
  <c r="AC90" i="612" s="1"/>
  <c r="L106" i="612"/>
  <c r="O106" i="612" s="1"/>
  <c r="J106" i="612"/>
  <c r="K106" i="612" s="1"/>
  <c r="I106" i="612"/>
  <c r="O93" i="612"/>
  <c r="M93" i="612"/>
  <c r="AB93" i="612" s="1"/>
  <c r="K93" i="612"/>
  <c r="G93" i="612"/>
  <c r="AA92" i="612"/>
  <c r="O92" i="612"/>
  <c r="N92" i="612"/>
  <c r="P92" i="612" s="1"/>
  <c r="M92" i="612"/>
  <c r="AB92" i="612" s="1"/>
  <c r="K92" i="612"/>
  <c r="Q92" i="612" s="1"/>
  <c r="G92" i="612"/>
  <c r="AB91" i="612"/>
  <c r="AA91" i="612"/>
  <c r="O91" i="612"/>
  <c r="N91" i="612"/>
  <c r="Q91" i="612" s="1"/>
  <c r="M91" i="612"/>
  <c r="K91" i="612"/>
  <c r="G91" i="612"/>
  <c r="AB90" i="612"/>
  <c r="Q90" i="612"/>
  <c r="O90" i="612"/>
  <c r="N90" i="612"/>
  <c r="P90" i="612" s="1"/>
  <c r="M90" i="612"/>
  <c r="AA90" i="612" s="1"/>
  <c r="K90" i="612"/>
  <c r="G90" i="612"/>
  <c r="T89" i="612"/>
  <c r="S89" i="612"/>
  <c r="L89" i="612"/>
  <c r="O89" i="612" s="1"/>
  <c r="J89" i="612"/>
  <c r="K89" i="612" s="1"/>
  <c r="I89" i="612"/>
  <c r="AA76" i="612"/>
  <c r="P76" i="612"/>
  <c r="O76" i="612"/>
  <c r="N76" i="612"/>
  <c r="Q76" i="612" s="1"/>
  <c r="M76" i="612"/>
  <c r="AB76" i="612" s="1"/>
  <c r="K76" i="612"/>
  <c r="G76" i="612"/>
  <c r="O75" i="612"/>
  <c r="M75" i="612"/>
  <c r="M89" i="612" s="1"/>
  <c r="K75" i="612"/>
  <c r="G75" i="612"/>
  <c r="AA74" i="612"/>
  <c r="O74" i="612"/>
  <c r="N74" i="612"/>
  <c r="P74" i="612" s="1"/>
  <c r="M74" i="612"/>
  <c r="AB74" i="612" s="1"/>
  <c r="K74" i="612"/>
  <c r="Q74" i="612" s="1"/>
  <c r="G74" i="612"/>
  <c r="AB73" i="612"/>
  <c r="Q73" i="612"/>
  <c r="P73" i="612"/>
  <c r="O73" i="612"/>
  <c r="N73" i="612"/>
  <c r="M73" i="612"/>
  <c r="AA73" i="612" s="1"/>
  <c r="K73" i="612"/>
  <c r="G73" i="612"/>
  <c r="T72" i="612"/>
  <c r="S72" i="612"/>
  <c r="O72" i="612"/>
  <c r="L72" i="612"/>
  <c r="J72" i="612"/>
  <c r="K72" i="612" s="1"/>
  <c r="I72" i="612"/>
  <c r="AB57" i="612"/>
  <c r="AA57" i="612"/>
  <c r="O57" i="612"/>
  <c r="N57" i="612"/>
  <c r="Q57" i="612" s="1"/>
  <c r="M57" i="612"/>
  <c r="K57" i="612"/>
  <c r="G57" i="612"/>
  <c r="AB56" i="612"/>
  <c r="Q56" i="612"/>
  <c r="O56" i="612"/>
  <c r="N56" i="612"/>
  <c r="P56" i="612" s="1"/>
  <c r="M56" i="612"/>
  <c r="M72" i="612" s="1"/>
  <c r="K56" i="612"/>
  <c r="G56" i="612"/>
  <c r="T55" i="612"/>
  <c r="S55" i="612"/>
  <c r="L55" i="612"/>
  <c r="O55" i="612" s="1"/>
  <c r="J55" i="612"/>
  <c r="K55" i="612" s="1"/>
  <c r="I55" i="612"/>
  <c r="AA41" i="612"/>
  <c r="P41" i="612"/>
  <c r="O41" i="612"/>
  <c r="N41" i="612"/>
  <c r="Q41" i="612" s="1"/>
  <c r="M41" i="612"/>
  <c r="AB41" i="612" s="1"/>
  <c r="K41" i="612"/>
  <c r="G41" i="612"/>
  <c r="O40" i="612"/>
  <c r="M40" i="612"/>
  <c r="M55" i="612" s="1"/>
  <c r="K40" i="612"/>
  <c r="G40" i="612"/>
  <c r="AB39" i="612"/>
  <c r="AA39" i="612"/>
  <c r="O39" i="612"/>
  <c r="N39" i="612"/>
  <c r="Q39" i="612" s="1"/>
  <c r="M39" i="612"/>
  <c r="K39" i="612"/>
  <c r="G39" i="612"/>
  <c r="F1" i="612" s="1"/>
  <c r="T38" i="612"/>
  <c r="S38" i="612"/>
  <c r="O38" i="612"/>
  <c r="M38" i="612"/>
  <c r="AB38" i="612" s="1"/>
  <c r="AC22" i="612" s="1"/>
  <c r="L38" i="612"/>
  <c r="J38" i="612"/>
  <c r="K38" i="612" s="1"/>
  <c r="I38" i="612"/>
  <c r="AA23" i="612"/>
  <c r="O23" i="612"/>
  <c r="N23" i="612"/>
  <c r="P23" i="612" s="1"/>
  <c r="M23" i="612"/>
  <c r="AB23" i="612" s="1"/>
  <c r="K23" i="612"/>
  <c r="Q23" i="612" s="1"/>
  <c r="G23" i="612"/>
  <c r="AB22" i="612"/>
  <c r="Q22" i="612"/>
  <c r="O22" i="612"/>
  <c r="N22" i="612"/>
  <c r="P22" i="612" s="1"/>
  <c r="M22" i="612"/>
  <c r="AA22" i="612" s="1"/>
  <c r="K22" i="612"/>
  <c r="G22" i="612"/>
  <c r="T21" i="612"/>
  <c r="S21" i="612"/>
  <c r="O21" i="612"/>
  <c r="L21" i="612"/>
  <c r="H1" i="612" s="1"/>
  <c r="J21" i="612"/>
  <c r="K21" i="612" s="1"/>
  <c r="I21" i="612"/>
  <c r="AB6" i="612"/>
  <c r="AA6" i="612"/>
  <c r="O6" i="612"/>
  <c r="N6" i="612"/>
  <c r="Q6" i="612" s="1"/>
  <c r="M6" i="612"/>
  <c r="K6" i="612"/>
  <c r="G6" i="612"/>
  <c r="AB5" i="612"/>
  <c r="Q5" i="612"/>
  <c r="O5" i="612"/>
  <c r="N5" i="612"/>
  <c r="P5" i="612" s="1"/>
  <c r="M5" i="612"/>
  <c r="M21" i="612" s="1"/>
  <c r="K5" i="612"/>
  <c r="G5" i="612"/>
  <c r="H2" i="612"/>
  <c r="D1" i="612"/>
  <c r="F3" i="611" s="1"/>
  <c r="X29" i="611"/>
  <c r="W29" i="611"/>
  <c r="V29" i="611"/>
  <c r="T29" i="611"/>
  <c r="M8" i="611" s="1"/>
  <c r="P29" i="611"/>
  <c r="O29" i="611"/>
  <c r="N29" i="611"/>
  <c r="M29" i="611"/>
  <c r="I29" i="611"/>
  <c r="H29" i="611"/>
  <c r="G29" i="611"/>
  <c r="D29" i="611"/>
  <c r="K8" i="611" s="1"/>
  <c r="O15" i="611"/>
  <c r="N15" i="611"/>
  <c r="K15" i="611"/>
  <c r="I15" i="611"/>
  <c r="H15" i="611"/>
  <c r="G15" i="611"/>
  <c r="F15" i="611"/>
  <c r="E15" i="611"/>
  <c r="D15" i="611"/>
  <c r="G8" i="611" s="1"/>
  <c r="I8" i="611"/>
  <c r="F8" i="611"/>
  <c r="M7" i="611"/>
  <c r="K7" i="611"/>
  <c r="I7" i="611"/>
  <c r="G7" i="611"/>
  <c r="F7" i="611"/>
  <c r="E7" i="611"/>
  <c r="M6" i="611"/>
  <c r="K6" i="611"/>
  <c r="I6" i="611"/>
  <c r="G6" i="611"/>
  <c r="F6" i="611"/>
  <c r="E6" i="611"/>
  <c r="T157" i="610"/>
  <c r="S157" i="610"/>
  <c r="M157" i="610"/>
  <c r="AB157" i="610" s="1"/>
  <c r="AC141" i="610" s="1"/>
  <c r="L157" i="610"/>
  <c r="O157" i="610" s="1"/>
  <c r="J157" i="610"/>
  <c r="K157" i="610" s="1"/>
  <c r="I157" i="610"/>
  <c r="AA143" i="610"/>
  <c r="O143" i="610"/>
  <c r="M143" i="610"/>
  <c r="AB143" i="610" s="1"/>
  <c r="K143" i="610"/>
  <c r="G143" i="610"/>
  <c r="AB142" i="610"/>
  <c r="AA142" i="610"/>
  <c r="O142" i="610"/>
  <c r="M142" i="610"/>
  <c r="N142" i="610" s="1"/>
  <c r="K142" i="610"/>
  <c r="G142" i="610"/>
  <c r="AB141" i="610"/>
  <c r="AA141" i="610"/>
  <c r="Q141" i="610"/>
  <c r="O141" i="610"/>
  <c r="N141" i="610"/>
  <c r="P141" i="610" s="1"/>
  <c r="M141" i="610"/>
  <c r="K141" i="610"/>
  <c r="G141" i="610"/>
  <c r="T140" i="610"/>
  <c r="S140" i="610"/>
  <c r="O140" i="610"/>
  <c r="M140" i="610"/>
  <c r="N140" i="610" s="1"/>
  <c r="L140" i="610"/>
  <c r="J140" i="610"/>
  <c r="K140" i="610" s="1"/>
  <c r="I140" i="610"/>
  <c r="AB126" i="610"/>
  <c r="AA126" i="610"/>
  <c r="O126" i="610"/>
  <c r="N126" i="610"/>
  <c r="M126" i="610"/>
  <c r="K126" i="610"/>
  <c r="Q126" i="610" s="1"/>
  <c r="G126" i="610"/>
  <c r="O125" i="610"/>
  <c r="N125" i="610"/>
  <c r="Q125" i="610" s="1"/>
  <c r="M125" i="610"/>
  <c r="AB125" i="610" s="1"/>
  <c r="K125" i="610"/>
  <c r="G125" i="610"/>
  <c r="AB124" i="610"/>
  <c r="O124" i="610"/>
  <c r="N124" i="610"/>
  <c r="Q124" i="610" s="1"/>
  <c r="M124" i="610"/>
  <c r="AA124" i="610" s="1"/>
  <c r="K124" i="610"/>
  <c r="G124" i="610"/>
  <c r="T123" i="610"/>
  <c r="S123" i="610"/>
  <c r="M123" i="610"/>
  <c r="AB123" i="610" s="1"/>
  <c r="AC107" i="610" s="1"/>
  <c r="L123" i="610"/>
  <c r="O123" i="610" s="1"/>
  <c r="J123" i="610"/>
  <c r="K123" i="610" s="1"/>
  <c r="I123" i="610"/>
  <c r="AA109" i="610"/>
  <c r="O109" i="610"/>
  <c r="N109" i="610"/>
  <c r="Q109" i="610" s="1"/>
  <c r="M109" i="610"/>
  <c r="AB109" i="610" s="1"/>
  <c r="K109" i="610"/>
  <c r="G109" i="610"/>
  <c r="AB108" i="610"/>
  <c r="AA108" i="610"/>
  <c r="Q108" i="610"/>
  <c r="O108" i="610"/>
  <c r="N108" i="610"/>
  <c r="P108" i="610" s="1"/>
  <c r="M108" i="610"/>
  <c r="K108" i="610"/>
  <c r="G108" i="610"/>
  <c r="AB107" i="610"/>
  <c r="AA107" i="610"/>
  <c r="Q107" i="610"/>
  <c r="O107" i="610"/>
  <c r="N107" i="610"/>
  <c r="P107" i="610" s="1"/>
  <c r="M107" i="610"/>
  <c r="K107" i="610"/>
  <c r="G107" i="610"/>
  <c r="T106" i="610"/>
  <c r="S106" i="610"/>
  <c r="O106" i="610"/>
  <c r="M106" i="610"/>
  <c r="N106" i="610" s="1"/>
  <c r="L106" i="610"/>
  <c r="J106" i="610"/>
  <c r="K106" i="610" s="1"/>
  <c r="I106" i="610"/>
  <c r="AA92" i="610"/>
  <c r="O92" i="610"/>
  <c r="N92" i="610"/>
  <c r="M92" i="610"/>
  <c r="AB92" i="610" s="1"/>
  <c r="K92" i="610"/>
  <c r="Q92" i="610" s="1"/>
  <c r="G92" i="610"/>
  <c r="O91" i="610"/>
  <c r="N91" i="610"/>
  <c r="Q91" i="610" s="1"/>
  <c r="M91" i="610"/>
  <c r="AB91" i="610" s="1"/>
  <c r="K91" i="610"/>
  <c r="G91" i="610"/>
  <c r="AB90" i="610"/>
  <c r="O90" i="610"/>
  <c r="N90" i="610"/>
  <c r="Q90" i="610" s="1"/>
  <c r="M90" i="610"/>
  <c r="AA90" i="610" s="1"/>
  <c r="K90" i="610"/>
  <c r="G90" i="610"/>
  <c r="T89" i="610"/>
  <c r="S89" i="610"/>
  <c r="M89" i="610"/>
  <c r="AB89" i="610" s="1"/>
  <c r="AC73" i="610" s="1"/>
  <c r="L89" i="610"/>
  <c r="O89" i="610" s="1"/>
  <c r="J89" i="610"/>
  <c r="K89" i="610" s="1"/>
  <c r="I89" i="610"/>
  <c r="AA79" i="610"/>
  <c r="O79" i="610"/>
  <c r="N79" i="610"/>
  <c r="Q79" i="610" s="1"/>
  <c r="M79" i="610"/>
  <c r="AB79" i="610" s="1"/>
  <c r="K79" i="610"/>
  <c r="G79" i="610"/>
  <c r="AB78" i="610"/>
  <c r="AA78" i="610"/>
  <c r="Q78" i="610"/>
  <c r="O78" i="610"/>
  <c r="N78" i="610"/>
  <c r="P78" i="610" s="1"/>
  <c r="M78" i="610"/>
  <c r="K78" i="610"/>
  <c r="G78" i="610"/>
  <c r="AA77" i="610"/>
  <c r="O77" i="610"/>
  <c r="N77" i="610"/>
  <c r="P77" i="610" s="1"/>
  <c r="M77" i="610"/>
  <c r="AB77" i="610" s="1"/>
  <c r="K77" i="610"/>
  <c r="Q77" i="610" s="1"/>
  <c r="G77" i="610"/>
  <c r="O76" i="610"/>
  <c r="N76" i="610"/>
  <c r="Q76" i="610" s="1"/>
  <c r="M76" i="610"/>
  <c r="AB76" i="610" s="1"/>
  <c r="K76" i="610"/>
  <c r="G76" i="610"/>
  <c r="AA75" i="610"/>
  <c r="O75" i="610"/>
  <c r="N75" i="610"/>
  <c r="Q75" i="610" s="1"/>
  <c r="M75" i="610"/>
  <c r="AB75" i="610" s="1"/>
  <c r="K75" i="610"/>
  <c r="G75" i="610"/>
  <c r="AB74" i="610"/>
  <c r="AA74" i="610"/>
  <c r="Q74" i="610"/>
  <c r="O74" i="610"/>
  <c r="N74" i="610"/>
  <c r="P74" i="610" s="1"/>
  <c r="M74" i="610"/>
  <c r="K74" i="610"/>
  <c r="G74" i="610"/>
  <c r="AB73" i="610"/>
  <c r="AA73" i="610"/>
  <c r="Q73" i="610"/>
  <c r="O73" i="610"/>
  <c r="N73" i="610"/>
  <c r="P73" i="610" s="1"/>
  <c r="M73" i="610"/>
  <c r="K73" i="610"/>
  <c r="G73" i="610"/>
  <c r="T72" i="610"/>
  <c r="S72" i="610"/>
  <c r="O72" i="610"/>
  <c r="M72" i="610"/>
  <c r="N72" i="610" s="1"/>
  <c r="L72" i="610"/>
  <c r="J72" i="610"/>
  <c r="K72" i="610" s="1"/>
  <c r="I72" i="610"/>
  <c r="AA59" i="610"/>
  <c r="O59" i="610"/>
  <c r="N59" i="610"/>
  <c r="P59" i="610" s="1"/>
  <c r="M59" i="610"/>
  <c r="AB59" i="610" s="1"/>
  <c r="K59" i="610"/>
  <c r="Q59" i="610" s="1"/>
  <c r="G59" i="610"/>
  <c r="O58" i="610"/>
  <c r="N58" i="610"/>
  <c r="Q58" i="610" s="1"/>
  <c r="M58" i="610"/>
  <c r="AB58" i="610" s="1"/>
  <c r="K58" i="610"/>
  <c r="G58" i="610"/>
  <c r="AA57" i="610"/>
  <c r="O57" i="610"/>
  <c r="N57" i="610"/>
  <c r="Q57" i="610" s="1"/>
  <c r="M57" i="610"/>
  <c r="AB57" i="610" s="1"/>
  <c r="K57" i="610"/>
  <c r="G57" i="610"/>
  <c r="AB56" i="610"/>
  <c r="O56" i="610"/>
  <c r="M56" i="610"/>
  <c r="AA56" i="610" s="1"/>
  <c r="K56" i="610"/>
  <c r="G56" i="610"/>
  <c r="T55" i="610"/>
  <c r="S55" i="610"/>
  <c r="L55" i="610"/>
  <c r="O55" i="610" s="1"/>
  <c r="J55" i="610"/>
  <c r="K55" i="610" s="1"/>
  <c r="I55" i="610"/>
  <c r="AB44" i="610"/>
  <c r="AA44" i="610"/>
  <c r="O44" i="610"/>
  <c r="N44" i="610"/>
  <c r="P44" i="610" s="1"/>
  <c r="M44" i="610"/>
  <c r="K44" i="610"/>
  <c r="Q44" i="610" s="1"/>
  <c r="G44" i="610"/>
  <c r="AA43" i="610"/>
  <c r="O43" i="610"/>
  <c r="N43" i="610"/>
  <c r="P43" i="610" s="1"/>
  <c r="M43" i="610"/>
  <c r="AB43" i="610" s="1"/>
  <c r="K43" i="610"/>
  <c r="Q43" i="610" s="1"/>
  <c r="G43" i="610"/>
  <c r="AA42" i="610"/>
  <c r="O42" i="610"/>
  <c r="N42" i="610"/>
  <c r="Q42" i="610" s="1"/>
  <c r="M42" i="610"/>
  <c r="AB42" i="610" s="1"/>
  <c r="K42" i="610"/>
  <c r="G42" i="610"/>
  <c r="AA41" i="610"/>
  <c r="O41" i="610"/>
  <c r="N41" i="610"/>
  <c r="Q41" i="610" s="1"/>
  <c r="M41" i="610"/>
  <c r="AB41" i="610" s="1"/>
  <c r="K41" i="610"/>
  <c r="G41" i="610"/>
  <c r="AB40" i="610"/>
  <c r="AA40" i="610"/>
  <c r="O40" i="610"/>
  <c r="N40" i="610"/>
  <c r="P40" i="610" s="1"/>
  <c r="M40" i="610"/>
  <c r="K40" i="610"/>
  <c r="Q40" i="610" s="1"/>
  <c r="G40" i="610"/>
  <c r="AB39" i="610"/>
  <c r="AA39" i="610"/>
  <c r="Q39" i="610"/>
  <c r="O39" i="610"/>
  <c r="N39" i="610"/>
  <c r="P39" i="610" s="1"/>
  <c r="M39" i="610"/>
  <c r="M55" i="610" s="1"/>
  <c r="K39" i="610"/>
  <c r="G39" i="610"/>
  <c r="T38" i="610"/>
  <c r="S38" i="610"/>
  <c r="M38" i="610"/>
  <c r="N38" i="610" s="1"/>
  <c r="L38" i="610"/>
  <c r="O38" i="610" s="1"/>
  <c r="J38" i="610"/>
  <c r="K38" i="610" s="1"/>
  <c r="I38" i="610"/>
  <c r="AA25" i="610"/>
  <c r="O25" i="610"/>
  <c r="N25" i="610"/>
  <c r="P25" i="610" s="1"/>
  <c r="M25" i="610"/>
  <c r="AB25" i="610" s="1"/>
  <c r="K25" i="610"/>
  <c r="Q25" i="610" s="1"/>
  <c r="G25" i="610"/>
  <c r="AA24" i="610"/>
  <c r="O24" i="610"/>
  <c r="N24" i="610"/>
  <c r="Q24" i="610" s="1"/>
  <c r="M24" i="610"/>
  <c r="AB24" i="610" s="1"/>
  <c r="K24" i="610"/>
  <c r="G24" i="610"/>
  <c r="AA23" i="610"/>
  <c r="O23" i="610"/>
  <c r="N23" i="610"/>
  <c r="Q23" i="610" s="1"/>
  <c r="M23" i="610"/>
  <c r="AB23" i="610" s="1"/>
  <c r="K23" i="610"/>
  <c r="G23" i="610"/>
  <c r="AB22" i="610"/>
  <c r="O22" i="610"/>
  <c r="M22" i="610"/>
  <c r="AA22" i="610" s="1"/>
  <c r="K22" i="610"/>
  <c r="G22" i="610"/>
  <c r="T21" i="610"/>
  <c r="S21" i="610"/>
  <c r="M21" i="610"/>
  <c r="N21" i="610" s="1"/>
  <c r="L21" i="610"/>
  <c r="O21" i="610" s="1"/>
  <c r="J21" i="610"/>
  <c r="K21" i="610" s="1"/>
  <c r="I21" i="610"/>
  <c r="AB6" i="610"/>
  <c r="AA6" i="610"/>
  <c r="O6" i="610"/>
  <c r="N6" i="610"/>
  <c r="Q6" i="610" s="1"/>
  <c r="M6" i="610"/>
  <c r="K6" i="610"/>
  <c r="G6" i="610"/>
  <c r="AB5" i="610"/>
  <c r="AA5" i="610"/>
  <c r="Q5" i="610"/>
  <c r="O5" i="610"/>
  <c r="N5" i="610"/>
  <c r="P5" i="610" s="1"/>
  <c r="M5" i="610"/>
  <c r="K5" i="610"/>
  <c r="G5" i="610"/>
  <c r="F1" i="610" s="1"/>
  <c r="F2" i="610" s="1"/>
  <c r="H2" i="610"/>
  <c r="H1" i="610"/>
  <c r="D1" i="610"/>
  <c r="T208" i="609"/>
  <c r="S208" i="609"/>
  <c r="O208" i="609"/>
  <c r="M208" i="609"/>
  <c r="AB208" i="609" s="1"/>
  <c r="AC192" i="609" s="1"/>
  <c r="L208" i="609"/>
  <c r="J208" i="609"/>
  <c r="K208" i="609" s="1"/>
  <c r="I208" i="609"/>
  <c r="AA197" i="609"/>
  <c r="O197" i="609"/>
  <c r="N197" i="609"/>
  <c r="Q197" i="609" s="1"/>
  <c r="M197" i="609"/>
  <c r="AB197" i="609" s="1"/>
  <c r="K197" i="609"/>
  <c r="G197" i="609"/>
  <c r="AB196" i="609"/>
  <c r="AA196" i="609"/>
  <c r="O196" i="609"/>
  <c r="N196" i="609"/>
  <c r="P196" i="609" s="1"/>
  <c r="M196" i="609"/>
  <c r="K196" i="609"/>
  <c r="Q196" i="609" s="1"/>
  <c r="G196" i="609"/>
  <c r="AA195" i="609"/>
  <c r="O195" i="609"/>
  <c r="N195" i="609"/>
  <c r="M195" i="609"/>
  <c r="AB195" i="609" s="1"/>
  <c r="K195" i="609"/>
  <c r="Q195" i="609" s="1"/>
  <c r="G195" i="609"/>
  <c r="AA194" i="609"/>
  <c r="O194" i="609"/>
  <c r="N194" i="609"/>
  <c r="P194" i="609" s="1"/>
  <c r="M194" i="609"/>
  <c r="AB194" i="609" s="1"/>
  <c r="K194" i="609"/>
  <c r="Q194" i="609" s="1"/>
  <c r="G194" i="609"/>
  <c r="AA193" i="609"/>
  <c r="O193" i="609"/>
  <c r="N193" i="609"/>
  <c r="Q193" i="609" s="1"/>
  <c r="M193" i="609"/>
  <c r="AB193" i="609" s="1"/>
  <c r="K193" i="609"/>
  <c r="G193" i="609"/>
  <c r="AB192" i="609"/>
  <c r="O192" i="609"/>
  <c r="M192" i="609"/>
  <c r="AA192" i="609" s="1"/>
  <c r="K192" i="609"/>
  <c r="G192" i="609"/>
  <c r="T191" i="609"/>
  <c r="S191" i="609"/>
  <c r="L191" i="609"/>
  <c r="O191" i="609" s="1"/>
  <c r="J191" i="609"/>
  <c r="K191" i="609" s="1"/>
  <c r="I191" i="609"/>
  <c r="AB178" i="609"/>
  <c r="AA178" i="609"/>
  <c r="O178" i="609"/>
  <c r="N178" i="609"/>
  <c r="P178" i="609" s="1"/>
  <c r="M178" i="609"/>
  <c r="K178" i="609"/>
  <c r="Q178" i="609" s="1"/>
  <c r="G178" i="609"/>
  <c r="AA177" i="609"/>
  <c r="O177" i="609"/>
  <c r="N177" i="609"/>
  <c r="M177" i="609"/>
  <c r="AB177" i="609" s="1"/>
  <c r="K177" i="609"/>
  <c r="Q177" i="609" s="1"/>
  <c r="G177" i="609"/>
  <c r="AA176" i="609"/>
  <c r="O176" i="609"/>
  <c r="N176" i="609"/>
  <c r="P176" i="609" s="1"/>
  <c r="M176" i="609"/>
  <c r="AB176" i="609" s="1"/>
  <c r="K176" i="609"/>
  <c r="Q176" i="609" s="1"/>
  <c r="G176" i="609"/>
  <c r="AB175" i="609"/>
  <c r="O175" i="609"/>
  <c r="N175" i="609"/>
  <c r="Q175" i="609" s="1"/>
  <c r="M175" i="609"/>
  <c r="AA175" i="609" s="1"/>
  <c r="K175" i="609"/>
  <c r="G175" i="609"/>
  <c r="T174" i="609"/>
  <c r="S174" i="609"/>
  <c r="O174" i="609"/>
  <c r="M174" i="609"/>
  <c r="AB174" i="609" s="1"/>
  <c r="AC158" i="609" s="1"/>
  <c r="L174" i="609"/>
  <c r="J174" i="609"/>
  <c r="K174" i="609" s="1"/>
  <c r="I174" i="609"/>
  <c r="AA160" i="609"/>
  <c r="O160" i="609"/>
  <c r="N160" i="609"/>
  <c r="Q160" i="609" s="1"/>
  <c r="M160" i="609"/>
  <c r="AB160" i="609" s="1"/>
  <c r="K160" i="609"/>
  <c r="G160" i="609"/>
  <c r="AB159" i="609"/>
  <c r="AA159" i="609"/>
  <c r="O159" i="609"/>
  <c r="N159" i="609"/>
  <c r="P159" i="609" s="1"/>
  <c r="M159" i="609"/>
  <c r="K159" i="609"/>
  <c r="Q159" i="609" s="1"/>
  <c r="G159" i="609"/>
  <c r="AB158" i="609"/>
  <c r="AA158" i="609"/>
  <c r="Q158" i="609"/>
  <c r="O158" i="609"/>
  <c r="N158" i="609"/>
  <c r="P158" i="609" s="1"/>
  <c r="M158" i="609"/>
  <c r="K158" i="609"/>
  <c r="G158" i="609"/>
  <c r="T157" i="609"/>
  <c r="S157" i="609"/>
  <c r="M157" i="609"/>
  <c r="N157" i="609" s="1"/>
  <c r="L157" i="609"/>
  <c r="O157" i="609" s="1"/>
  <c r="J157" i="609"/>
  <c r="K157" i="609" s="1"/>
  <c r="I157" i="609"/>
  <c r="AA143" i="609"/>
  <c r="O143" i="609"/>
  <c r="N143" i="609"/>
  <c r="P143" i="609" s="1"/>
  <c r="M143" i="609"/>
  <c r="AB143" i="609" s="1"/>
  <c r="K143" i="609"/>
  <c r="Q143" i="609" s="1"/>
  <c r="G143" i="609"/>
  <c r="AA142" i="609"/>
  <c r="O142" i="609"/>
  <c r="N142" i="609"/>
  <c r="P142" i="609" s="1"/>
  <c r="M142" i="609"/>
  <c r="AB142" i="609" s="1"/>
  <c r="K142" i="609"/>
  <c r="Q142" i="609" s="1"/>
  <c r="G142" i="609"/>
  <c r="AB141" i="609"/>
  <c r="O141" i="609"/>
  <c r="N141" i="609"/>
  <c r="Q141" i="609" s="1"/>
  <c r="M141" i="609"/>
  <c r="AA141" i="609" s="1"/>
  <c r="K141" i="609"/>
  <c r="G141" i="609"/>
  <c r="T140" i="609"/>
  <c r="S140" i="609"/>
  <c r="O140" i="609"/>
  <c r="M140" i="609"/>
  <c r="AB140" i="609" s="1"/>
  <c r="AC124" i="609" s="1"/>
  <c r="L140" i="609"/>
  <c r="J140" i="609"/>
  <c r="K140" i="609" s="1"/>
  <c r="I140" i="609"/>
  <c r="AA128" i="609"/>
  <c r="O128" i="609"/>
  <c r="N128" i="609"/>
  <c r="Q128" i="609" s="1"/>
  <c r="M128" i="609"/>
  <c r="AB128" i="609" s="1"/>
  <c r="K128" i="609"/>
  <c r="G128" i="609"/>
  <c r="AB127" i="609"/>
  <c r="AA127" i="609"/>
  <c r="O127" i="609"/>
  <c r="N127" i="609"/>
  <c r="P127" i="609" s="1"/>
  <c r="M127" i="609"/>
  <c r="K127" i="609"/>
  <c r="Q127" i="609" s="1"/>
  <c r="G127" i="609"/>
  <c r="AA126" i="609"/>
  <c r="O126" i="609"/>
  <c r="N126" i="609"/>
  <c r="P126" i="609" s="1"/>
  <c r="M126" i="609"/>
  <c r="AB126" i="609" s="1"/>
  <c r="K126" i="609"/>
  <c r="Q126" i="609" s="1"/>
  <c r="G126" i="609"/>
  <c r="AA125" i="609"/>
  <c r="O125" i="609"/>
  <c r="N125" i="609"/>
  <c r="P125" i="609" s="1"/>
  <c r="M125" i="609"/>
  <c r="AB125" i="609" s="1"/>
  <c r="K125" i="609"/>
  <c r="Q125" i="609" s="1"/>
  <c r="G125" i="609"/>
  <c r="AB124" i="609"/>
  <c r="O124" i="609"/>
  <c r="N124" i="609"/>
  <c r="Q124" i="609" s="1"/>
  <c r="M124" i="609"/>
  <c r="AA124" i="609" s="1"/>
  <c r="K124" i="609"/>
  <c r="G124" i="609"/>
  <c r="T123" i="609"/>
  <c r="S123" i="609"/>
  <c r="O123" i="609"/>
  <c r="M123" i="609"/>
  <c r="AB123" i="609" s="1"/>
  <c r="AC107" i="609" s="1"/>
  <c r="L123" i="609"/>
  <c r="J123" i="609"/>
  <c r="K123" i="609" s="1"/>
  <c r="I123" i="609"/>
  <c r="AA112" i="609"/>
  <c r="O112" i="609"/>
  <c r="N112" i="609"/>
  <c r="Q112" i="609" s="1"/>
  <c r="M112" i="609"/>
  <c r="AB112" i="609" s="1"/>
  <c r="K112" i="609"/>
  <c r="G112" i="609"/>
  <c r="AA111" i="609"/>
  <c r="Q111" i="609"/>
  <c r="O111" i="609"/>
  <c r="N111" i="609"/>
  <c r="P111" i="609" s="1"/>
  <c r="M111" i="609"/>
  <c r="AB111" i="609" s="1"/>
  <c r="K111" i="609"/>
  <c r="G111" i="609"/>
  <c r="AA110" i="609"/>
  <c r="O110" i="609"/>
  <c r="N110" i="609"/>
  <c r="P110" i="609" s="1"/>
  <c r="M110" i="609"/>
  <c r="AB110" i="609" s="1"/>
  <c r="K110" i="609"/>
  <c r="Q110" i="609" s="1"/>
  <c r="G110" i="609"/>
  <c r="AA109" i="609"/>
  <c r="O109" i="609"/>
  <c r="N109" i="609"/>
  <c r="P109" i="609" s="1"/>
  <c r="M109" i="609"/>
  <c r="AB109" i="609" s="1"/>
  <c r="K109" i="609"/>
  <c r="Q109" i="609" s="1"/>
  <c r="G109" i="609"/>
  <c r="AA108" i="609"/>
  <c r="O108" i="609"/>
  <c r="N108" i="609"/>
  <c r="Q108" i="609" s="1"/>
  <c r="M108" i="609"/>
  <c r="AB108" i="609" s="1"/>
  <c r="K108" i="609"/>
  <c r="G108" i="609"/>
  <c r="AB107" i="609"/>
  <c r="O107" i="609"/>
  <c r="M107" i="609"/>
  <c r="AA107" i="609" s="1"/>
  <c r="K107" i="609"/>
  <c r="G107" i="609"/>
  <c r="T106" i="609"/>
  <c r="S106" i="609"/>
  <c r="L106" i="609"/>
  <c r="O106" i="609" s="1"/>
  <c r="J106" i="609"/>
  <c r="K106" i="609" s="1"/>
  <c r="I106" i="609"/>
  <c r="AA93" i="609"/>
  <c r="O93" i="609"/>
  <c r="M93" i="609"/>
  <c r="N93" i="609" s="1"/>
  <c r="K93" i="609"/>
  <c r="G93" i="609"/>
  <c r="AA92" i="609"/>
  <c r="O92" i="609"/>
  <c r="N92" i="609"/>
  <c r="P92" i="609" s="1"/>
  <c r="M92" i="609"/>
  <c r="AB92" i="609" s="1"/>
  <c r="K92" i="609"/>
  <c r="Q92" i="609" s="1"/>
  <c r="G92" i="609"/>
  <c r="O91" i="609"/>
  <c r="N91" i="609"/>
  <c r="P91" i="609" s="1"/>
  <c r="M91" i="609"/>
  <c r="AB91" i="609" s="1"/>
  <c r="K91" i="609"/>
  <c r="Q91" i="609" s="1"/>
  <c r="G91" i="609"/>
  <c r="AB90" i="609"/>
  <c r="O90" i="609"/>
  <c r="N90" i="609"/>
  <c r="Q90" i="609" s="1"/>
  <c r="M90" i="609"/>
  <c r="AA90" i="609" s="1"/>
  <c r="K90" i="609"/>
  <c r="G90" i="609"/>
  <c r="T89" i="609"/>
  <c r="S89" i="609"/>
  <c r="M89" i="609"/>
  <c r="AB89" i="609" s="1"/>
  <c r="AC73" i="609" s="1"/>
  <c r="L89" i="609"/>
  <c r="O89" i="609" s="1"/>
  <c r="J89" i="609"/>
  <c r="K89" i="609" s="1"/>
  <c r="I89" i="609"/>
  <c r="AA76" i="609"/>
  <c r="O76" i="609"/>
  <c r="N76" i="609"/>
  <c r="Q76" i="609" s="1"/>
  <c r="M76" i="609"/>
  <c r="AB76" i="609" s="1"/>
  <c r="K76" i="609"/>
  <c r="G76" i="609"/>
  <c r="AA75" i="609"/>
  <c r="O75" i="609"/>
  <c r="M75" i="609"/>
  <c r="N75" i="609" s="1"/>
  <c r="K75" i="609"/>
  <c r="G75" i="609"/>
  <c r="AA74" i="609"/>
  <c r="O74" i="609"/>
  <c r="N74" i="609"/>
  <c r="P74" i="609" s="1"/>
  <c r="M74" i="609"/>
  <c r="AB74" i="609" s="1"/>
  <c r="K74" i="609"/>
  <c r="Q74" i="609" s="1"/>
  <c r="G74" i="609"/>
  <c r="AA73" i="609"/>
  <c r="O73" i="609"/>
  <c r="N73" i="609"/>
  <c r="Q73" i="609" s="1"/>
  <c r="M73" i="609"/>
  <c r="AB73" i="609" s="1"/>
  <c r="K73" i="609"/>
  <c r="G73" i="609"/>
  <c r="T72" i="609"/>
  <c r="S72" i="609"/>
  <c r="M72" i="609"/>
  <c r="AB72" i="609" s="1"/>
  <c r="AC56" i="609" s="1"/>
  <c r="L72" i="609"/>
  <c r="O72" i="609" s="1"/>
  <c r="J72" i="609"/>
  <c r="K72" i="609" s="1"/>
  <c r="I72" i="609"/>
  <c r="AA57" i="609"/>
  <c r="O57" i="609"/>
  <c r="N57" i="609"/>
  <c r="Q57" i="609" s="1"/>
  <c r="M57" i="609"/>
  <c r="AB57" i="609" s="1"/>
  <c r="K57" i="609"/>
  <c r="G57" i="609"/>
  <c r="AB56" i="609"/>
  <c r="O56" i="609"/>
  <c r="N56" i="609"/>
  <c r="Q56" i="609" s="1"/>
  <c r="M56" i="609"/>
  <c r="AA56" i="609" s="1"/>
  <c r="K56" i="609"/>
  <c r="G56" i="609"/>
  <c r="T55" i="609"/>
  <c r="S55" i="609"/>
  <c r="M55" i="609"/>
  <c r="AB55" i="609" s="1"/>
  <c r="AC39" i="609" s="1"/>
  <c r="L55" i="609"/>
  <c r="O55" i="609" s="1"/>
  <c r="J55" i="609"/>
  <c r="K55" i="609" s="1"/>
  <c r="I55" i="609"/>
  <c r="AA41" i="609"/>
  <c r="O41" i="609"/>
  <c r="N41" i="609"/>
  <c r="P41" i="609" s="1"/>
  <c r="M41" i="609"/>
  <c r="AB41" i="609" s="1"/>
  <c r="K41" i="609"/>
  <c r="Q41" i="609" s="1"/>
  <c r="G41" i="609"/>
  <c r="AA40" i="609"/>
  <c r="O40" i="609"/>
  <c r="N40" i="609"/>
  <c r="Q40" i="609" s="1"/>
  <c r="M40" i="609"/>
  <c r="AB40" i="609" s="1"/>
  <c r="K40" i="609"/>
  <c r="G40" i="609"/>
  <c r="AB39" i="609"/>
  <c r="Q39" i="609"/>
  <c r="O39" i="609"/>
  <c r="N39" i="609"/>
  <c r="P39" i="609" s="1"/>
  <c r="M39" i="609"/>
  <c r="AA39" i="609" s="1"/>
  <c r="K39" i="609"/>
  <c r="G39" i="609"/>
  <c r="T38" i="609"/>
  <c r="S38" i="609"/>
  <c r="M38" i="609"/>
  <c r="N38" i="609" s="1"/>
  <c r="L38" i="609"/>
  <c r="O38" i="609" s="1"/>
  <c r="J38" i="609"/>
  <c r="K38" i="609" s="1"/>
  <c r="I38" i="609"/>
  <c r="AA23" i="609"/>
  <c r="O23" i="609"/>
  <c r="N23" i="609"/>
  <c r="Q23" i="609" s="1"/>
  <c r="M23" i="609"/>
  <c r="AB23" i="609" s="1"/>
  <c r="K23" i="609"/>
  <c r="G23" i="609"/>
  <c r="AB22" i="609"/>
  <c r="O22" i="609"/>
  <c r="N22" i="609"/>
  <c r="Q22" i="609" s="1"/>
  <c r="M22" i="609"/>
  <c r="AA22" i="609" s="1"/>
  <c r="K22" i="609"/>
  <c r="G22" i="609"/>
  <c r="T21" i="609"/>
  <c r="S21" i="609"/>
  <c r="M21" i="609"/>
  <c r="AB21" i="609" s="1"/>
  <c r="AC5" i="609" s="1"/>
  <c r="L21" i="609"/>
  <c r="O21" i="609" s="1"/>
  <c r="J21" i="609"/>
  <c r="K21" i="609" s="1"/>
  <c r="I21" i="609"/>
  <c r="AA6" i="609"/>
  <c r="O6" i="609"/>
  <c r="N6" i="609"/>
  <c r="P6" i="609" s="1"/>
  <c r="M6" i="609"/>
  <c r="AB6" i="609" s="1"/>
  <c r="K6" i="609"/>
  <c r="Q6" i="609" s="1"/>
  <c r="G6" i="609"/>
  <c r="AB5" i="609"/>
  <c r="AA5" i="609"/>
  <c r="O5" i="609"/>
  <c r="N5" i="609"/>
  <c r="Q5" i="609" s="1"/>
  <c r="M5" i="609"/>
  <c r="K5" i="609"/>
  <c r="G5" i="609"/>
  <c r="F1" i="609" s="1"/>
  <c r="H2" i="609"/>
  <c r="H1" i="609"/>
  <c r="D1" i="609"/>
  <c r="F3" i="608" s="1"/>
  <c r="X29" i="608"/>
  <c r="W29" i="608"/>
  <c r="V29" i="608"/>
  <c r="M8" i="608" s="1"/>
  <c r="T29" i="608"/>
  <c r="P29" i="608"/>
  <c r="O29" i="608"/>
  <c r="N29" i="608"/>
  <c r="M29" i="608"/>
  <c r="I29" i="608"/>
  <c r="H29" i="608"/>
  <c r="G29" i="608"/>
  <c r="D29" i="608"/>
  <c r="K8" i="608" s="1"/>
  <c r="O15" i="608"/>
  <c r="N15" i="608"/>
  <c r="K15" i="608"/>
  <c r="I15" i="608"/>
  <c r="H15" i="608"/>
  <c r="G15" i="608"/>
  <c r="F15" i="608"/>
  <c r="E15" i="608"/>
  <c r="D15" i="608"/>
  <c r="G8" i="608" s="1"/>
  <c r="I8" i="608"/>
  <c r="F8" i="608"/>
  <c r="M7" i="608"/>
  <c r="K7" i="608"/>
  <c r="I7" i="608"/>
  <c r="G7" i="608"/>
  <c r="F7" i="608"/>
  <c r="E7" i="608"/>
  <c r="M6" i="608"/>
  <c r="K6" i="608"/>
  <c r="I6" i="608"/>
  <c r="G6" i="608"/>
  <c r="F6" i="608"/>
  <c r="E6" i="608"/>
  <c r="T157" i="607"/>
  <c r="S157" i="607"/>
  <c r="M157" i="607"/>
  <c r="AB157" i="607" s="1"/>
  <c r="AC141" i="607" s="1"/>
  <c r="L157" i="607"/>
  <c r="O157" i="607" s="1"/>
  <c r="J157" i="607"/>
  <c r="K157" i="607" s="1"/>
  <c r="I157" i="607"/>
  <c r="AA142" i="607"/>
  <c r="O142" i="607"/>
  <c r="M142" i="607"/>
  <c r="AB142" i="607" s="1"/>
  <c r="K142" i="607"/>
  <c r="G142" i="607"/>
  <c r="AB141" i="607"/>
  <c r="AA141" i="607"/>
  <c r="P141" i="607"/>
  <c r="O141" i="607"/>
  <c r="N141" i="607"/>
  <c r="Q141" i="607" s="1"/>
  <c r="M141" i="607"/>
  <c r="K141" i="607"/>
  <c r="G141" i="607"/>
  <c r="AB140" i="607"/>
  <c r="AC124" i="607" s="1"/>
  <c r="T140" i="607"/>
  <c r="S140" i="607"/>
  <c r="M140" i="607"/>
  <c r="N140" i="607" s="1"/>
  <c r="L140" i="607"/>
  <c r="J140" i="607"/>
  <c r="K140" i="607" s="1"/>
  <c r="I140" i="607"/>
  <c r="O140" i="607" s="1"/>
  <c r="AA126" i="607"/>
  <c r="O126" i="607"/>
  <c r="N126" i="607"/>
  <c r="Q126" i="607" s="1"/>
  <c r="M126" i="607"/>
  <c r="AB126" i="607" s="1"/>
  <c r="K126" i="607"/>
  <c r="G126" i="607"/>
  <c r="AB125" i="607"/>
  <c r="AA125" i="607"/>
  <c r="Q125" i="607"/>
  <c r="O125" i="607"/>
  <c r="N125" i="607"/>
  <c r="P125" i="607" s="1"/>
  <c r="M125" i="607"/>
  <c r="K125" i="607"/>
  <c r="G125" i="607"/>
  <c r="AB124" i="607"/>
  <c r="AA124" i="607"/>
  <c r="O124" i="607"/>
  <c r="N124" i="607"/>
  <c r="Q124" i="607" s="1"/>
  <c r="M124" i="607"/>
  <c r="K124" i="607"/>
  <c r="G124" i="607"/>
  <c r="T123" i="607"/>
  <c r="S123" i="607"/>
  <c r="O123" i="607"/>
  <c r="M123" i="607"/>
  <c r="AB123" i="607" s="1"/>
  <c r="AC107" i="607" s="1"/>
  <c r="L123" i="607"/>
  <c r="J123" i="607"/>
  <c r="K123" i="607" s="1"/>
  <c r="I123" i="607"/>
  <c r="AA109" i="607"/>
  <c r="O109" i="607"/>
  <c r="N109" i="607"/>
  <c r="Q109" i="607" s="1"/>
  <c r="M109" i="607"/>
  <c r="AB109" i="607" s="1"/>
  <c r="K109" i="607"/>
  <c r="G109" i="607"/>
  <c r="AA108" i="607"/>
  <c r="Q108" i="607"/>
  <c r="O108" i="607"/>
  <c r="N108" i="607"/>
  <c r="P108" i="607" s="1"/>
  <c r="M108" i="607"/>
  <c r="AB108" i="607" s="1"/>
  <c r="K108" i="607"/>
  <c r="G108" i="607"/>
  <c r="AB107" i="607"/>
  <c r="P107" i="607"/>
  <c r="O107" i="607"/>
  <c r="N107" i="607"/>
  <c r="Q107" i="607" s="1"/>
  <c r="M107" i="607"/>
  <c r="AA107" i="607" s="1"/>
  <c r="K107" i="607"/>
  <c r="G107" i="607"/>
  <c r="AB106" i="607"/>
  <c r="AC90" i="607" s="1"/>
  <c r="T106" i="607"/>
  <c r="S106" i="607"/>
  <c r="M106" i="607"/>
  <c r="N106" i="607" s="1"/>
  <c r="L106" i="607"/>
  <c r="J106" i="607"/>
  <c r="K106" i="607" s="1"/>
  <c r="I106" i="607"/>
  <c r="O106" i="607" s="1"/>
  <c r="AA92" i="607"/>
  <c r="O92" i="607"/>
  <c r="N92" i="607"/>
  <c r="Q92" i="607" s="1"/>
  <c r="M92" i="607"/>
  <c r="AB92" i="607" s="1"/>
  <c r="K92" i="607"/>
  <c r="G92" i="607"/>
  <c r="AA91" i="607"/>
  <c r="Q91" i="607"/>
  <c r="O91" i="607"/>
  <c r="N91" i="607"/>
  <c r="P91" i="607" s="1"/>
  <c r="M91" i="607"/>
  <c r="AB91" i="607" s="1"/>
  <c r="K91" i="607"/>
  <c r="G91" i="607"/>
  <c r="AB90" i="607"/>
  <c r="AA90" i="607"/>
  <c r="O90" i="607"/>
  <c r="N90" i="607"/>
  <c r="Q90" i="607" s="1"/>
  <c r="M90" i="607"/>
  <c r="K90" i="607"/>
  <c r="G90" i="607"/>
  <c r="T89" i="607"/>
  <c r="S89" i="607"/>
  <c r="O89" i="607"/>
  <c r="M89" i="607"/>
  <c r="AB89" i="607" s="1"/>
  <c r="AC73" i="607" s="1"/>
  <c r="L89" i="607"/>
  <c r="J89" i="607"/>
  <c r="K89" i="607" s="1"/>
  <c r="I89" i="607"/>
  <c r="AA79" i="607"/>
  <c r="O79" i="607"/>
  <c r="N79" i="607"/>
  <c r="Q79" i="607" s="1"/>
  <c r="M79" i="607"/>
  <c r="AB79" i="607" s="1"/>
  <c r="K79" i="607"/>
  <c r="G79" i="607"/>
  <c r="AA78" i="607"/>
  <c r="Q78" i="607"/>
  <c r="O78" i="607"/>
  <c r="N78" i="607"/>
  <c r="P78" i="607" s="1"/>
  <c r="M78" i="607"/>
  <c r="AB78" i="607" s="1"/>
  <c r="K78" i="607"/>
  <c r="G78" i="607"/>
  <c r="AA77" i="607"/>
  <c r="O77" i="607"/>
  <c r="N77" i="607"/>
  <c r="Q77" i="607" s="1"/>
  <c r="M77" i="607"/>
  <c r="AB77" i="607" s="1"/>
  <c r="K77" i="607"/>
  <c r="G77" i="607"/>
  <c r="AA76" i="607"/>
  <c r="Q76" i="607"/>
  <c r="O76" i="607"/>
  <c r="N76" i="607"/>
  <c r="P76" i="607" s="1"/>
  <c r="M76" i="607"/>
  <c r="AB76" i="607" s="1"/>
  <c r="K76" i="607"/>
  <c r="G76" i="607"/>
  <c r="AA75" i="607"/>
  <c r="O75" i="607"/>
  <c r="N75" i="607"/>
  <c r="Q75" i="607" s="1"/>
  <c r="M75" i="607"/>
  <c r="AB75" i="607" s="1"/>
  <c r="K75" i="607"/>
  <c r="G75" i="607"/>
  <c r="AA74" i="607"/>
  <c r="Q74" i="607"/>
  <c r="O74" i="607"/>
  <c r="N74" i="607"/>
  <c r="P74" i="607" s="1"/>
  <c r="M74" i="607"/>
  <c r="AB74" i="607" s="1"/>
  <c r="K74" i="607"/>
  <c r="G74" i="607"/>
  <c r="AB73" i="607"/>
  <c r="P73" i="607"/>
  <c r="O73" i="607"/>
  <c r="N73" i="607"/>
  <c r="Q73" i="607" s="1"/>
  <c r="M73" i="607"/>
  <c r="AA73" i="607" s="1"/>
  <c r="K73" i="607"/>
  <c r="G73" i="607"/>
  <c r="T72" i="607"/>
  <c r="S72" i="607"/>
  <c r="L72" i="607"/>
  <c r="J72" i="607"/>
  <c r="K72" i="607" s="1"/>
  <c r="I72" i="607"/>
  <c r="O72" i="607" s="1"/>
  <c r="AA59" i="607"/>
  <c r="O59" i="607"/>
  <c r="N59" i="607"/>
  <c r="Q59" i="607" s="1"/>
  <c r="M59" i="607"/>
  <c r="AB59" i="607" s="1"/>
  <c r="K59" i="607"/>
  <c r="G59" i="607"/>
  <c r="AA58" i="607"/>
  <c r="Q58" i="607"/>
  <c r="O58" i="607"/>
  <c r="N58" i="607"/>
  <c r="P58" i="607" s="1"/>
  <c r="M58" i="607"/>
  <c r="AB58" i="607" s="1"/>
  <c r="K58" i="607"/>
  <c r="G58" i="607"/>
  <c r="AA57" i="607"/>
  <c r="O57" i="607"/>
  <c r="N57" i="607"/>
  <c r="Q57" i="607" s="1"/>
  <c r="M57" i="607"/>
  <c r="AB57" i="607" s="1"/>
  <c r="K57" i="607"/>
  <c r="G57" i="607"/>
  <c r="O56" i="607"/>
  <c r="M56" i="607"/>
  <c r="AB56" i="607" s="1"/>
  <c r="K56" i="607"/>
  <c r="G56" i="607"/>
  <c r="T55" i="607"/>
  <c r="S55" i="607"/>
  <c r="L55" i="607"/>
  <c r="O55" i="607" s="1"/>
  <c r="J55" i="607"/>
  <c r="K55" i="607" s="1"/>
  <c r="I55" i="607"/>
  <c r="AA44" i="607"/>
  <c r="Q44" i="607"/>
  <c r="O44" i="607"/>
  <c r="N44" i="607"/>
  <c r="P44" i="607" s="1"/>
  <c r="M44" i="607"/>
  <c r="AB44" i="607" s="1"/>
  <c r="K44" i="607"/>
  <c r="G44" i="607"/>
  <c r="AA43" i="607"/>
  <c r="O43" i="607"/>
  <c r="N43" i="607"/>
  <c r="Q43" i="607" s="1"/>
  <c r="M43" i="607"/>
  <c r="AB43" i="607" s="1"/>
  <c r="K43" i="607"/>
  <c r="G43" i="607"/>
  <c r="AA42" i="607"/>
  <c r="Q42" i="607"/>
  <c r="O42" i="607"/>
  <c r="N42" i="607"/>
  <c r="P42" i="607" s="1"/>
  <c r="M42" i="607"/>
  <c r="AB42" i="607" s="1"/>
  <c r="K42" i="607"/>
  <c r="G42" i="607"/>
  <c r="AA41" i="607"/>
  <c r="O41" i="607"/>
  <c r="N41" i="607"/>
  <c r="Q41" i="607" s="1"/>
  <c r="M41" i="607"/>
  <c r="AB41" i="607" s="1"/>
  <c r="K41" i="607"/>
  <c r="G41" i="607"/>
  <c r="AA40" i="607"/>
  <c r="Q40" i="607"/>
  <c r="O40" i="607"/>
  <c r="N40" i="607"/>
  <c r="P40" i="607" s="1"/>
  <c r="M40" i="607"/>
  <c r="AB40" i="607" s="1"/>
  <c r="K40" i="607"/>
  <c r="G40" i="607"/>
  <c r="AB39" i="607"/>
  <c r="P39" i="607"/>
  <c r="O39" i="607"/>
  <c r="N39" i="607"/>
  <c r="Q39" i="607" s="1"/>
  <c r="M39" i="607"/>
  <c r="AA39" i="607" s="1"/>
  <c r="K39" i="607"/>
  <c r="G39" i="607"/>
  <c r="T38" i="607"/>
  <c r="S38" i="607"/>
  <c r="L38" i="607"/>
  <c r="J38" i="607"/>
  <c r="K38" i="607" s="1"/>
  <c r="I38" i="607"/>
  <c r="O38" i="607" s="1"/>
  <c r="AA25" i="607"/>
  <c r="O25" i="607"/>
  <c r="N25" i="607"/>
  <c r="Q25" i="607" s="1"/>
  <c r="M25" i="607"/>
  <c r="AB25" i="607" s="1"/>
  <c r="K25" i="607"/>
  <c r="G25" i="607"/>
  <c r="AA24" i="607"/>
  <c r="Q24" i="607"/>
  <c r="O24" i="607"/>
  <c r="N24" i="607"/>
  <c r="P24" i="607" s="1"/>
  <c r="M24" i="607"/>
  <c r="AB24" i="607" s="1"/>
  <c r="K24" i="607"/>
  <c r="G24" i="607"/>
  <c r="AA23" i="607"/>
  <c r="O23" i="607"/>
  <c r="N23" i="607"/>
  <c r="Q23" i="607" s="1"/>
  <c r="M23" i="607"/>
  <c r="AB23" i="607" s="1"/>
  <c r="K23" i="607"/>
  <c r="G23" i="607"/>
  <c r="O22" i="607"/>
  <c r="M22" i="607"/>
  <c r="AB22" i="607" s="1"/>
  <c r="K22" i="607"/>
  <c r="G22" i="607"/>
  <c r="T21" i="607"/>
  <c r="S21" i="607"/>
  <c r="M21" i="607"/>
  <c r="AB21" i="607" s="1"/>
  <c r="AC5" i="607" s="1"/>
  <c r="L21" i="607"/>
  <c r="H1" i="607" s="1"/>
  <c r="J21" i="607"/>
  <c r="K21" i="607" s="1"/>
  <c r="I21" i="607"/>
  <c r="AA6" i="607"/>
  <c r="Q6" i="607"/>
  <c r="O6" i="607"/>
  <c r="N6" i="607"/>
  <c r="P6" i="607" s="1"/>
  <c r="M6" i="607"/>
  <c r="AB6" i="607" s="1"/>
  <c r="K6" i="607"/>
  <c r="G6" i="607"/>
  <c r="AB5" i="607"/>
  <c r="AA5" i="607"/>
  <c r="P5" i="607"/>
  <c r="O5" i="607"/>
  <c r="N5" i="607"/>
  <c r="Q5" i="607" s="1"/>
  <c r="M5" i="607"/>
  <c r="K5" i="607"/>
  <c r="G5" i="607"/>
  <c r="F1" i="607" s="1"/>
  <c r="F2" i="607" s="1"/>
  <c r="H2" i="607"/>
  <c r="D1" i="607"/>
  <c r="T208" i="606"/>
  <c r="S208" i="606"/>
  <c r="O208" i="606"/>
  <c r="M208" i="606"/>
  <c r="AB208" i="606" s="1"/>
  <c r="AC192" i="606" s="1"/>
  <c r="L208" i="606"/>
  <c r="J208" i="606"/>
  <c r="K208" i="606" s="1"/>
  <c r="I208" i="606"/>
  <c r="AA197" i="606"/>
  <c r="O197" i="606"/>
  <c r="N197" i="606"/>
  <c r="Q197" i="606" s="1"/>
  <c r="M197" i="606"/>
  <c r="AB197" i="606" s="1"/>
  <c r="K197" i="606"/>
  <c r="G197" i="606"/>
  <c r="AB196" i="606"/>
  <c r="AA196" i="606"/>
  <c r="Q196" i="606"/>
  <c r="O196" i="606"/>
  <c r="N196" i="606"/>
  <c r="P196" i="606" s="1"/>
  <c r="M196" i="606"/>
  <c r="K196" i="606"/>
  <c r="G196" i="606"/>
  <c r="AA195" i="606"/>
  <c r="O195" i="606"/>
  <c r="N195" i="606"/>
  <c r="Q195" i="606" s="1"/>
  <c r="M195" i="606"/>
  <c r="AB195" i="606" s="1"/>
  <c r="K195" i="606"/>
  <c r="G195" i="606"/>
  <c r="AA194" i="606"/>
  <c r="Q194" i="606"/>
  <c r="O194" i="606"/>
  <c r="N194" i="606"/>
  <c r="P194" i="606" s="1"/>
  <c r="M194" i="606"/>
  <c r="AB194" i="606" s="1"/>
  <c r="K194" i="606"/>
  <c r="G194" i="606"/>
  <c r="AA193" i="606"/>
  <c r="O193" i="606"/>
  <c r="N193" i="606"/>
  <c r="Q193" i="606" s="1"/>
  <c r="M193" i="606"/>
  <c r="AB193" i="606" s="1"/>
  <c r="K193" i="606"/>
  <c r="G193" i="606"/>
  <c r="O192" i="606"/>
  <c r="M192" i="606"/>
  <c r="AB192" i="606" s="1"/>
  <c r="K192" i="606"/>
  <c r="G192" i="606"/>
  <c r="T191" i="606"/>
  <c r="S191" i="606"/>
  <c r="L191" i="606"/>
  <c r="O191" i="606" s="1"/>
  <c r="J191" i="606"/>
  <c r="K191" i="606" s="1"/>
  <c r="I191" i="606"/>
  <c r="AA178" i="606"/>
  <c r="Q178" i="606"/>
  <c r="O178" i="606"/>
  <c r="N178" i="606"/>
  <c r="P178" i="606" s="1"/>
  <c r="M178" i="606"/>
  <c r="AB178" i="606" s="1"/>
  <c r="K178" i="606"/>
  <c r="G178" i="606"/>
  <c r="AB177" i="606"/>
  <c r="AA177" i="606"/>
  <c r="O177" i="606"/>
  <c r="N177" i="606"/>
  <c r="Q177" i="606" s="1"/>
  <c r="M177" i="606"/>
  <c r="K177" i="606"/>
  <c r="G177" i="606"/>
  <c r="AA176" i="606"/>
  <c r="Q176" i="606"/>
  <c r="O176" i="606"/>
  <c r="N176" i="606"/>
  <c r="P176" i="606" s="1"/>
  <c r="M176" i="606"/>
  <c r="AB176" i="606" s="1"/>
  <c r="K176" i="606"/>
  <c r="G176" i="606"/>
  <c r="AB175" i="606"/>
  <c r="O175" i="606"/>
  <c r="N175" i="606"/>
  <c r="Q175" i="606" s="1"/>
  <c r="M175" i="606"/>
  <c r="AA175" i="606" s="1"/>
  <c r="K175" i="606"/>
  <c r="G175" i="606"/>
  <c r="T174" i="606"/>
  <c r="S174" i="606"/>
  <c r="O174" i="606"/>
  <c r="M174" i="606"/>
  <c r="AB174" i="606" s="1"/>
  <c r="AC158" i="606" s="1"/>
  <c r="L174" i="606"/>
  <c r="J174" i="606"/>
  <c r="K174" i="606" s="1"/>
  <c r="I174" i="606"/>
  <c r="AA160" i="606"/>
  <c r="O160" i="606"/>
  <c r="N160" i="606"/>
  <c r="Q160" i="606" s="1"/>
  <c r="M160" i="606"/>
  <c r="AB160" i="606" s="1"/>
  <c r="K160" i="606"/>
  <c r="G160" i="606"/>
  <c r="AA159" i="606"/>
  <c r="Q159" i="606"/>
  <c r="O159" i="606"/>
  <c r="N159" i="606"/>
  <c r="P159" i="606" s="1"/>
  <c r="M159" i="606"/>
  <c r="AB159" i="606" s="1"/>
  <c r="K159" i="606"/>
  <c r="G159" i="606"/>
  <c r="AB158" i="606"/>
  <c r="AA158" i="606"/>
  <c r="P158" i="606"/>
  <c r="O158" i="606"/>
  <c r="N158" i="606"/>
  <c r="Q158" i="606" s="1"/>
  <c r="M158" i="606"/>
  <c r="K158" i="606"/>
  <c r="G158" i="606"/>
  <c r="AB157" i="606"/>
  <c r="AC141" i="606" s="1"/>
  <c r="T157" i="606"/>
  <c r="S157" i="606"/>
  <c r="M157" i="606"/>
  <c r="N157" i="606" s="1"/>
  <c r="L157" i="606"/>
  <c r="J157" i="606"/>
  <c r="K157" i="606" s="1"/>
  <c r="I157" i="606"/>
  <c r="O157" i="606" s="1"/>
  <c r="AB143" i="606"/>
  <c r="AA143" i="606"/>
  <c r="O143" i="606"/>
  <c r="N143" i="606"/>
  <c r="Q143" i="606" s="1"/>
  <c r="M143" i="606"/>
  <c r="K143" i="606"/>
  <c r="G143" i="606"/>
  <c r="AA142" i="606"/>
  <c r="Q142" i="606"/>
  <c r="O142" i="606"/>
  <c r="N142" i="606"/>
  <c r="P142" i="606" s="1"/>
  <c r="M142" i="606"/>
  <c r="AB142" i="606" s="1"/>
  <c r="K142" i="606"/>
  <c r="G142" i="606"/>
  <c r="AB141" i="606"/>
  <c r="O141" i="606"/>
  <c r="N141" i="606"/>
  <c r="Q141" i="606" s="1"/>
  <c r="M141" i="606"/>
  <c r="AA141" i="606" s="1"/>
  <c r="K141" i="606"/>
  <c r="G141" i="606"/>
  <c r="T140" i="606"/>
  <c r="S140" i="606"/>
  <c r="O140" i="606"/>
  <c r="M140" i="606"/>
  <c r="AB140" i="606" s="1"/>
  <c r="AC124" i="606" s="1"/>
  <c r="L140" i="606"/>
  <c r="J140" i="606"/>
  <c r="K140" i="606" s="1"/>
  <c r="I140" i="606"/>
  <c r="AA128" i="606"/>
  <c r="O128" i="606"/>
  <c r="N128" i="606"/>
  <c r="Q128" i="606" s="1"/>
  <c r="M128" i="606"/>
  <c r="AB128" i="606" s="1"/>
  <c r="K128" i="606"/>
  <c r="G128" i="606"/>
  <c r="AA127" i="606"/>
  <c r="Q127" i="606"/>
  <c r="O127" i="606"/>
  <c r="N127" i="606"/>
  <c r="P127" i="606" s="1"/>
  <c r="M127" i="606"/>
  <c r="AB127" i="606" s="1"/>
  <c r="K127" i="606"/>
  <c r="G127" i="606"/>
  <c r="AA126" i="606"/>
  <c r="O126" i="606"/>
  <c r="N126" i="606"/>
  <c r="Q126" i="606" s="1"/>
  <c r="M126" i="606"/>
  <c r="AB126" i="606" s="1"/>
  <c r="K126" i="606"/>
  <c r="G126" i="606"/>
  <c r="AA125" i="606"/>
  <c r="Q125" i="606"/>
  <c r="O125" i="606"/>
  <c r="N125" i="606"/>
  <c r="P125" i="606" s="1"/>
  <c r="M125" i="606"/>
  <c r="AB125" i="606" s="1"/>
  <c r="K125" i="606"/>
  <c r="G125" i="606"/>
  <c r="AB124" i="606"/>
  <c r="O124" i="606"/>
  <c r="N124" i="606"/>
  <c r="Q124" i="606" s="1"/>
  <c r="M124" i="606"/>
  <c r="AA124" i="606" s="1"/>
  <c r="K124" i="606"/>
  <c r="G124" i="606"/>
  <c r="T123" i="606"/>
  <c r="S123" i="606"/>
  <c r="O123" i="606"/>
  <c r="M123" i="606"/>
  <c r="AB123" i="606" s="1"/>
  <c r="AC107" i="606" s="1"/>
  <c r="L123" i="606"/>
  <c r="J123" i="606"/>
  <c r="K123" i="606" s="1"/>
  <c r="I123" i="606"/>
  <c r="AA112" i="606"/>
  <c r="O112" i="606"/>
  <c r="N112" i="606"/>
  <c r="Q112" i="606" s="1"/>
  <c r="M112" i="606"/>
  <c r="AB112" i="606" s="1"/>
  <c r="K112" i="606"/>
  <c r="G112" i="606"/>
  <c r="AA111" i="606"/>
  <c r="O111" i="606"/>
  <c r="M111" i="606"/>
  <c r="AB111" i="606" s="1"/>
  <c r="K111" i="606"/>
  <c r="G111" i="606"/>
  <c r="AA110" i="606"/>
  <c r="O110" i="606"/>
  <c r="N110" i="606"/>
  <c r="Q110" i="606" s="1"/>
  <c r="M110" i="606"/>
  <c r="AB110" i="606" s="1"/>
  <c r="K110" i="606"/>
  <c r="G110" i="606"/>
  <c r="AA109" i="606"/>
  <c r="Q109" i="606"/>
  <c r="O109" i="606"/>
  <c r="N109" i="606"/>
  <c r="P109" i="606" s="1"/>
  <c r="M109" i="606"/>
  <c r="AB109" i="606" s="1"/>
  <c r="K109" i="606"/>
  <c r="G109" i="606"/>
  <c r="AA108" i="606"/>
  <c r="O108" i="606"/>
  <c r="N108" i="606"/>
  <c r="Q108" i="606" s="1"/>
  <c r="M108" i="606"/>
  <c r="AB108" i="606" s="1"/>
  <c r="K108" i="606"/>
  <c r="G108" i="606"/>
  <c r="O107" i="606"/>
  <c r="M107" i="606"/>
  <c r="AB107" i="606" s="1"/>
  <c r="K107" i="606"/>
  <c r="G107" i="606"/>
  <c r="T106" i="606"/>
  <c r="S106" i="606"/>
  <c r="L106" i="606"/>
  <c r="O106" i="606" s="1"/>
  <c r="J106" i="606"/>
  <c r="K106" i="606" s="1"/>
  <c r="I106" i="606"/>
  <c r="AA93" i="606"/>
  <c r="O93" i="606"/>
  <c r="M93" i="606"/>
  <c r="AB93" i="606" s="1"/>
  <c r="K93" i="606"/>
  <c r="G93" i="606"/>
  <c r="AA92" i="606"/>
  <c r="O92" i="606"/>
  <c r="N92" i="606"/>
  <c r="Q92" i="606" s="1"/>
  <c r="M92" i="606"/>
  <c r="AB92" i="606" s="1"/>
  <c r="K92" i="606"/>
  <c r="G92" i="606"/>
  <c r="AA91" i="606"/>
  <c r="Q91" i="606"/>
  <c r="O91" i="606"/>
  <c r="N91" i="606"/>
  <c r="P91" i="606" s="1"/>
  <c r="M91" i="606"/>
  <c r="AB91" i="606" s="1"/>
  <c r="K91" i="606"/>
  <c r="G91" i="606"/>
  <c r="AB90" i="606"/>
  <c r="O90" i="606"/>
  <c r="N90" i="606"/>
  <c r="Q90" i="606" s="1"/>
  <c r="M90" i="606"/>
  <c r="AA90" i="606" s="1"/>
  <c r="K90" i="606"/>
  <c r="G90" i="606"/>
  <c r="T89" i="606"/>
  <c r="S89" i="606"/>
  <c r="O89" i="606"/>
  <c r="M89" i="606"/>
  <c r="AB89" i="606" s="1"/>
  <c r="AC73" i="606" s="1"/>
  <c r="L89" i="606"/>
  <c r="J89" i="606"/>
  <c r="K89" i="606" s="1"/>
  <c r="I89" i="606"/>
  <c r="AA76" i="606"/>
  <c r="O76" i="606"/>
  <c r="N76" i="606"/>
  <c r="Q76" i="606" s="1"/>
  <c r="M76" i="606"/>
  <c r="AB76" i="606" s="1"/>
  <c r="K76" i="606"/>
  <c r="G76" i="606"/>
  <c r="AA75" i="606"/>
  <c r="O75" i="606"/>
  <c r="M75" i="606"/>
  <c r="AB75" i="606" s="1"/>
  <c r="K75" i="606"/>
  <c r="G75" i="606"/>
  <c r="AA74" i="606"/>
  <c r="O74" i="606"/>
  <c r="N74" i="606"/>
  <c r="Q74" i="606" s="1"/>
  <c r="M74" i="606"/>
  <c r="AB74" i="606" s="1"/>
  <c r="K74" i="606"/>
  <c r="G74" i="606"/>
  <c r="AA73" i="606"/>
  <c r="O73" i="606"/>
  <c r="M73" i="606"/>
  <c r="N73" i="606" s="1"/>
  <c r="K73" i="606"/>
  <c r="G73" i="606"/>
  <c r="T72" i="606"/>
  <c r="S72" i="606"/>
  <c r="L72" i="606"/>
  <c r="O72" i="606" s="1"/>
  <c r="J72" i="606"/>
  <c r="K72" i="606" s="1"/>
  <c r="I72" i="606"/>
  <c r="AA57" i="606"/>
  <c r="Q57" i="606"/>
  <c r="O57" i="606"/>
  <c r="N57" i="606"/>
  <c r="P57" i="606" s="1"/>
  <c r="M57" i="606"/>
  <c r="AB57" i="606" s="1"/>
  <c r="K57" i="606"/>
  <c r="G57" i="606"/>
  <c r="AB56" i="606"/>
  <c r="O56" i="606"/>
  <c r="N56" i="606"/>
  <c r="Q56" i="606" s="1"/>
  <c r="M56" i="606"/>
  <c r="M72" i="606" s="1"/>
  <c r="K56" i="606"/>
  <c r="G56" i="606"/>
  <c r="T55" i="606"/>
  <c r="S55" i="606"/>
  <c r="O55" i="606"/>
  <c r="M55" i="606"/>
  <c r="AB55" i="606" s="1"/>
  <c r="AC39" i="606" s="1"/>
  <c r="L55" i="606"/>
  <c r="J55" i="606"/>
  <c r="K55" i="606" s="1"/>
  <c r="I55" i="606"/>
  <c r="AA41" i="606"/>
  <c r="O41" i="606"/>
  <c r="N41" i="606"/>
  <c r="Q41" i="606" s="1"/>
  <c r="M41" i="606"/>
  <c r="AB41" i="606" s="1"/>
  <c r="K41" i="606"/>
  <c r="G41" i="606"/>
  <c r="AA40" i="606"/>
  <c r="Q40" i="606"/>
  <c r="O40" i="606"/>
  <c r="N40" i="606"/>
  <c r="P40" i="606" s="1"/>
  <c r="M40" i="606"/>
  <c r="AB40" i="606" s="1"/>
  <c r="K40" i="606"/>
  <c r="G40" i="606"/>
  <c r="AB39" i="606"/>
  <c r="AA39" i="606"/>
  <c r="P39" i="606"/>
  <c r="O39" i="606"/>
  <c r="N39" i="606"/>
  <c r="Q39" i="606" s="1"/>
  <c r="M39" i="606"/>
  <c r="K39" i="606"/>
  <c r="G39" i="606"/>
  <c r="T38" i="606"/>
  <c r="S38" i="606"/>
  <c r="L38" i="606"/>
  <c r="J38" i="606"/>
  <c r="K38" i="606" s="1"/>
  <c r="I38" i="606"/>
  <c r="O38" i="606" s="1"/>
  <c r="AA23" i="606"/>
  <c r="O23" i="606"/>
  <c r="N23" i="606"/>
  <c r="Q23" i="606" s="1"/>
  <c r="M23" i="606"/>
  <c r="AB23" i="606" s="1"/>
  <c r="K23" i="606"/>
  <c r="G23" i="606"/>
  <c r="AA22" i="606"/>
  <c r="O22" i="606"/>
  <c r="M22" i="606"/>
  <c r="N22" i="606" s="1"/>
  <c r="K22" i="606"/>
  <c r="G22" i="606"/>
  <c r="T21" i="606"/>
  <c r="S21" i="606"/>
  <c r="L21" i="606"/>
  <c r="O21" i="606" s="1"/>
  <c r="J21" i="606"/>
  <c r="K21" i="606" s="1"/>
  <c r="I21" i="606"/>
  <c r="AA6" i="606"/>
  <c r="Q6" i="606"/>
  <c r="O6" i="606"/>
  <c r="N6" i="606"/>
  <c r="P6" i="606" s="1"/>
  <c r="M6" i="606"/>
  <c r="AB6" i="606" s="1"/>
  <c r="K6" i="606"/>
  <c r="G6" i="606"/>
  <c r="AB5" i="606"/>
  <c r="O5" i="606"/>
  <c r="N5" i="606"/>
  <c r="Q5" i="606" s="1"/>
  <c r="M5" i="606"/>
  <c r="M21" i="606" s="1"/>
  <c r="K5" i="606"/>
  <c r="G5" i="606"/>
  <c r="F1" i="606" s="1"/>
  <c r="H2" i="606"/>
  <c r="D1" i="606"/>
  <c r="X29" i="605"/>
  <c r="W29" i="605"/>
  <c r="V29" i="605"/>
  <c r="M8" i="605" s="1"/>
  <c r="T29" i="605"/>
  <c r="P29" i="605"/>
  <c r="O29" i="605"/>
  <c r="N29" i="605"/>
  <c r="M29" i="605"/>
  <c r="I29" i="605"/>
  <c r="H29" i="605"/>
  <c r="G29" i="605"/>
  <c r="D29" i="605"/>
  <c r="K8" i="605" s="1"/>
  <c r="O15" i="605"/>
  <c r="I8" i="605" s="1"/>
  <c r="N15" i="605"/>
  <c r="K15" i="605"/>
  <c r="E8" i="605" s="1"/>
  <c r="I15" i="605"/>
  <c r="H15" i="605"/>
  <c r="G15" i="605"/>
  <c r="F15" i="605"/>
  <c r="E15" i="605"/>
  <c r="D15" i="605"/>
  <c r="F8" i="605"/>
  <c r="M7" i="605"/>
  <c r="K7" i="605"/>
  <c r="I7" i="605"/>
  <c r="G7" i="605"/>
  <c r="F7" i="605"/>
  <c r="E7" i="605"/>
  <c r="M6" i="605"/>
  <c r="K6" i="605"/>
  <c r="I6" i="605"/>
  <c r="G6" i="605"/>
  <c r="F6" i="605"/>
  <c r="E6" i="605"/>
  <c r="F3" i="605"/>
  <c r="T157" i="604"/>
  <c r="S157" i="604"/>
  <c r="M157" i="604"/>
  <c r="AB157" i="604" s="1"/>
  <c r="AC141" i="604" s="1"/>
  <c r="L157" i="604"/>
  <c r="O157" i="604" s="1"/>
  <c r="J157" i="604"/>
  <c r="K157" i="604" s="1"/>
  <c r="I157" i="604"/>
  <c r="AA142" i="604"/>
  <c r="O142" i="604"/>
  <c r="N142" i="604"/>
  <c r="Q142" i="604" s="1"/>
  <c r="M142" i="604"/>
  <c r="AB142" i="604" s="1"/>
  <c r="K142" i="604"/>
  <c r="G142" i="604"/>
  <c r="AB141" i="604"/>
  <c r="AA141" i="604"/>
  <c r="O141" i="604"/>
  <c r="M141" i="604"/>
  <c r="N141" i="604" s="1"/>
  <c r="K141" i="604"/>
  <c r="G141" i="604"/>
  <c r="T140" i="604"/>
  <c r="S140" i="604"/>
  <c r="L140" i="604"/>
  <c r="O140" i="604" s="1"/>
  <c r="J140" i="604"/>
  <c r="K140" i="604" s="1"/>
  <c r="I140" i="604"/>
  <c r="AB126" i="604"/>
  <c r="AA126" i="604"/>
  <c r="O126" i="604"/>
  <c r="M126" i="604"/>
  <c r="N126" i="604" s="1"/>
  <c r="K126" i="604"/>
  <c r="G126" i="604"/>
  <c r="AB125" i="604"/>
  <c r="AA125" i="604"/>
  <c r="O125" i="604"/>
  <c r="N125" i="604"/>
  <c r="P125" i="604" s="1"/>
  <c r="M125" i="604"/>
  <c r="K125" i="604"/>
  <c r="Q125" i="604" s="1"/>
  <c r="G125" i="604"/>
  <c r="AA124" i="604"/>
  <c r="O124" i="604"/>
  <c r="N124" i="604"/>
  <c r="Q124" i="604" s="1"/>
  <c r="M124" i="604"/>
  <c r="M140" i="604" s="1"/>
  <c r="K124" i="604"/>
  <c r="G124" i="604"/>
  <c r="T123" i="604"/>
  <c r="S123" i="604"/>
  <c r="O123" i="604"/>
  <c r="M123" i="604"/>
  <c r="AB123" i="604" s="1"/>
  <c r="AC107" i="604" s="1"/>
  <c r="L123" i="604"/>
  <c r="J123" i="604"/>
  <c r="K123" i="604" s="1"/>
  <c r="I123" i="604"/>
  <c r="AA109" i="604"/>
  <c r="O109" i="604"/>
  <c r="N109" i="604"/>
  <c r="Q109" i="604" s="1"/>
  <c r="M109" i="604"/>
  <c r="AB109" i="604" s="1"/>
  <c r="K109" i="604"/>
  <c r="G109" i="604"/>
  <c r="AA108" i="604"/>
  <c r="O108" i="604"/>
  <c r="N108" i="604"/>
  <c r="Q108" i="604" s="1"/>
  <c r="M108" i="604"/>
  <c r="AB108" i="604" s="1"/>
  <c r="K108" i="604"/>
  <c r="G108" i="604"/>
  <c r="AB107" i="604"/>
  <c r="Q107" i="604"/>
  <c r="O107" i="604"/>
  <c r="N107" i="604"/>
  <c r="P107" i="604" s="1"/>
  <c r="M107" i="604"/>
  <c r="AA107" i="604" s="1"/>
  <c r="K107" i="604"/>
  <c r="G107" i="604"/>
  <c r="T106" i="604"/>
  <c r="S106" i="604"/>
  <c r="L106" i="604"/>
  <c r="O106" i="604" s="1"/>
  <c r="J106" i="604"/>
  <c r="K106" i="604" s="1"/>
  <c r="I106" i="604"/>
  <c r="AB93" i="604"/>
  <c r="AA93" i="604"/>
  <c r="O93" i="604"/>
  <c r="N93" i="604"/>
  <c r="P93" i="604" s="1"/>
  <c r="M93" i="604"/>
  <c r="K93" i="604"/>
  <c r="Q93" i="604" s="1"/>
  <c r="G93" i="604"/>
  <c r="AA92" i="604"/>
  <c r="O92" i="604"/>
  <c r="N92" i="604"/>
  <c r="P92" i="604" s="1"/>
  <c r="M92" i="604"/>
  <c r="AB92" i="604" s="1"/>
  <c r="K92" i="604"/>
  <c r="Q92" i="604" s="1"/>
  <c r="G92" i="604"/>
  <c r="AA91" i="604"/>
  <c r="O91" i="604"/>
  <c r="N91" i="604"/>
  <c r="Q91" i="604" s="1"/>
  <c r="M91" i="604"/>
  <c r="AB91" i="604" s="1"/>
  <c r="K91" i="604"/>
  <c r="G91" i="604"/>
  <c r="AB90" i="604"/>
  <c r="O90" i="604"/>
  <c r="M90" i="604"/>
  <c r="AA90" i="604" s="1"/>
  <c r="K90" i="604"/>
  <c r="G90" i="604"/>
  <c r="T89" i="604"/>
  <c r="S89" i="604"/>
  <c r="M89" i="604"/>
  <c r="AB89" i="604" s="1"/>
  <c r="AC73" i="604" s="1"/>
  <c r="L89" i="604"/>
  <c r="O89" i="604" s="1"/>
  <c r="J89" i="604"/>
  <c r="K89" i="604" s="1"/>
  <c r="I89" i="604"/>
  <c r="AA79" i="604"/>
  <c r="O79" i="604"/>
  <c r="N79" i="604"/>
  <c r="Q79" i="604" s="1"/>
  <c r="M79" i="604"/>
  <c r="AB79" i="604" s="1"/>
  <c r="K79" i="604"/>
  <c r="G79" i="604"/>
  <c r="AB78" i="604"/>
  <c r="AA78" i="604"/>
  <c r="O78" i="604"/>
  <c r="N78" i="604"/>
  <c r="P78" i="604" s="1"/>
  <c r="M78" i="604"/>
  <c r="K78" i="604"/>
  <c r="Q78" i="604" s="1"/>
  <c r="G78" i="604"/>
  <c r="AA77" i="604"/>
  <c r="O77" i="604"/>
  <c r="N77" i="604"/>
  <c r="P77" i="604" s="1"/>
  <c r="M77" i="604"/>
  <c r="AB77" i="604" s="1"/>
  <c r="K77" i="604"/>
  <c r="Q77" i="604" s="1"/>
  <c r="G77" i="604"/>
  <c r="AA76" i="604"/>
  <c r="O76" i="604"/>
  <c r="N76" i="604"/>
  <c r="Q76" i="604" s="1"/>
  <c r="M76" i="604"/>
  <c r="AB76" i="604" s="1"/>
  <c r="K76" i="604"/>
  <c r="G76" i="604"/>
  <c r="AB75" i="604"/>
  <c r="AA75" i="604"/>
  <c r="O75" i="604"/>
  <c r="N75" i="604"/>
  <c r="Q75" i="604" s="1"/>
  <c r="M75" i="604"/>
  <c r="K75" i="604"/>
  <c r="G75" i="604"/>
  <c r="AA74" i="604"/>
  <c r="O74" i="604"/>
  <c r="N74" i="604"/>
  <c r="P74" i="604" s="1"/>
  <c r="M74" i="604"/>
  <c r="AB74" i="604" s="1"/>
  <c r="K74" i="604"/>
  <c r="Q74" i="604" s="1"/>
  <c r="G74" i="604"/>
  <c r="AB73" i="604"/>
  <c r="AA73" i="604"/>
  <c r="Q73" i="604"/>
  <c r="O73" i="604"/>
  <c r="N73" i="604"/>
  <c r="P73" i="604" s="1"/>
  <c r="M73" i="604"/>
  <c r="K73" i="604"/>
  <c r="G73" i="604"/>
  <c r="T72" i="604"/>
  <c r="S72" i="604"/>
  <c r="M72" i="604"/>
  <c r="N72" i="604" s="1"/>
  <c r="L72" i="604"/>
  <c r="J72" i="604"/>
  <c r="K72" i="604" s="1"/>
  <c r="I72" i="604"/>
  <c r="O72" i="604" s="1"/>
  <c r="AA59" i="604"/>
  <c r="O59" i="604"/>
  <c r="N59" i="604"/>
  <c r="P59" i="604" s="1"/>
  <c r="M59" i="604"/>
  <c r="AB59" i="604" s="1"/>
  <c r="K59" i="604"/>
  <c r="Q59" i="604" s="1"/>
  <c r="G59" i="604"/>
  <c r="AA58" i="604"/>
  <c r="O58" i="604"/>
  <c r="N58" i="604"/>
  <c r="Q58" i="604" s="1"/>
  <c r="M58" i="604"/>
  <c r="AB58" i="604" s="1"/>
  <c r="K58" i="604"/>
  <c r="G58" i="604"/>
  <c r="AA57" i="604"/>
  <c r="O57" i="604"/>
  <c r="N57" i="604"/>
  <c r="Q57" i="604" s="1"/>
  <c r="M57" i="604"/>
  <c r="AB57" i="604" s="1"/>
  <c r="K57" i="604"/>
  <c r="G57" i="604"/>
  <c r="AB56" i="604"/>
  <c r="Q56" i="604"/>
  <c r="O56" i="604"/>
  <c r="N56" i="604"/>
  <c r="P56" i="604" s="1"/>
  <c r="M56" i="604"/>
  <c r="AA56" i="604" s="1"/>
  <c r="K56" i="604"/>
  <c r="G56" i="604"/>
  <c r="AB55" i="604"/>
  <c r="AC39" i="604" s="1"/>
  <c r="T55" i="604"/>
  <c r="S55" i="604"/>
  <c r="M55" i="604"/>
  <c r="N55" i="604" s="1"/>
  <c r="L55" i="604"/>
  <c r="O55" i="604" s="1"/>
  <c r="J55" i="604"/>
  <c r="K55" i="604" s="1"/>
  <c r="I55" i="604"/>
  <c r="AA44" i="604"/>
  <c r="O44" i="604"/>
  <c r="M44" i="604"/>
  <c r="N44" i="604" s="1"/>
  <c r="K44" i="604"/>
  <c r="G44" i="604"/>
  <c r="AA43" i="604"/>
  <c r="O43" i="604"/>
  <c r="N43" i="604"/>
  <c r="P43" i="604" s="1"/>
  <c r="M43" i="604"/>
  <c r="AB43" i="604" s="1"/>
  <c r="K43" i="604"/>
  <c r="Q43" i="604" s="1"/>
  <c r="G43" i="604"/>
  <c r="AA42" i="604"/>
  <c r="O42" i="604"/>
  <c r="N42" i="604"/>
  <c r="Q42" i="604" s="1"/>
  <c r="M42" i="604"/>
  <c r="AB42" i="604" s="1"/>
  <c r="K42" i="604"/>
  <c r="G42" i="604"/>
  <c r="AA41" i="604"/>
  <c r="O41" i="604"/>
  <c r="N41" i="604"/>
  <c r="Q41" i="604" s="1"/>
  <c r="M41" i="604"/>
  <c r="AB41" i="604" s="1"/>
  <c r="K41" i="604"/>
  <c r="G41" i="604"/>
  <c r="AA40" i="604"/>
  <c r="O40" i="604"/>
  <c r="M40" i="604"/>
  <c r="N40" i="604" s="1"/>
  <c r="K40" i="604"/>
  <c r="G40" i="604"/>
  <c r="AB39" i="604"/>
  <c r="AA39" i="604"/>
  <c r="Q39" i="604"/>
  <c r="O39" i="604"/>
  <c r="N39" i="604"/>
  <c r="P39" i="604" s="1"/>
  <c r="M39" i="604"/>
  <c r="K39" i="604"/>
  <c r="G39" i="604"/>
  <c r="T38" i="604"/>
  <c r="S38" i="604"/>
  <c r="M38" i="604"/>
  <c r="N38" i="604" s="1"/>
  <c r="L38" i="604"/>
  <c r="J38" i="604"/>
  <c r="K38" i="604" s="1"/>
  <c r="I38" i="604"/>
  <c r="O38" i="604" s="1"/>
  <c r="AA25" i="604"/>
  <c r="O25" i="604"/>
  <c r="N25" i="604"/>
  <c r="P25" i="604" s="1"/>
  <c r="M25" i="604"/>
  <c r="AB25" i="604" s="1"/>
  <c r="K25" i="604"/>
  <c r="Q25" i="604" s="1"/>
  <c r="G25" i="604"/>
  <c r="AA24" i="604"/>
  <c r="O24" i="604"/>
  <c r="N24" i="604"/>
  <c r="Q24" i="604" s="1"/>
  <c r="M24" i="604"/>
  <c r="AB24" i="604" s="1"/>
  <c r="K24" i="604"/>
  <c r="G24" i="604"/>
  <c r="AB23" i="604"/>
  <c r="AA23" i="604"/>
  <c r="O23" i="604"/>
  <c r="N23" i="604"/>
  <c r="Q23" i="604" s="1"/>
  <c r="M23" i="604"/>
  <c r="K23" i="604"/>
  <c r="G23" i="604"/>
  <c r="AB22" i="604"/>
  <c r="Q22" i="604"/>
  <c r="O22" i="604"/>
  <c r="N22" i="604"/>
  <c r="P22" i="604" s="1"/>
  <c r="M22" i="604"/>
  <c r="AA22" i="604" s="1"/>
  <c r="K22" i="604"/>
  <c r="G22" i="604"/>
  <c r="AB21" i="604"/>
  <c r="AC5" i="604" s="1"/>
  <c r="T21" i="604"/>
  <c r="S21" i="604"/>
  <c r="M21" i="604"/>
  <c r="N21" i="604" s="1"/>
  <c r="L21" i="604"/>
  <c r="O21" i="604" s="1"/>
  <c r="J21" i="604"/>
  <c r="K21" i="604" s="1"/>
  <c r="I21" i="604"/>
  <c r="AA6" i="604"/>
  <c r="O6" i="604"/>
  <c r="M6" i="604"/>
  <c r="N6" i="604" s="1"/>
  <c r="K6" i="604"/>
  <c r="G6" i="604"/>
  <c r="AB5" i="604"/>
  <c r="AA5" i="604"/>
  <c r="Q5" i="604"/>
  <c r="O5" i="604"/>
  <c r="N5" i="604"/>
  <c r="P5" i="604" s="1"/>
  <c r="M5" i="604"/>
  <c r="K5" i="604"/>
  <c r="G5" i="604"/>
  <c r="F1" i="604" s="1"/>
  <c r="F2" i="604" s="1"/>
  <c r="H2" i="604"/>
  <c r="H1" i="604"/>
  <c r="D1" i="604"/>
  <c r="T208" i="603"/>
  <c r="S208" i="603"/>
  <c r="L208" i="603"/>
  <c r="O208" i="603" s="1"/>
  <c r="J208" i="603"/>
  <c r="K208" i="603" s="1"/>
  <c r="I208" i="603"/>
  <c r="AA197" i="603"/>
  <c r="O197" i="603"/>
  <c r="N197" i="603"/>
  <c r="Q197" i="603" s="1"/>
  <c r="M197" i="603"/>
  <c r="AB197" i="603" s="1"/>
  <c r="K197" i="603"/>
  <c r="G197" i="603"/>
  <c r="AB196" i="603"/>
  <c r="AA196" i="603"/>
  <c r="O196" i="603"/>
  <c r="N196" i="603"/>
  <c r="P196" i="603" s="1"/>
  <c r="M196" i="603"/>
  <c r="K196" i="603"/>
  <c r="Q196" i="603" s="1"/>
  <c r="G196" i="603"/>
  <c r="AA195" i="603"/>
  <c r="O195" i="603"/>
  <c r="N195" i="603"/>
  <c r="P195" i="603" s="1"/>
  <c r="M195" i="603"/>
  <c r="AB195" i="603" s="1"/>
  <c r="K195" i="603"/>
  <c r="Q195" i="603" s="1"/>
  <c r="G195" i="603"/>
  <c r="AA194" i="603"/>
  <c r="O194" i="603"/>
  <c r="N194" i="603"/>
  <c r="Q194" i="603" s="1"/>
  <c r="M194" i="603"/>
  <c r="AB194" i="603" s="1"/>
  <c r="K194" i="603"/>
  <c r="G194" i="603"/>
  <c r="AA193" i="603"/>
  <c r="P193" i="603"/>
  <c r="O193" i="603"/>
  <c r="N193" i="603"/>
  <c r="Q193" i="603" s="1"/>
  <c r="M193" i="603"/>
  <c r="AB193" i="603" s="1"/>
  <c r="K193" i="603"/>
  <c r="G193" i="603"/>
  <c r="AB192" i="603"/>
  <c r="O192" i="603"/>
  <c r="M192" i="603"/>
  <c r="AA192" i="603" s="1"/>
  <c r="K192" i="603"/>
  <c r="G192" i="603"/>
  <c r="T191" i="603"/>
  <c r="S191" i="603"/>
  <c r="L191" i="603"/>
  <c r="O191" i="603" s="1"/>
  <c r="J191" i="603"/>
  <c r="K191" i="603" s="1"/>
  <c r="I191" i="603"/>
  <c r="AA178" i="603"/>
  <c r="O178" i="603"/>
  <c r="M178" i="603"/>
  <c r="N178" i="603" s="1"/>
  <c r="K178" i="603"/>
  <c r="G178" i="603"/>
  <c r="AA177" i="603"/>
  <c r="O177" i="603"/>
  <c r="N177" i="603"/>
  <c r="P177" i="603" s="1"/>
  <c r="M177" i="603"/>
  <c r="AB177" i="603" s="1"/>
  <c r="K177" i="603"/>
  <c r="Q177" i="603" s="1"/>
  <c r="G177" i="603"/>
  <c r="AB176" i="603"/>
  <c r="AA176" i="603"/>
  <c r="O176" i="603"/>
  <c r="N176" i="603"/>
  <c r="Q176" i="603" s="1"/>
  <c r="M176" i="603"/>
  <c r="K176" i="603"/>
  <c r="G176" i="603"/>
  <c r="AB175" i="603"/>
  <c r="O175" i="603"/>
  <c r="M175" i="603"/>
  <c r="AA175" i="603" s="1"/>
  <c r="K175" i="603"/>
  <c r="G175" i="603"/>
  <c r="T174" i="603"/>
  <c r="S174" i="603"/>
  <c r="L174" i="603"/>
  <c r="O174" i="603" s="1"/>
  <c r="J174" i="603"/>
  <c r="K174" i="603" s="1"/>
  <c r="I174" i="603"/>
  <c r="AA160" i="603"/>
  <c r="P160" i="603"/>
  <c r="O160" i="603"/>
  <c r="N160" i="603"/>
  <c r="Q160" i="603" s="1"/>
  <c r="M160" i="603"/>
  <c r="AB160" i="603" s="1"/>
  <c r="K160" i="603"/>
  <c r="G160" i="603"/>
  <c r="AA159" i="603"/>
  <c r="O159" i="603"/>
  <c r="M159" i="603"/>
  <c r="N159" i="603" s="1"/>
  <c r="K159" i="603"/>
  <c r="G159" i="603"/>
  <c r="AB158" i="603"/>
  <c r="AA158" i="603"/>
  <c r="Q158" i="603"/>
  <c r="O158" i="603"/>
  <c r="N158" i="603"/>
  <c r="P158" i="603" s="1"/>
  <c r="M158" i="603"/>
  <c r="K158" i="603"/>
  <c r="G158" i="603"/>
  <c r="T157" i="603"/>
  <c r="S157" i="603"/>
  <c r="M157" i="603"/>
  <c r="N157" i="603" s="1"/>
  <c r="L157" i="603"/>
  <c r="O157" i="603" s="1"/>
  <c r="K157" i="603"/>
  <c r="J157" i="603"/>
  <c r="I157" i="603"/>
  <c r="AA143" i="603"/>
  <c r="O143" i="603"/>
  <c r="N143" i="603"/>
  <c r="P143" i="603" s="1"/>
  <c r="M143" i="603"/>
  <c r="AB143" i="603" s="1"/>
  <c r="K143" i="603"/>
  <c r="Q143" i="603" s="1"/>
  <c r="G143" i="603"/>
  <c r="AB142" i="603"/>
  <c r="AA142" i="603"/>
  <c r="O142" i="603"/>
  <c r="N142" i="603"/>
  <c r="Q142" i="603" s="1"/>
  <c r="M142" i="603"/>
  <c r="K142" i="603"/>
  <c r="G142" i="603"/>
  <c r="AB141" i="603"/>
  <c r="O141" i="603"/>
  <c r="M141" i="603"/>
  <c r="AA141" i="603" s="1"/>
  <c r="K141" i="603"/>
  <c r="G141" i="603"/>
  <c r="T140" i="603"/>
  <c r="S140" i="603"/>
  <c r="L140" i="603"/>
  <c r="O140" i="603" s="1"/>
  <c r="J140" i="603"/>
  <c r="K140" i="603" s="1"/>
  <c r="I140" i="603"/>
  <c r="AA128" i="603"/>
  <c r="P128" i="603"/>
  <c r="O128" i="603"/>
  <c r="N128" i="603"/>
  <c r="Q128" i="603" s="1"/>
  <c r="M128" i="603"/>
  <c r="AB128" i="603" s="1"/>
  <c r="K128" i="603"/>
  <c r="G128" i="603"/>
  <c r="AA127" i="603"/>
  <c r="O127" i="603"/>
  <c r="M127" i="603"/>
  <c r="N127" i="603" s="1"/>
  <c r="K127" i="603"/>
  <c r="G127" i="603"/>
  <c r="AA126" i="603"/>
  <c r="O126" i="603"/>
  <c r="N126" i="603"/>
  <c r="P126" i="603" s="1"/>
  <c r="M126" i="603"/>
  <c r="AB126" i="603" s="1"/>
  <c r="K126" i="603"/>
  <c r="Q126" i="603" s="1"/>
  <c r="G126" i="603"/>
  <c r="AB125" i="603"/>
  <c r="AA125" i="603"/>
  <c r="O125" i="603"/>
  <c r="N125" i="603"/>
  <c r="Q125" i="603" s="1"/>
  <c r="M125" i="603"/>
  <c r="K125" i="603"/>
  <c r="G125" i="603"/>
  <c r="AB124" i="603"/>
  <c r="O124" i="603"/>
  <c r="M124" i="603"/>
  <c r="AA124" i="603" s="1"/>
  <c r="K124" i="603"/>
  <c r="G124" i="603"/>
  <c r="T123" i="603"/>
  <c r="S123" i="603"/>
  <c r="L123" i="603"/>
  <c r="O123" i="603" s="1"/>
  <c r="J123" i="603"/>
  <c r="K123" i="603" s="1"/>
  <c r="I123" i="603"/>
  <c r="AA112" i="603"/>
  <c r="P112" i="603"/>
  <c r="O112" i="603"/>
  <c r="N112" i="603"/>
  <c r="Q112" i="603" s="1"/>
  <c r="M112" i="603"/>
  <c r="AB112" i="603" s="1"/>
  <c r="K112" i="603"/>
  <c r="G112" i="603"/>
  <c r="AA111" i="603"/>
  <c r="O111" i="603"/>
  <c r="M111" i="603"/>
  <c r="N111" i="603" s="1"/>
  <c r="K111" i="603"/>
  <c r="G111" i="603"/>
  <c r="AA110" i="603"/>
  <c r="O110" i="603"/>
  <c r="N110" i="603"/>
  <c r="P110" i="603" s="1"/>
  <c r="M110" i="603"/>
  <c r="AB110" i="603" s="1"/>
  <c r="K110" i="603"/>
  <c r="Q110" i="603" s="1"/>
  <c r="G110" i="603"/>
  <c r="AB109" i="603"/>
  <c r="AA109" i="603"/>
  <c r="O109" i="603"/>
  <c r="N109" i="603"/>
  <c r="Q109" i="603" s="1"/>
  <c r="M109" i="603"/>
  <c r="K109" i="603"/>
  <c r="G109" i="603"/>
  <c r="AA108" i="603"/>
  <c r="P108" i="603"/>
  <c r="O108" i="603"/>
  <c r="N108" i="603"/>
  <c r="Q108" i="603" s="1"/>
  <c r="M108" i="603"/>
  <c r="AB108" i="603" s="1"/>
  <c r="K108" i="603"/>
  <c r="G108" i="603"/>
  <c r="AB107" i="603"/>
  <c r="O107" i="603"/>
  <c r="M107" i="603"/>
  <c r="AA107" i="603" s="1"/>
  <c r="K107" i="603"/>
  <c r="G107" i="603"/>
  <c r="T106" i="603"/>
  <c r="S106" i="603"/>
  <c r="L106" i="603"/>
  <c r="O106" i="603" s="1"/>
  <c r="J106" i="603"/>
  <c r="K106" i="603" s="1"/>
  <c r="I106" i="603"/>
  <c r="AA93" i="603"/>
  <c r="O93" i="603"/>
  <c r="M93" i="603"/>
  <c r="N93" i="603" s="1"/>
  <c r="K93" i="603"/>
  <c r="G93" i="603"/>
  <c r="AA92" i="603"/>
  <c r="O92" i="603"/>
  <c r="M92" i="603"/>
  <c r="N92" i="603" s="1"/>
  <c r="K92" i="603"/>
  <c r="G92" i="603"/>
  <c r="AB91" i="603"/>
  <c r="AA91" i="603"/>
  <c r="O91" i="603"/>
  <c r="N91" i="603"/>
  <c r="Q91" i="603" s="1"/>
  <c r="M91" i="603"/>
  <c r="K91" i="603"/>
  <c r="G91" i="603"/>
  <c r="AB90" i="603"/>
  <c r="O90" i="603"/>
  <c r="M90" i="603"/>
  <c r="AA90" i="603" s="1"/>
  <c r="K90" i="603"/>
  <c r="G90" i="603"/>
  <c r="T89" i="603"/>
  <c r="S89" i="603"/>
  <c r="L89" i="603"/>
  <c r="O89" i="603" s="1"/>
  <c r="J89" i="603"/>
  <c r="K89" i="603" s="1"/>
  <c r="I89" i="603"/>
  <c r="AA76" i="603"/>
  <c r="P76" i="603"/>
  <c r="O76" i="603"/>
  <c r="N76" i="603"/>
  <c r="Q76" i="603" s="1"/>
  <c r="M76" i="603"/>
  <c r="AB76" i="603" s="1"/>
  <c r="K76" i="603"/>
  <c r="G76" i="603"/>
  <c r="AA75" i="603"/>
  <c r="O75" i="603"/>
  <c r="M75" i="603"/>
  <c r="N75" i="603" s="1"/>
  <c r="K75" i="603"/>
  <c r="G75" i="603"/>
  <c r="AA74" i="603"/>
  <c r="O74" i="603"/>
  <c r="N74" i="603"/>
  <c r="P74" i="603" s="1"/>
  <c r="M74" i="603"/>
  <c r="AB74" i="603" s="1"/>
  <c r="K74" i="603"/>
  <c r="Q74" i="603" s="1"/>
  <c r="G74" i="603"/>
  <c r="AB73" i="603"/>
  <c r="AA73" i="603"/>
  <c r="O73" i="603"/>
  <c r="N73" i="603"/>
  <c r="P73" i="603" s="1"/>
  <c r="M73" i="603"/>
  <c r="K73" i="603"/>
  <c r="G73" i="603"/>
  <c r="T72" i="603"/>
  <c r="S72" i="603"/>
  <c r="O72" i="603"/>
  <c r="M72" i="603"/>
  <c r="AB72" i="603" s="1"/>
  <c r="AC56" i="603" s="1"/>
  <c r="L72" i="603"/>
  <c r="J72" i="603"/>
  <c r="K72" i="603" s="1"/>
  <c r="I72" i="603"/>
  <c r="AB57" i="603"/>
  <c r="AA57" i="603"/>
  <c r="O57" i="603"/>
  <c r="N57" i="603"/>
  <c r="Q57" i="603" s="1"/>
  <c r="M57" i="603"/>
  <c r="K57" i="603"/>
  <c r="G57" i="603"/>
  <c r="AB56" i="603"/>
  <c r="O56" i="603"/>
  <c r="M56" i="603"/>
  <c r="AA56" i="603" s="1"/>
  <c r="K56" i="603"/>
  <c r="G56" i="603"/>
  <c r="T55" i="603"/>
  <c r="S55" i="603"/>
  <c r="L55" i="603"/>
  <c r="H1" i="603" s="1"/>
  <c r="J55" i="603"/>
  <c r="K55" i="603" s="1"/>
  <c r="I55" i="603"/>
  <c r="AA41" i="603"/>
  <c r="P41" i="603"/>
  <c r="O41" i="603"/>
  <c r="N41" i="603"/>
  <c r="Q41" i="603" s="1"/>
  <c r="M41" i="603"/>
  <c r="AB41" i="603" s="1"/>
  <c r="K41" i="603"/>
  <c r="G41" i="603"/>
  <c r="AA40" i="603"/>
  <c r="O40" i="603"/>
  <c r="M40" i="603"/>
  <c r="N40" i="603" s="1"/>
  <c r="K40" i="603"/>
  <c r="G40" i="603"/>
  <c r="AB39" i="603"/>
  <c r="AA39" i="603"/>
  <c r="Q39" i="603"/>
  <c r="O39" i="603"/>
  <c r="N39" i="603"/>
  <c r="P39" i="603" s="1"/>
  <c r="M39" i="603"/>
  <c r="K39" i="603"/>
  <c r="G39" i="603"/>
  <c r="T38" i="603"/>
  <c r="S38" i="603"/>
  <c r="M38" i="603"/>
  <c r="N38" i="603" s="1"/>
  <c r="L38" i="603"/>
  <c r="O38" i="603" s="1"/>
  <c r="K38" i="603"/>
  <c r="J38" i="603"/>
  <c r="I38" i="603"/>
  <c r="AA23" i="603"/>
  <c r="O23" i="603"/>
  <c r="N23" i="603"/>
  <c r="P23" i="603" s="1"/>
  <c r="M23" i="603"/>
  <c r="AB23" i="603" s="1"/>
  <c r="K23" i="603"/>
  <c r="Q23" i="603" s="1"/>
  <c r="G23" i="603"/>
  <c r="AB22" i="603"/>
  <c r="AA22" i="603"/>
  <c r="O22" i="603"/>
  <c r="N22" i="603"/>
  <c r="Q22" i="603" s="1"/>
  <c r="M22" i="603"/>
  <c r="K22" i="603"/>
  <c r="G22" i="603"/>
  <c r="T21" i="603"/>
  <c r="S21" i="603"/>
  <c r="O21" i="603"/>
  <c r="M21" i="603"/>
  <c r="AB21" i="603" s="1"/>
  <c r="AC5" i="603" s="1"/>
  <c r="L21" i="603"/>
  <c r="J21" i="603"/>
  <c r="K21" i="603" s="1"/>
  <c r="I21" i="603"/>
  <c r="AB6" i="603"/>
  <c r="AA6" i="603"/>
  <c r="O6" i="603"/>
  <c r="N6" i="603"/>
  <c r="Q6" i="603" s="1"/>
  <c r="M6" i="603"/>
  <c r="K6" i="603"/>
  <c r="G6" i="603"/>
  <c r="AB5" i="603"/>
  <c r="O5" i="603"/>
  <c r="M5" i="603"/>
  <c r="AA5" i="603" s="1"/>
  <c r="K5" i="603"/>
  <c r="G5" i="603"/>
  <c r="F1" i="603" s="1"/>
  <c r="H2" i="603"/>
  <c r="D1" i="603"/>
  <c r="F3" i="602" s="1"/>
  <c r="X29" i="602"/>
  <c r="W29" i="602"/>
  <c r="V29" i="602"/>
  <c r="T29" i="602"/>
  <c r="M8" i="602" s="1"/>
  <c r="P29" i="602"/>
  <c r="O29" i="602"/>
  <c r="N29" i="602"/>
  <c r="M29" i="602"/>
  <c r="I29" i="602"/>
  <c r="K8" i="602" s="1"/>
  <c r="H29" i="602"/>
  <c r="G29" i="602"/>
  <c r="D29" i="602"/>
  <c r="O15" i="602"/>
  <c r="N15" i="602"/>
  <c r="K15" i="602"/>
  <c r="I15" i="602"/>
  <c r="H15" i="602"/>
  <c r="G15" i="602"/>
  <c r="F15" i="602"/>
  <c r="E15" i="602"/>
  <c r="D15" i="602"/>
  <c r="G8" i="602" s="1"/>
  <c r="I8" i="602"/>
  <c r="F8" i="602"/>
  <c r="M7" i="602"/>
  <c r="K7" i="602"/>
  <c r="I7" i="602"/>
  <c r="G7" i="602"/>
  <c r="F7" i="602"/>
  <c r="E7" i="602"/>
  <c r="M6" i="602"/>
  <c r="K6" i="602"/>
  <c r="I6" i="602"/>
  <c r="G6" i="602"/>
  <c r="F6" i="602"/>
  <c r="E6" i="602"/>
  <c r="T157" i="601"/>
  <c r="S157" i="601"/>
  <c r="M157" i="601"/>
  <c r="AB157" i="601" s="1"/>
  <c r="AC141" i="601" s="1"/>
  <c r="L157" i="601"/>
  <c r="O157" i="601" s="1"/>
  <c r="J157" i="601"/>
  <c r="K157" i="601" s="1"/>
  <c r="I157" i="601"/>
  <c r="AA142" i="601"/>
  <c r="O142" i="601"/>
  <c r="M142" i="601"/>
  <c r="AB142" i="601" s="1"/>
  <c r="K142" i="601"/>
  <c r="G142" i="601"/>
  <c r="AB141" i="601"/>
  <c r="AA141" i="601"/>
  <c r="Q141" i="601"/>
  <c r="P141" i="601"/>
  <c r="O141" i="601"/>
  <c r="N141" i="601"/>
  <c r="M141" i="601"/>
  <c r="K141" i="601"/>
  <c r="G141" i="601"/>
  <c r="T140" i="601"/>
  <c r="S140" i="601"/>
  <c r="L140" i="601"/>
  <c r="J140" i="601"/>
  <c r="K140" i="601" s="1"/>
  <c r="I140" i="601"/>
  <c r="O140" i="601" s="1"/>
  <c r="AB126" i="601"/>
  <c r="AA126" i="601"/>
  <c r="O126" i="601"/>
  <c r="N126" i="601"/>
  <c r="Q126" i="601" s="1"/>
  <c r="M126" i="601"/>
  <c r="K126" i="601"/>
  <c r="G126" i="601"/>
  <c r="AB125" i="601"/>
  <c r="AA125" i="601"/>
  <c r="Q125" i="601"/>
  <c r="O125" i="601"/>
  <c r="N125" i="601"/>
  <c r="P125" i="601" s="1"/>
  <c r="M125" i="601"/>
  <c r="K125" i="601"/>
  <c r="G125" i="601"/>
  <c r="P124" i="601"/>
  <c r="O124" i="601"/>
  <c r="N124" i="601"/>
  <c r="Q124" i="601" s="1"/>
  <c r="M124" i="601"/>
  <c r="M140" i="601" s="1"/>
  <c r="K124" i="601"/>
  <c r="G124" i="601"/>
  <c r="AB123" i="601"/>
  <c r="AC107" i="601" s="1"/>
  <c r="T123" i="601"/>
  <c r="S123" i="601"/>
  <c r="O123" i="601"/>
  <c r="M123" i="601"/>
  <c r="AA123" i="601" s="1"/>
  <c r="L123" i="601"/>
  <c r="J123" i="601"/>
  <c r="K123" i="601" s="1"/>
  <c r="I123" i="601"/>
  <c r="AA109" i="601"/>
  <c r="O109" i="601"/>
  <c r="N109" i="601"/>
  <c r="Q109" i="601" s="1"/>
  <c r="M109" i="601"/>
  <c r="AB109" i="601" s="1"/>
  <c r="K109" i="601"/>
  <c r="G109" i="601"/>
  <c r="AA108" i="601"/>
  <c r="Q108" i="601"/>
  <c r="O108" i="601"/>
  <c r="N108" i="601"/>
  <c r="P108" i="601" s="1"/>
  <c r="M108" i="601"/>
  <c r="AB108" i="601" s="1"/>
  <c r="K108" i="601"/>
  <c r="G108" i="601"/>
  <c r="AB107" i="601"/>
  <c r="AA107" i="601"/>
  <c r="P107" i="601"/>
  <c r="O107" i="601"/>
  <c r="N107" i="601"/>
  <c r="Q107" i="601" s="1"/>
  <c r="M107" i="601"/>
  <c r="K107" i="601"/>
  <c r="G107" i="601"/>
  <c r="T106" i="601"/>
  <c r="S106" i="601"/>
  <c r="L106" i="601"/>
  <c r="J106" i="601"/>
  <c r="K106" i="601" s="1"/>
  <c r="I106" i="601"/>
  <c r="O106" i="601" s="1"/>
  <c r="AB93" i="601"/>
  <c r="AA93" i="601"/>
  <c r="O93" i="601"/>
  <c r="N93" i="601"/>
  <c r="Q93" i="601" s="1"/>
  <c r="M93" i="601"/>
  <c r="K93" i="601"/>
  <c r="G93" i="601"/>
  <c r="AA92" i="601"/>
  <c r="Q92" i="601"/>
  <c r="O92" i="601"/>
  <c r="N92" i="601"/>
  <c r="P92" i="601" s="1"/>
  <c r="M92" i="601"/>
  <c r="AB92" i="601" s="1"/>
  <c r="K92" i="601"/>
  <c r="G92" i="601"/>
  <c r="AA91" i="601"/>
  <c r="O91" i="601"/>
  <c r="N91" i="601"/>
  <c r="Q91" i="601" s="1"/>
  <c r="M91" i="601"/>
  <c r="AB91" i="601" s="1"/>
  <c r="K91" i="601"/>
  <c r="G91" i="601"/>
  <c r="O90" i="601"/>
  <c r="M90" i="601"/>
  <c r="AB90" i="601" s="1"/>
  <c r="K90" i="601"/>
  <c r="G90" i="601"/>
  <c r="T89" i="601"/>
  <c r="S89" i="601"/>
  <c r="L89" i="601"/>
  <c r="O89" i="601" s="1"/>
  <c r="J89" i="601"/>
  <c r="K89" i="601" s="1"/>
  <c r="I89" i="601"/>
  <c r="AA79" i="601"/>
  <c r="Q79" i="601"/>
  <c r="O79" i="601"/>
  <c r="N79" i="601"/>
  <c r="P79" i="601" s="1"/>
  <c r="M79" i="601"/>
  <c r="AB79" i="601" s="1"/>
  <c r="K79" i="601"/>
  <c r="G79" i="601"/>
  <c r="AB78" i="601"/>
  <c r="AA78" i="601"/>
  <c r="O78" i="601"/>
  <c r="N78" i="601"/>
  <c r="Q78" i="601" s="1"/>
  <c r="M78" i="601"/>
  <c r="K78" i="601"/>
  <c r="G78" i="601"/>
  <c r="AA77" i="601"/>
  <c r="Q77" i="601"/>
  <c r="O77" i="601"/>
  <c r="N77" i="601"/>
  <c r="P77" i="601" s="1"/>
  <c r="M77" i="601"/>
  <c r="AB77" i="601" s="1"/>
  <c r="K77" i="601"/>
  <c r="G77" i="601"/>
  <c r="AA76" i="601"/>
  <c r="O76" i="601"/>
  <c r="N76" i="601"/>
  <c r="Q76" i="601" s="1"/>
  <c r="M76" i="601"/>
  <c r="AB76" i="601" s="1"/>
  <c r="K76" i="601"/>
  <c r="G76" i="601"/>
  <c r="AA75" i="601"/>
  <c r="Q75" i="601"/>
  <c r="O75" i="601"/>
  <c r="N75" i="601"/>
  <c r="P75" i="601" s="1"/>
  <c r="M75" i="601"/>
  <c r="AB75" i="601" s="1"/>
  <c r="K75" i="601"/>
  <c r="G75" i="601"/>
  <c r="AA74" i="601"/>
  <c r="O74" i="601"/>
  <c r="N74" i="601"/>
  <c r="Q74" i="601" s="1"/>
  <c r="M74" i="601"/>
  <c r="AB74" i="601" s="1"/>
  <c r="K74" i="601"/>
  <c r="G74" i="601"/>
  <c r="AA73" i="601"/>
  <c r="O73" i="601"/>
  <c r="M73" i="601"/>
  <c r="N73" i="601" s="1"/>
  <c r="K73" i="601"/>
  <c r="G73" i="601"/>
  <c r="T72" i="601"/>
  <c r="S72" i="601"/>
  <c r="L72" i="601"/>
  <c r="O72" i="601" s="1"/>
  <c r="J72" i="601"/>
  <c r="K72" i="601" s="1"/>
  <c r="I72" i="601"/>
  <c r="AA60" i="601"/>
  <c r="Q60" i="601"/>
  <c r="O60" i="601"/>
  <c r="N60" i="601"/>
  <c r="P60" i="601" s="1"/>
  <c r="M60" i="601"/>
  <c r="AB60" i="601" s="1"/>
  <c r="K60" i="601"/>
  <c r="G60" i="601"/>
  <c r="AA59" i="601"/>
  <c r="O59" i="601"/>
  <c r="N59" i="601"/>
  <c r="Q59" i="601" s="1"/>
  <c r="M59" i="601"/>
  <c r="AB59" i="601" s="1"/>
  <c r="K59" i="601"/>
  <c r="G59" i="601"/>
  <c r="AA58" i="601"/>
  <c r="Q58" i="601"/>
  <c r="O58" i="601"/>
  <c r="N58" i="601"/>
  <c r="P58" i="601" s="1"/>
  <c r="M58" i="601"/>
  <c r="AB58" i="601" s="1"/>
  <c r="K58" i="601"/>
  <c r="G58" i="601"/>
  <c r="AA57" i="601"/>
  <c r="O57" i="601"/>
  <c r="N57" i="601"/>
  <c r="Q57" i="601" s="1"/>
  <c r="M57" i="601"/>
  <c r="AB57" i="601" s="1"/>
  <c r="K57" i="601"/>
  <c r="G57" i="601"/>
  <c r="AA56" i="601"/>
  <c r="O56" i="601"/>
  <c r="M56" i="601"/>
  <c r="M72" i="601" s="1"/>
  <c r="K56" i="601"/>
  <c r="G56" i="601"/>
  <c r="T55" i="601"/>
  <c r="S55" i="601"/>
  <c r="L55" i="601"/>
  <c r="O55" i="601" s="1"/>
  <c r="J55" i="601"/>
  <c r="K55" i="601" s="1"/>
  <c r="I55" i="601"/>
  <c r="AA43" i="601"/>
  <c r="Q43" i="601"/>
  <c r="O43" i="601"/>
  <c r="N43" i="601"/>
  <c r="P43" i="601" s="1"/>
  <c r="M43" i="601"/>
  <c r="AB43" i="601" s="1"/>
  <c r="K43" i="601"/>
  <c r="G43" i="601"/>
  <c r="AA42" i="601"/>
  <c r="O42" i="601"/>
  <c r="N42" i="601"/>
  <c r="Q42" i="601" s="1"/>
  <c r="M42" i="601"/>
  <c r="AB42" i="601" s="1"/>
  <c r="K42" i="601"/>
  <c r="G42" i="601"/>
  <c r="AA41" i="601"/>
  <c r="Q41" i="601"/>
  <c r="O41" i="601"/>
  <c r="N41" i="601"/>
  <c r="P41" i="601" s="1"/>
  <c r="M41" i="601"/>
  <c r="AB41" i="601" s="1"/>
  <c r="K41" i="601"/>
  <c r="G41" i="601"/>
  <c r="AA40" i="601"/>
  <c r="O40" i="601"/>
  <c r="N40" i="601"/>
  <c r="Q40" i="601" s="1"/>
  <c r="M40" i="601"/>
  <c r="AB40" i="601" s="1"/>
  <c r="K40" i="601"/>
  <c r="G40" i="601"/>
  <c r="AA39" i="601"/>
  <c r="O39" i="601"/>
  <c r="M39" i="601"/>
  <c r="M55" i="601" s="1"/>
  <c r="K39" i="601"/>
  <c r="G39" i="601"/>
  <c r="T38" i="601"/>
  <c r="S38" i="601"/>
  <c r="L38" i="601"/>
  <c r="O38" i="601" s="1"/>
  <c r="J38" i="601"/>
  <c r="K38" i="601" s="1"/>
  <c r="I38" i="601"/>
  <c r="AA25" i="601"/>
  <c r="Q25" i="601"/>
  <c r="O25" i="601"/>
  <c r="N25" i="601"/>
  <c r="P25" i="601" s="1"/>
  <c r="M25" i="601"/>
  <c r="AB25" i="601" s="1"/>
  <c r="K25" i="601"/>
  <c r="G25" i="601"/>
  <c r="AB24" i="601"/>
  <c r="AA24" i="601"/>
  <c r="O24" i="601"/>
  <c r="N24" i="601"/>
  <c r="Q24" i="601" s="1"/>
  <c r="M24" i="601"/>
  <c r="K24" i="601"/>
  <c r="G24" i="601"/>
  <c r="AA23" i="601"/>
  <c r="Q23" i="601"/>
  <c r="O23" i="601"/>
  <c r="N23" i="601"/>
  <c r="P23" i="601" s="1"/>
  <c r="M23" i="601"/>
  <c r="AB23" i="601" s="1"/>
  <c r="K23" i="601"/>
  <c r="G23" i="601"/>
  <c r="AB22" i="601"/>
  <c r="P22" i="601"/>
  <c r="O22" i="601"/>
  <c r="N22" i="601"/>
  <c r="Q22" i="601" s="1"/>
  <c r="M22" i="601"/>
  <c r="AA22" i="601" s="1"/>
  <c r="K22" i="601"/>
  <c r="G22" i="601"/>
  <c r="T21" i="601"/>
  <c r="S21" i="601"/>
  <c r="L21" i="601"/>
  <c r="J21" i="601"/>
  <c r="K21" i="601" s="1"/>
  <c r="I21" i="601"/>
  <c r="O21" i="601" s="1"/>
  <c r="AA6" i="601"/>
  <c r="O6" i="601"/>
  <c r="N6" i="601"/>
  <c r="Q6" i="601" s="1"/>
  <c r="M6" i="601"/>
  <c r="AB6" i="601" s="1"/>
  <c r="K6" i="601"/>
  <c r="G6" i="601"/>
  <c r="AA5" i="601"/>
  <c r="O5" i="601"/>
  <c r="M5" i="601"/>
  <c r="N5" i="601" s="1"/>
  <c r="K5" i="601"/>
  <c r="G5" i="601"/>
  <c r="F1" i="601" s="1"/>
  <c r="F2" i="601" s="1"/>
  <c r="H2" i="601"/>
  <c r="H1" i="601"/>
  <c r="D1" i="601"/>
  <c r="T208" i="600"/>
  <c r="S208" i="600"/>
  <c r="M208" i="600"/>
  <c r="AB208" i="600" s="1"/>
  <c r="AC192" i="600" s="1"/>
  <c r="L208" i="600"/>
  <c r="O208" i="600" s="1"/>
  <c r="J208" i="600"/>
  <c r="K208" i="600" s="1"/>
  <c r="I208" i="600"/>
  <c r="AA197" i="600"/>
  <c r="Q197" i="600"/>
  <c r="O197" i="600"/>
  <c r="N197" i="600"/>
  <c r="P197" i="600" s="1"/>
  <c r="M197" i="600"/>
  <c r="AB197" i="600" s="1"/>
  <c r="K197" i="600"/>
  <c r="G197" i="600"/>
  <c r="AB196" i="600"/>
  <c r="AA196" i="600"/>
  <c r="O196" i="600"/>
  <c r="N196" i="600"/>
  <c r="Q196" i="600" s="1"/>
  <c r="M196" i="600"/>
  <c r="K196" i="600"/>
  <c r="G196" i="600"/>
  <c r="AA195" i="600"/>
  <c r="Q195" i="600"/>
  <c r="O195" i="600"/>
  <c r="N195" i="600"/>
  <c r="P195" i="600" s="1"/>
  <c r="M195" i="600"/>
  <c r="AB195" i="600" s="1"/>
  <c r="K195" i="600"/>
  <c r="G195" i="600"/>
  <c r="AA194" i="600"/>
  <c r="O194" i="600"/>
  <c r="N194" i="600"/>
  <c r="Q194" i="600" s="1"/>
  <c r="M194" i="600"/>
  <c r="AB194" i="600" s="1"/>
  <c r="K194" i="600"/>
  <c r="G194" i="600"/>
  <c r="AA193" i="600"/>
  <c r="Q193" i="600"/>
  <c r="O193" i="600"/>
  <c r="N193" i="600"/>
  <c r="P193" i="600" s="1"/>
  <c r="M193" i="600"/>
  <c r="AB193" i="600" s="1"/>
  <c r="K193" i="600"/>
  <c r="G193" i="600"/>
  <c r="AB192" i="600"/>
  <c r="O192" i="600"/>
  <c r="M192" i="600"/>
  <c r="AA192" i="600" s="1"/>
  <c r="K192" i="600"/>
  <c r="G192" i="600"/>
  <c r="T191" i="600"/>
  <c r="S191" i="600"/>
  <c r="L191" i="600"/>
  <c r="J191" i="600"/>
  <c r="K191" i="600" s="1"/>
  <c r="I191" i="600"/>
  <c r="O191" i="600" s="1"/>
  <c r="AA178" i="600"/>
  <c r="O178" i="600"/>
  <c r="N178" i="600"/>
  <c r="Q178" i="600" s="1"/>
  <c r="M178" i="600"/>
  <c r="AB178" i="600" s="1"/>
  <c r="K178" i="600"/>
  <c r="G178" i="600"/>
  <c r="AA177" i="600"/>
  <c r="Q177" i="600"/>
  <c r="O177" i="600"/>
  <c r="N177" i="600"/>
  <c r="P177" i="600" s="1"/>
  <c r="M177" i="600"/>
  <c r="AB177" i="600" s="1"/>
  <c r="K177" i="600"/>
  <c r="G177" i="600"/>
  <c r="AA176" i="600"/>
  <c r="O176" i="600"/>
  <c r="N176" i="600"/>
  <c r="Q176" i="600" s="1"/>
  <c r="M176" i="600"/>
  <c r="AB176" i="600" s="1"/>
  <c r="K176" i="600"/>
  <c r="G176" i="600"/>
  <c r="O175" i="600"/>
  <c r="M175" i="600"/>
  <c r="AB175" i="600" s="1"/>
  <c r="K175" i="600"/>
  <c r="G175" i="600"/>
  <c r="T174" i="600"/>
  <c r="S174" i="600"/>
  <c r="L174" i="600"/>
  <c r="O174" i="600" s="1"/>
  <c r="J174" i="600"/>
  <c r="K174" i="600" s="1"/>
  <c r="I174" i="600"/>
  <c r="AA160" i="600"/>
  <c r="Q160" i="600"/>
  <c r="O160" i="600"/>
  <c r="N160" i="600"/>
  <c r="P160" i="600" s="1"/>
  <c r="M160" i="600"/>
  <c r="AB160" i="600" s="1"/>
  <c r="K160" i="600"/>
  <c r="G160" i="600"/>
  <c r="AB159" i="600"/>
  <c r="AA159" i="600"/>
  <c r="O159" i="600"/>
  <c r="N159" i="600"/>
  <c r="Q159" i="600" s="1"/>
  <c r="M159" i="600"/>
  <c r="K159" i="600"/>
  <c r="G159" i="600"/>
  <c r="AA158" i="600"/>
  <c r="O158" i="600"/>
  <c r="M158" i="600"/>
  <c r="N158" i="600" s="1"/>
  <c r="K158" i="600"/>
  <c r="G158" i="600"/>
  <c r="T157" i="600"/>
  <c r="S157" i="600"/>
  <c r="L157" i="600"/>
  <c r="O157" i="600" s="1"/>
  <c r="J157" i="600"/>
  <c r="K157" i="600" s="1"/>
  <c r="I157" i="600"/>
  <c r="AA143" i="600"/>
  <c r="Q143" i="600"/>
  <c r="O143" i="600"/>
  <c r="N143" i="600"/>
  <c r="P143" i="600" s="1"/>
  <c r="M143" i="600"/>
  <c r="AB143" i="600" s="1"/>
  <c r="K143" i="600"/>
  <c r="G143" i="600"/>
  <c r="AA142" i="600"/>
  <c r="O142" i="600"/>
  <c r="N142" i="600"/>
  <c r="Q142" i="600" s="1"/>
  <c r="M142" i="600"/>
  <c r="AB142" i="600" s="1"/>
  <c r="K142" i="600"/>
  <c r="G142" i="600"/>
  <c r="O141" i="600"/>
  <c r="M141" i="600"/>
  <c r="M157" i="600" s="1"/>
  <c r="K141" i="600"/>
  <c r="G141" i="600"/>
  <c r="T140" i="600"/>
  <c r="S140" i="600"/>
  <c r="L140" i="600"/>
  <c r="O140" i="600" s="1"/>
  <c r="J140" i="600"/>
  <c r="K140" i="600" s="1"/>
  <c r="I140" i="600"/>
  <c r="AA128" i="600"/>
  <c r="Q128" i="600"/>
  <c r="O128" i="600"/>
  <c r="N128" i="600"/>
  <c r="P128" i="600" s="1"/>
  <c r="M128" i="600"/>
  <c r="AB128" i="600" s="1"/>
  <c r="K128" i="600"/>
  <c r="G128" i="600"/>
  <c r="AA127" i="600"/>
  <c r="O127" i="600"/>
  <c r="N127" i="600"/>
  <c r="Q127" i="600" s="1"/>
  <c r="M127" i="600"/>
  <c r="AB127" i="600" s="1"/>
  <c r="K127" i="600"/>
  <c r="G127" i="600"/>
  <c r="AA126" i="600"/>
  <c r="Q126" i="600"/>
  <c r="O126" i="600"/>
  <c r="N126" i="600"/>
  <c r="P126" i="600" s="1"/>
  <c r="M126" i="600"/>
  <c r="AB126" i="600" s="1"/>
  <c r="K126" i="600"/>
  <c r="G126" i="600"/>
  <c r="AA125" i="600"/>
  <c r="O125" i="600"/>
  <c r="N125" i="600"/>
  <c r="Q125" i="600" s="1"/>
  <c r="M125" i="600"/>
  <c r="AB125" i="600" s="1"/>
  <c r="K125" i="600"/>
  <c r="G125" i="600"/>
  <c r="O124" i="600"/>
  <c r="M124" i="600"/>
  <c r="AB124" i="600" s="1"/>
  <c r="K124" i="600"/>
  <c r="G124" i="600"/>
  <c r="T123" i="600"/>
  <c r="S123" i="600"/>
  <c r="M123" i="600"/>
  <c r="AB123" i="600" s="1"/>
  <c r="AC107" i="600" s="1"/>
  <c r="L123" i="600"/>
  <c r="O123" i="600" s="1"/>
  <c r="J123" i="600"/>
  <c r="K123" i="600" s="1"/>
  <c r="I123" i="600"/>
  <c r="AA112" i="600"/>
  <c r="Q112" i="600"/>
  <c r="O112" i="600"/>
  <c r="N112" i="600"/>
  <c r="P112" i="600" s="1"/>
  <c r="M112" i="600"/>
  <c r="AB112" i="600" s="1"/>
  <c r="K112" i="600"/>
  <c r="G112" i="600"/>
  <c r="AA111" i="600"/>
  <c r="O111" i="600"/>
  <c r="N111" i="600"/>
  <c r="Q111" i="600" s="1"/>
  <c r="M111" i="600"/>
  <c r="AB111" i="600" s="1"/>
  <c r="K111" i="600"/>
  <c r="G111" i="600"/>
  <c r="AA110" i="600"/>
  <c r="Q110" i="600"/>
  <c r="O110" i="600"/>
  <c r="N110" i="600"/>
  <c r="P110" i="600" s="1"/>
  <c r="M110" i="600"/>
  <c r="AB110" i="600" s="1"/>
  <c r="K110" i="600"/>
  <c r="G110" i="600"/>
  <c r="AA109" i="600"/>
  <c r="O109" i="600"/>
  <c r="N109" i="600"/>
  <c r="Q109" i="600" s="1"/>
  <c r="M109" i="600"/>
  <c r="AB109" i="600" s="1"/>
  <c r="K109" i="600"/>
  <c r="G109" i="600"/>
  <c r="AA108" i="600"/>
  <c r="Q108" i="600"/>
  <c r="O108" i="600"/>
  <c r="N108" i="600"/>
  <c r="P108" i="600" s="1"/>
  <c r="M108" i="600"/>
  <c r="AB108" i="600" s="1"/>
  <c r="K108" i="600"/>
  <c r="G108" i="600"/>
  <c r="AB107" i="600"/>
  <c r="O107" i="600"/>
  <c r="M107" i="600"/>
  <c r="AA107" i="600" s="1"/>
  <c r="K107" i="600"/>
  <c r="G107" i="600"/>
  <c r="T106" i="600"/>
  <c r="S106" i="600"/>
  <c r="L106" i="600"/>
  <c r="J106" i="600"/>
  <c r="K106" i="600" s="1"/>
  <c r="I106" i="600"/>
  <c r="O106" i="600" s="1"/>
  <c r="AA93" i="600"/>
  <c r="O93" i="600"/>
  <c r="N93" i="600"/>
  <c r="Q93" i="600" s="1"/>
  <c r="M93" i="600"/>
  <c r="AB93" i="600" s="1"/>
  <c r="K93" i="600"/>
  <c r="G93" i="600"/>
  <c r="AA92" i="600"/>
  <c r="Q92" i="600"/>
  <c r="O92" i="600"/>
  <c r="N92" i="600"/>
  <c r="P92" i="600" s="1"/>
  <c r="M92" i="600"/>
  <c r="AB92" i="600" s="1"/>
  <c r="K92" i="600"/>
  <c r="G92" i="600"/>
  <c r="AA91" i="600"/>
  <c r="O91" i="600"/>
  <c r="N91" i="600"/>
  <c r="Q91" i="600" s="1"/>
  <c r="M91" i="600"/>
  <c r="AB91" i="600" s="1"/>
  <c r="K91" i="600"/>
  <c r="G91" i="600"/>
  <c r="O90" i="600"/>
  <c r="M90" i="600"/>
  <c r="AB90" i="600" s="1"/>
  <c r="K90" i="600"/>
  <c r="G90" i="600"/>
  <c r="T89" i="600"/>
  <c r="S89" i="600"/>
  <c r="M89" i="600"/>
  <c r="AB89" i="600" s="1"/>
  <c r="AC73" i="600" s="1"/>
  <c r="L89" i="600"/>
  <c r="O89" i="600" s="1"/>
  <c r="J89" i="600"/>
  <c r="K89" i="600" s="1"/>
  <c r="I89" i="600"/>
  <c r="AA76" i="600"/>
  <c r="Q76" i="600"/>
  <c r="O76" i="600"/>
  <c r="N76" i="600"/>
  <c r="P76" i="600" s="1"/>
  <c r="M76" i="600"/>
  <c r="AB76" i="600" s="1"/>
  <c r="K76" i="600"/>
  <c r="G76" i="600"/>
  <c r="AA75" i="600"/>
  <c r="O75" i="600"/>
  <c r="N75" i="600"/>
  <c r="Q75" i="600" s="1"/>
  <c r="M75" i="600"/>
  <c r="AB75" i="600" s="1"/>
  <c r="K75" i="600"/>
  <c r="G75" i="600"/>
  <c r="AA74" i="600"/>
  <c r="Q74" i="600"/>
  <c r="O74" i="600"/>
  <c r="N74" i="600"/>
  <c r="P74" i="600" s="1"/>
  <c r="M74" i="600"/>
  <c r="AB74" i="600" s="1"/>
  <c r="K74" i="600"/>
  <c r="G74" i="600"/>
  <c r="P73" i="600"/>
  <c r="O73" i="600"/>
  <c r="N73" i="600"/>
  <c r="Q73" i="600" s="1"/>
  <c r="M73" i="600"/>
  <c r="AB73" i="600" s="1"/>
  <c r="K73" i="600"/>
  <c r="G73" i="600"/>
  <c r="T72" i="600"/>
  <c r="S72" i="600"/>
  <c r="O72" i="600"/>
  <c r="L72" i="600"/>
  <c r="J72" i="600"/>
  <c r="K72" i="600" s="1"/>
  <c r="I72" i="600"/>
  <c r="AA57" i="600"/>
  <c r="O57" i="600"/>
  <c r="N57" i="600"/>
  <c r="Q57" i="600" s="1"/>
  <c r="M57" i="600"/>
  <c r="AB57" i="600" s="1"/>
  <c r="K57" i="600"/>
  <c r="G57" i="600"/>
  <c r="O56" i="600"/>
  <c r="M56" i="600"/>
  <c r="AB56" i="600" s="1"/>
  <c r="K56" i="600"/>
  <c r="G56" i="600"/>
  <c r="T55" i="600"/>
  <c r="S55" i="600"/>
  <c r="L55" i="600"/>
  <c r="H1" i="600" s="1"/>
  <c r="J55" i="600"/>
  <c r="K55" i="600" s="1"/>
  <c r="I55" i="600"/>
  <c r="AA41" i="600"/>
  <c r="Q41" i="600"/>
  <c r="O41" i="600"/>
  <c r="N41" i="600"/>
  <c r="P41" i="600" s="1"/>
  <c r="M41" i="600"/>
  <c r="AB41" i="600" s="1"/>
  <c r="K41" i="600"/>
  <c r="G41" i="600"/>
  <c r="AA40" i="600"/>
  <c r="O40" i="600"/>
  <c r="N40" i="600"/>
  <c r="Q40" i="600" s="1"/>
  <c r="M40" i="600"/>
  <c r="AB40" i="600" s="1"/>
  <c r="K40" i="600"/>
  <c r="G40" i="600"/>
  <c r="AA39" i="600"/>
  <c r="O39" i="600"/>
  <c r="M39" i="600"/>
  <c r="N39" i="600" s="1"/>
  <c r="K39" i="600"/>
  <c r="G39" i="600"/>
  <c r="T38" i="600"/>
  <c r="S38" i="600"/>
  <c r="L38" i="600"/>
  <c r="O38" i="600" s="1"/>
  <c r="J38" i="600"/>
  <c r="K38" i="600" s="1"/>
  <c r="I38" i="600"/>
  <c r="AA23" i="600"/>
  <c r="Q23" i="600"/>
  <c r="O23" i="600"/>
  <c r="N23" i="600"/>
  <c r="P23" i="600" s="1"/>
  <c r="M23" i="600"/>
  <c r="AB23" i="600" s="1"/>
  <c r="K23" i="600"/>
  <c r="G23" i="600"/>
  <c r="P22" i="600"/>
  <c r="O22" i="600"/>
  <c r="N22" i="600"/>
  <c r="Q22" i="600" s="1"/>
  <c r="M22" i="600"/>
  <c r="M38" i="600" s="1"/>
  <c r="K22" i="600"/>
  <c r="G22" i="600"/>
  <c r="T21" i="600"/>
  <c r="S21" i="600"/>
  <c r="O21" i="600"/>
  <c r="L21" i="600"/>
  <c r="J21" i="600"/>
  <c r="K21" i="600" s="1"/>
  <c r="I21" i="600"/>
  <c r="AA6" i="600"/>
  <c r="O6" i="600"/>
  <c r="N6" i="600"/>
  <c r="Q6" i="600" s="1"/>
  <c r="M6" i="600"/>
  <c r="AB6" i="600" s="1"/>
  <c r="K6" i="600"/>
  <c r="G6" i="600"/>
  <c r="O5" i="600"/>
  <c r="M5" i="600"/>
  <c r="AB5" i="600" s="1"/>
  <c r="K5" i="600"/>
  <c r="G5" i="600"/>
  <c r="F1" i="600" s="1"/>
  <c r="H2" i="600"/>
  <c r="D1" i="600"/>
  <c r="X29" i="599"/>
  <c r="W29" i="599"/>
  <c r="V29" i="599"/>
  <c r="T29" i="599"/>
  <c r="P29" i="599"/>
  <c r="O29" i="599"/>
  <c r="N29" i="599"/>
  <c r="M29" i="599"/>
  <c r="I29" i="599"/>
  <c r="H29" i="599"/>
  <c r="K8" i="599" s="1"/>
  <c r="G29" i="599"/>
  <c r="D29" i="599"/>
  <c r="O15" i="599"/>
  <c r="N15" i="599"/>
  <c r="K15" i="599"/>
  <c r="I15" i="599"/>
  <c r="H15" i="599"/>
  <c r="G15" i="599"/>
  <c r="F15" i="599"/>
  <c r="E15" i="599"/>
  <c r="D15" i="599"/>
  <c r="G8" i="599" s="1"/>
  <c r="M8" i="599"/>
  <c r="I8" i="599"/>
  <c r="F8" i="599"/>
  <c r="M7" i="599"/>
  <c r="K7" i="599"/>
  <c r="I7" i="599"/>
  <c r="G7" i="599"/>
  <c r="F7" i="599"/>
  <c r="E7" i="599"/>
  <c r="M6" i="599"/>
  <c r="K6" i="599"/>
  <c r="I6" i="599"/>
  <c r="G6" i="599"/>
  <c r="F6" i="599"/>
  <c r="E6" i="599"/>
  <c r="F3" i="599"/>
  <c r="T157" i="598"/>
  <c r="S157" i="598"/>
  <c r="M157" i="598"/>
  <c r="AB157" i="598" s="1"/>
  <c r="AC141" i="598" s="1"/>
  <c r="L157" i="598"/>
  <c r="O157" i="598" s="1"/>
  <c r="J157" i="598"/>
  <c r="K157" i="598" s="1"/>
  <c r="I157" i="598"/>
  <c r="AA144" i="598"/>
  <c r="O144" i="598"/>
  <c r="M144" i="598"/>
  <c r="AB144" i="598" s="1"/>
  <c r="K144" i="598"/>
  <c r="G144" i="598"/>
  <c r="AB143" i="598"/>
  <c r="AA143" i="598"/>
  <c r="O143" i="598"/>
  <c r="M143" i="598"/>
  <c r="N143" i="598" s="1"/>
  <c r="K143" i="598"/>
  <c r="G143" i="598"/>
  <c r="AB142" i="598"/>
  <c r="AA142" i="598"/>
  <c r="Q142" i="598"/>
  <c r="P142" i="598"/>
  <c r="O142" i="598"/>
  <c r="N142" i="598"/>
  <c r="M142" i="598"/>
  <c r="K142" i="598"/>
  <c r="G142" i="598"/>
  <c r="O141" i="598"/>
  <c r="N141" i="598"/>
  <c r="Q141" i="598" s="1"/>
  <c r="M141" i="598"/>
  <c r="AB141" i="598" s="1"/>
  <c r="K141" i="598"/>
  <c r="G141" i="598"/>
  <c r="T140" i="598"/>
  <c r="S140" i="598"/>
  <c r="O140" i="598"/>
  <c r="M140" i="598"/>
  <c r="AB140" i="598" s="1"/>
  <c r="AC124" i="598" s="1"/>
  <c r="L140" i="598"/>
  <c r="J140" i="598"/>
  <c r="K140" i="598" s="1"/>
  <c r="I140" i="598"/>
  <c r="O125" i="598"/>
  <c r="N125" i="598"/>
  <c r="Q125" i="598" s="1"/>
  <c r="M125" i="598"/>
  <c r="AB125" i="598" s="1"/>
  <c r="K125" i="598"/>
  <c r="G125" i="598"/>
  <c r="O124" i="598"/>
  <c r="M124" i="598"/>
  <c r="AB124" i="598" s="1"/>
  <c r="K124" i="598"/>
  <c r="G124" i="598"/>
  <c r="T123" i="598"/>
  <c r="S123" i="598"/>
  <c r="M123" i="598"/>
  <c r="AB123" i="598" s="1"/>
  <c r="AC107" i="598" s="1"/>
  <c r="L123" i="598"/>
  <c r="O123" i="598" s="1"/>
  <c r="J123" i="598"/>
  <c r="K123" i="598" s="1"/>
  <c r="I123" i="598"/>
  <c r="AA109" i="598"/>
  <c r="O109" i="598"/>
  <c r="M109" i="598"/>
  <c r="AB109" i="598" s="1"/>
  <c r="K109" i="598"/>
  <c r="G109" i="598"/>
  <c r="AB108" i="598"/>
  <c r="AA108" i="598"/>
  <c r="O108" i="598"/>
  <c r="M108" i="598"/>
  <c r="N108" i="598" s="1"/>
  <c r="K108" i="598"/>
  <c r="G108" i="598"/>
  <c r="AB107" i="598"/>
  <c r="AA107" i="598"/>
  <c r="Q107" i="598"/>
  <c r="O107" i="598"/>
  <c r="N107" i="598"/>
  <c r="P107" i="598" s="1"/>
  <c r="M107" i="598"/>
  <c r="K107" i="598"/>
  <c r="G107" i="598"/>
  <c r="T106" i="598"/>
  <c r="S106" i="598"/>
  <c r="M106" i="598"/>
  <c r="N106" i="598" s="1"/>
  <c r="L106" i="598"/>
  <c r="O106" i="598" s="1"/>
  <c r="J106" i="598"/>
  <c r="K106" i="598" s="1"/>
  <c r="I106" i="598"/>
  <c r="AB93" i="598"/>
  <c r="AA93" i="598"/>
  <c r="O93" i="598"/>
  <c r="N93" i="598"/>
  <c r="M93" i="598"/>
  <c r="K93" i="598"/>
  <c r="Q93" i="598" s="1"/>
  <c r="G93" i="598"/>
  <c r="O92" i="598"/>
  <c r="N92" i="598"/>
  <c r="Q92" i="598" s="1"/>
  <c r="M92" i="598"/>
  <c r="AB92" i="598" s="1"/>
  <c r="K92" i="598"/>
  <c r="G92" i="598"/>
  <c r="AA91" i="598"/>
  <c r="O91" i="598"/>
  <c r="N91" i="598"/>
  <c r="Q91" i="598" s="1"/>
  <c r="M91" i="598"/>
  <c r="AB91" i="598" s="1"/>
  <c r="K91" i="598"/>
  <c r="G91" i="598"/>
  <c r="AB90" i="598"/>
  <c r="O90" i="598"/>
  <c r="M90" i="598"/>
  <c r="AA90" i="598" s="1"/>
  <c r="K90" i="598"/>
  <c r="G90" i="598"/>
  <c r="T89" i="598"/>
  <c r="S89" i="598"/>
  <c r="L89" i="598"/>
  <c r="O89" i="598" s="1"/>
  <c r="J89" i="598"/>
  <c r="K89" i="598" s="1"/>
  <c r="I89" i="598"/>
  <c r="AB79" i="598"/>
  <c r="AA79" i="598"/>
  <c r="O79" i="598"/>
  <c r="N79" i="598"/>
  <c r="Q79" i="598" s="1"/>
  <c r="M79" i="598"/>
  <c r="K79" i="598"/>
  <c r="G79" i="598"/>
  <c r="AB78" i="598"/>
  <c r="AA78" i="598"/>
  <c r="O78" i="598"/>
  <c r="N78" i="598"/>
  <c r="M78" i="598"/>
  <c r="K78" i="598"/>
  <c r="Q78" i="598" s="1"/>
  <c r="G78" i="598"/>
  <c r="O77" i="598"/>
  <c r="N77" i="598"/>
  <c r="Q77" i="598" s="1"/>
  <c r="M77" i="598"/>
  <c r="AB77" i="598" s="1"/>
  <c r="K77" i="598"/>
  <c r="G77" i="598"/>
  <c r="AA76" i="598"/>
  <c r="O76" i="598"/>
  <c r="N76" i="598"/>
  <c r="Q76" i="598" s="1"/>
  <c r="M76" i="598"/>
  <c r="AB76" i="598" s="1"/>
  <c r="K76" i="598"/>
  <c r="G76" i="598"/>
  <c r="AB75" i="598"/>
  <c r="AA75" i="598"/>
  <c r="O75" i="598"/>
  <c r="N75" i="598"/>
  <c r="Q75" i="598" s="1"/>
  <c r="M75" i="598"/>
  <c r="K75" i="598"/>
  <c r="G75" i="598"/>
  <c r="AB74" i="598"/>
  <c r="AA74" i="598"/>
  <c r="O74" i="598"/>
  <c r="N74" i="598"/>
  <c r="M74" i="598"/>
  <c r="K74" i="598"/>
  <c r="Q74" i="598" s="1"/>
  <c r="G74" i="598"/>
  <c r="AB73" i="598"/>
  <c r="AA73" i="598"/>
  <c r="O73" i="598"/>
  <c r="N73" i="598"/>
  <c r="Q73" i="598" s="1"/>
  <c r="M73" i="598"/>
  <c r="M89" i="598" s="1"/>
  <c r="K73" i="598"/>
  <c r="G73" i="598"/>
  <c r="T72" i="598"/>
  <c r="S72" i="598"/>
  <c r="O72" i="598"/>
  <c r="M72" i="598"/>
  <c r="AB72" i="598" s="1"/>
  <c r="AC56" i="598" s="1"/>
  <c r="L72" i="598"/>
  <c r="J72" i="598"/>
  <c r="K72" i="598" s="1"/>
  <c r="I72" i="598"/>
  <c r="O60" i="598"/>
  <c r="N60" i="598"/>
  <c r="Q60" i="598" s="1"/>
  <c r="M60" i="598"/>
  <c r="AB60" i="598" s="1"/>
  <c r="K60" i="598"/>
  <c r="G60" i="598"/>
  <c r="AA59" i="598"/>
  <c r="O59" i="598"/>
  <c r="N59" i="598"/>
  <c r="Q59" i="598" s="1"/>
  <c r="M59" i="598"/>
  <c r="AB59" i="598" s="1"/>
  <c r="K59" i="598"/>
  <c r="G59" i="598"/>
  <c r="AB58" i="598"/>
  <c r="AA58" i="598"/>
  <c r="O58" i="598"/>
  <c r="N58" i="598"/>
  <c r="Q58" i="598" s="1"/>
  <c r="M58" i="598"/>
  <c r="K58" i="598"/>
  <c r="G58" i="598"/>
  <c r="AB57" i="598"/>
  <c r="AA57" i="598"/>
  <c r="O57" i="598"/>
  <c r="N57" i="598"/>
  <c r="M57" i="598"/>
  <c r="K57" i="598"/>
  <c r="Q57" i="598" s="1"/>
  <c r="G57" i="598"/>
  <c r="AB56" i="598"/>
  <c r="AA56" i="598"/>
  <c r="O56" i="598"/>
  <c r="N56" i="598"/>
  <c r="Q56" i="598" s="1"/>
  <c r="M56" i="598"/>
  <c r="K56" i="598"/>
  <c r="G56" i="598"/>
  <c r="T55" i="598"/>
  <c r="S55" i="598"/>
  <c r="O55" i="598"/>
  <c r="M55" i="598"/>
  <c r="AB55" i="598" s="1"/>
  <c r="AC39" i="598" s="1"/>
  <c r="L55" i="598"/>
  <c r="J55" i="598"/>
  <c r="K55" i="598" s="1"/>
  <c r="I55" i="598"/>
  <c r="O43" i="598"/>
  <c r="N43" i="598"/>
  <c r="Q43" i="598" s="1"/>
  <c r="M43" i="598"/>
  <c r="AB43" i="598" s="1"/>
  <c r="K43" i="598"/>
  <c r="G43" i="598"/>
  <c r="AA42" i="598"/>
  <c r="O42" i="598"/>
  <c r="N42" i="598"/>
  <c r="P42" i="598" s="1"/>
  <c r="M42" i="598"/>
  <c r="AB42" i="598" s="1"/>
  <c r="K42" i="598"/>
  <c r="Q42" i="598" s="1"/>
  <c r="G42" i="598"/>
  <c r="AB41" i="598"/>
  <c r="AA41" i="598"/>
  <c r="O41" i="598"/>
  <c r="N41" i="598"/>
  <c r="Q41" i="598" s="1"/>
  <c r="M41" i="598"/>
  <c r="K41" i="598"/>
  <c r="G41" i="598"/>
  <c r="AB40" i="598"/>
  <c r="AA40" i="598"/>
  <c r="O40" i="598"/>
  <c r="N40" i="598"/>
  <c r="M40" i="598"/>
  <c r="K40" i="598"/>
  <c r="Q40" i="598" s="1"/>
  <c r="G40" i="598"/>
  <c r="AB39" i="598"/>
  <c r="O39" i="598"/>
  <c r="N39" i="598"/>
  <c r="Q39" i="598" s="1"/>
  <c r="M39" i="598"/>
  <c r="AA39" i="598" s="1"/>
  <c r="K39" i="598"/>
  <c r="G39" i="598"/>
  <c r="T38" i="598"/>
  <c r="S38" i="598"/>
  <c r="O38" i="598"/>
  <c r="M38" i="598"/>
  <c r="AB38" i="598" s="1"/>
  <c r="AC22" i="598" s="1"/>
  <c r="L38" i="598"/>
  <c r="J38" i="598"/>
  <c r="K38" i="598" s="1"/>
  <c r="I38" i="598"/>
  <c r="O25" i="598"/>
  <c r="N25" i="598"/>
  <c r="Q25" i="598" s="1"/>
  <c r="M25" i="598"/>
  <c r="AB25" i="598" s="1"/>
  <c r="K25" i="598"/>
  <c r="G25" i="598"/>
  <c r="AA24" i="598"/>
  <c r="O24" i="598"/>
  <c r="N24" i="598"/>
  <c r="P24" i="598" s="1"/>
  <c r="M24" i="598"/>
  <c r="AB24" i="598" s="1"/>
  <c r="K24" i="598"/>
  <c r="Q24" i="598" s="1"/>
  <c r="G24" i="598"/>
  <c r="AB23" i="598"/>
  <c r="AA23" i="598"/>
  <c r="O23" i="598"/>
  <c r="N23" i="598"/>
  <c r="Q23" i="598" s="1"/>
  <c r="M23" i="598"/>
  <c r="K23" i="598"/>
  <c r="G23" i="598"/>
  <c r="AB22" i="598"/>
  <c r="AA22" i="598"/>
  <c r="Q22" i="598"/>
  <c r="O22" i="598"/>
  <c r="N22" i="598"/>
  <c r="P22" i="598" s="1"/>
  <c r="M22" i="598"/>
  <c r="K22" i="598"/>
  <c r="G22" i="598"/>
  <c r="T21" i="598"/>
  <c r="S21" i="598"/>
  <c r="M21" i="598"/>
  <c r="N21" i="598" s="1"/>
  <c r="L21" i="598"/>
  <c r="O21" i="598" s="1"/>
  <c r="J21" i="598"/>
  <c r="K21" i="598" s="1"/>
  <c r="I21" i="598"/>
  <c r="AA6" i="598"/>
  <c r="O6" i="598"/>
  <c r="N6" i="598"/>
  <c r="M6" i="598"/>
  <c r="AB6" i="598" s="1"/>
  <c r="K6" i="598"/>
  <c r="Q6" i="598" s="1"/>
  <c r="G6" i="598"/>
  <c r="AB5" i="598"/>
  <c r="O5" i="598"/>
  <c r="N5" i="598"/>
  <c r="Q5" i="598" s="1"/>
  <c r="M5" i="598"/>
  <c r="AA5" i="598" s="1"/>
  <c r="K5" i="598"/>
  <c r="G5" i="598"/>
  <c r="F1" i="598" s="1"/>
  <c r="F2" i="598" s="1"/>
  <c r="H2" i="598"/>
  <c r="D1" i="598"/>
  <c r="T208" i="597"/>
  <c r="S208" i="597"/>
  <c r="O208" i="597"/>
  <c r="L208" i="597"/>
  <c r="J208" i="597"/>
  <c r="K208" i="597" s="1"/>
  <c r="I208" i="597"/>
  <c r="AB197" i="597"/>
  <c r="AA197" i="597"/>
  <c r="O197" i="597"/>
  <c r="N197" i="597"/>
  <c r="Q197" i="597" s="1"/>
  <c r="M197" i="597"/>
  <c r="K197" i="597"/>
  <c r="G197" i="597"/>
  <c r="AB196" i="597"/>
  <c r="AA196" i="597"/>
  <c r="O196" i="597"/>
  <c r="N196" i="597"/>
  <c r="P196" i="597" s="1"/>
  <c r="M196" i="597"/>
  <c r="K196" i="597"/>
  <c r="Q196" i="597" s="1"/>
  <c r="G196" i="597"/>
  <c r="AA195" i="597"/>
  <c r="O195" i="597"/>
  <c r="N195" i="597"/>
  <c r="Q195" i="597" s="1"/>
  <c r="M195" i="597"/>
  <c r="AB195" i="597" s="1"/>
  <c r="K195" i="597"/>
  <c r="G195" i="597"/>
  <c r="AA194" i="597"/>
  <c r="O194" i="597"/>
  <c r="M194" i="597"/>
  <c r="AB194" i="597" s="1"/>
  <c r="K194" i="597"/>
  <c r="G194" i="597"/>
  <c r="AB193" i="597"/>
  <c r="AA193" i="597"/>
  <c r="O193" i="597"/>
  <c r="N193" i="597"/>
  <c r="Q193" i="597" s="1"/>
  <c r="M193" i="597"/>
  <c r="K193" i="597"/>
  <c r="G193" i="597"/>
  <c r="AB192" i="597"/>
  <c r="Q192" i="597"/>
  <c r="O192" i="597"/>
  <c r="N192" i="597"/>
  <c r="P192" i="597" s="1"/>
  <c r="M192" i="597"/>
  <c r="M208" i="597" s="1"/>
  <c r="K192" i="597"/>
  <c r="G192" i="597"/>
  <c r="T191" i="597"/>
  <c r="S191" i="597"/>
  <c r="M191" i="597"/>
  <c r="N191" i="597" s="1"/>
  <c r="L191" i="597"/>
  <c r="O191" i="597" s="1"/>
  <c r="J191" i="597"/>
  <c r="K191" i="597" s="1"/>
  <c r="I191" i="597"/>
  <c r="AB178" i="597"/>
  <c r="AA178" i="597"/>
  <c r="O178" i="597"/>
  <c r="N178" i="597"/>
  <c r="P178" i="597" s="1"/>
  <c r="M178" i="597"/>
  <c r="K178" i="597"/>
  <c r="Q178" i="597" s="1"/>
  <c r="G178" i="597"/>
  <c r="AA177" i="597"/>
  <c r="O177" i="597"/>
  <c r="N177" i="597"/>
  <c r="Q177" i="597" s="1"/>
  <c r="M177" i="597"/>
  <c r="AB177" i="597" s="1"/>
  <c r="K177" i="597"/>
  <c r="G177" i="597"/>
  <c r="AA176" i="597"/>
  <c r="O176" i="597"/>
  <c r="N176" i="597"/>
  <c r="P176" i="597" s="1"/>
  <c r="M176" i="597"/>
  <c r="AB176" i="597" s="1"/>
  <c r="K176" i="597"/>
  <c r="Q176" i="597" s="1"/>
  <c r="G176" i="597"/>
  <c r="AB175" i="597"/>
  <c r="Q175" i="597"/>
  <c r="O175" i="597"/>
  <c r="N175" i="597"/>
  <c r="P175" i="597" s="1"/>
  <c r="M175" i="597"/>
  <c r="AA175" i="597" s="1"/>
  <c r="K175" i="597"/>
  <c r="G175" i="597"/>
  <c r="T174" i="597"/>
  <c r="S174" i="597"/>
  <c r="O174" i="597"/>
  <c r="M174" i="597"/>
  <c r="N174" i="597" s="1"/>
  <c r="L174" i="597"/>
  <c r="J174" i="597"/>
  <c r="K174" i="597" s="1"/>
  <c r="I174" i="597"/>
  <c r="AA160" i="597"/>
  <c r="O160" i="597"/>
  <c r="N160" i="597"/>
  <c r="Q160" i="597" s="1"/>
  <c r="M160" i="597"/>
  <c r="AB160" i="597" s="1"/>
  <c r="K160" i="597"/>
  <c r="G160" i="597"/>
  <c r="AB159" i="597"/>
  <c r="AA159" i="597"/>
  <c r="O159" i="597"/>
  <c r="N159" i="597"/>
  <c r="P159" i="597" s="1"/>
  <c r="M159" i="597"/>
  <c r="K159" i="597"/>
  <c r="Q159" i="597" s="1"/>
  <c r="G159" i="597"/>
  <c r="AB158" i="597"/>
  <c r="AA158" i="597"/>
  <c r="O158" i="597"/>
  <c r="N158" i="597"/>
  <c r="Q158" i="597" s="1"/>
  <c r="M158" i="597"/>
  <c r="K158" i="597"/>
  <c r="G158" i="597"/>
  <c r="T157" i="597"/>
  <c r="S157" i="597"/>
  <c r="M157" i="597"/>
  <c r="AB157" i="597" s="1"/>
  <c r="AC141" i="597" s="1"/>
  <c r="L157" i="597"/>
  <c r="J157" i="597"/>
  <c r="K157" i="597" s="1"/>
  <c r="I157" i="597"/>
  <c r="O157" i="597" s="1"/>
  <c r="AA143" i="597"/>
  <c r="O143" i="597"/>
  <c r="N143" i="597"/>
  <c r="Q143" i="597" s="1"/>
  <c r="M143" i="597"/>
  <c r="AB143" i="597" s="1"/>
  <c r="K143" i="597"/>
  <c r="G143" i="597"/>
  <c r="AA142" i="597"/>
  <c r="O142" i="597"/>
  <c r="N142" i="597"/>
  <c r="P142" i="597" s="1"/>
  <c r="M142" i="597"/>
  <c r="AB142" i="597" s="1"/>
  <c r="K142" i="597"/>
  <c r="Q142" i="597" s="1"/>
  <c r="G142" i="597"/>
  <c r="AB141" i="597"/>
  <c r="Q141" i="597"/>
  <c r="O141" i="597"/>
  <c r="N141" i="597"/>
  <c r="P141" i="597" s="1"/>
  <c r="M141" i="597"/>
  <c r="AA141" i="597" s="1"/>
  <c r="K141" i="597"/>
  <c r="G141" i="597"/>
  <c r="T140" i="597"/>
  <c r="S140" i="597"/>
  <c r="O140" i="597"/>
  <c r="M140" i="597"/>
  <c r="N140" i="597" s="1"/>
  <c r="L140" i="597"/>
  <c r="J140" i="597"/>
  <c r="K140" i="597" s="1"/>
  <c r="I140" i="597"/>
  <c r="AA128" i="597"/>
  <c r="O128" i="597"/>
  <c r="N128" i="597"/>
  <c r="Q128" i="597" s="1"/>
  <c r="M128" i="597"/>
  <c r="AB128" i="597" s="1"/>
  <c r="K128" i="597"/>
  <c r="G128" i="597"/>
  <c r="AA127" i="597"/>
  <c r="O127" i="597"/>
  <c r="N127" i="597"/>
  <c r="P127" i="597" s="1"/>
  <c r="M127" i="597"/>
  <c r="AB127" i="597" s="1"/>
  <c r="K127" i="597"/>
  <c r="Q127" i="597" s="1"/>
  <c r="G127" i="597"/>
  <c r="AA126" i="597"/>
  <c r="O126" i="597"/>
  <c r="N126" i="597"/>
  <c r="Q126" i="597" s="1"/>
  <c r="M126" i="597"/>
  <c r="AB126" i="597" s="1"/>
  <c r="K126" i="597"/>
  <c r="G126" i="597"/>
  <c r="AA125" i="597"/>
  <c r="O125" i="597"/>
  <c r="N125" i="597"/>
  <c r="P125" i="597" s="1"/>
  <c r="M125" i="597"/>
  <c r="AB125" i="597" s="1"/>
  <c r="K125" i="597"/>
  <c r="Q125" i="597" s="1"/>
  <c r="G125" i="597"/>
  <c r="AB124" i="597"/>
  <c r="O124" i="597"/>
  <c r="N124" i="597"/>
  <c r="Q124" i="597" s="1"/>
  <c r="M124" i="597"/>
  <c r="AA124" i="597" s="1"/>
  <c r="K124" i="597"/>
  <c r="G124" i="597"/>
  <c r="T123" i="597"/>
  <c r="S123" i="597"/>
  <c r="L123" i="597"/>
  <c r="O123" i="597" s="1"/>
  <c r="J123" i="597"/>
  <c r="K123" i="597" s="1"/>
  <c r="I123" i="597"/>
  <c r="AA112" i="597"/>
  <c r="O112" i="597"/>
  <c r="N112" i="597"/>
  <c r="Q112" i="597" s="1"/>
  <c r="M112" i="597"/>
  <c r="AB112" i="597" s="1"/>
  <c r="K112" i="597"/>
  <c r="G112" i="597"/>
  <c r="AA111" i="597"/>
  <c r="O111" i="597"/>
  <c r="M111" i="597"/>
  <c r="N111" i="597" s="1"/>
  <c r="K111" i="597"/>
  <c r="G111" i="597"/>
  <c r="AA110" i="597"/>
  <c r="O110" i="597"/>
  <c r="N110" i="597"/>
  <c r="Q110" i="597" s="1"/>
  <c r="M110" i="597"/>
  <c r="AB110" i="597" s="1"/>
  <c r="K110" i="597"/>
  <c r="G110" i="597"/>
  <c r="AA109" i="597"/>
  <c r="O109" i="597"/>
  <c r="N109" i="597"/>
  <c r="Q109" i="597" s="1"/>
  <c r="M109" i="597"/>
  <c r="AB109" i="597" s="1"/>
  <c r="K109" i="597"/>
  <c r="G109" i="597"/>
  <c r="AA108" i="597"/>
  <c r="O108" i="597"/>
  <c r="N108" i="597"/>
  <c r="Q108" i="597" s="1"/>
  <c r="M108" i="597"/>
  <c r="AB108" i="597" s="1"/>
  <c r="K108" i="597"/>
  <c r="G108" i="597"/>
  <c r="AB107" i="597"/>
  <c r="Q107" i="597"/>
  <c r="O107" i="597"/>
  <c r="N107" i="597"/>
  <c r="P107" i="597" s="1"/>
  <c r="M107" i="597"/>
  <c r="M123" i="597" s="1"/>
  <c r="K107" i="597"/>
  <c r="G107" i="597"/>
  <c r="T106" i="597"/>
  <c r="S106" i="597"/>
  <c r="L106" i="597"/>
  <c r="O106" i="597" s="1"/>
  <c r="J106" i="597"/>
  <c r="K106" i="597" s="1"/>
  <c r="I106" i="597"/>
  <c r="AA93" i="597"/>
  <c r="O93" i="597"/>
  <c r="M93" i="597"/>
  <c r="N93" i="597" s="1"/>
  <c r="K93" i="597"/>
  <c r="G93" i="597"/>
  <c r="AA92" i="597"/>
  <c r="O92" i="597"/>
  <c r="N92" i="597"/>
  <c r="P92" i="597" s="1"/>
  <c r="M92" i="597"/>
  <c r="AB92" i="597" s="1"/>
  <c r="K92" i="597"/>
  <c r="Q92" i="597" s="1"/>
  <c r="G92" i="597"/>
  <c r="AA91" i="597"/>
  <c r="O91" i="597"/>
  <c r="N91" i="597"/>
  <c r="P91" i="597" s="1"/>
  <c r="M91" i="597"/>
  <c r="AB91" i="597" s="1"/>
  <c r="K91" i="597"/>
  <c r="Q91" i="597" s="1"/>
  <c r="G91" i="597"/>
  <c r="AB90" i="597"/>
  <c r="Q90" i="597"/>
  <c r="O90" i="597"/>
  <c r="N90" i="597"/>
  <c r="P90" i="597" s="1"/>
  <c r="M90" i="597"/>
  <c r="AA90" i="597" s="1"/>
  <c r="K90" i="597"/>
  <c r="G90" i="597"/>
  <c r="T89" i="597"/>
  <c r="S89" i="597"/>
  <c r="L89" i="597"/>
  <c r="O89" i="597" s="1"/>
  <c r="J89" i="597"/>
  <c r="K89" i="597" s="1"/>
  <c r="I89" i="597"/>
  <c r="AA76" i="597"/>
  <c r="O76" i="597"/>
  <c r="N76" i="597"/>
  <c r="Q76" i="597" s="1"/>
  <c r="M76" i="597"/>
  <c r="AB76" i="597" s="1"/>
  <c r="K76" i="597"/>
  <c r="G76" i="597"/>
  <c r="AB75" i="597"/>
  <c r="AA75" i="597"/>
  <c r="O75" i="597"/>
  <c r="M75" i="597"/>
  <c r="N75" i="597" s="1"/>
  <c r="K75" i="597"/>
  <c r="G75" i="597"/>
  <c r="AA74" i="597"/>
  <c r="O74" i="597"/>
  <c r="N74" i="597"/>
  <c r="Q74" i="597" s="1"/>
  <c r="M74" i="597"/>
  <c r="AB74" i="597" s="1"/>
  <c r="K74" i="597"/>
  <c r="G74" i="597"/>
  <c r="AB73" i="597"/>
  <c r="O73" i="597"/>
  <c r="N73" i="597"/>
  <c r="Q73" i="597" s="1"/>
  <c r="M73" i="597"/>
  <c r="AA73" i="597" s="1"/>
  <c r="K73" i="597"/>
  <c r="G73" i="597"/>
  <c r="T72" i="597"/>
  <c r="S72" i="597"/>
  <c r="M72" i="597"/>
  <c r="AB72" i="597" s="1"/>
  <c r="AC56" i="597" s="1"/>
  <c r="L72" i="597"/>
  <c r="O72" i="597" s="1"/>
  <c r="J72" i="597"/>
  <c r="K72" i="597" s="1"/>
  <c r="I72" i="597"/>
  <c r="AA57" i="597"/>
  <c r="O57" i="597"/>
  <c r="M57" i="597"/>
  <c r="AB57" i="597" s="1"/>
  <c r="K57" i="597"/>
  <c r="G57" i="597"/>
  <c r="AB56" i="597"/>
  <c r="AA56" i="597"/>
  <c r="Q56" i="597"/>
  <c r="O56" i="597"/>
  <c r="N56" i="597"/>
  <c r="P56" i="597" s="1"/>
  <c r="M56" i="597"/>
  <c r="K56" i="597"/>
  <c r="G56" i="597"/>
  <c r="T55" i="597"/>
  <c r="S55" i="597"/>
  <c r="L55" i="597"/>
  <c r="O55" i="597" s="1"/>
  <c r="J55" i="597"/>
  <c r="K55" i="597" s="1"/>
  <c r="I55" i="597"/>
  <c r="AA41" i="597"/>
  <c r="O41" i="597"/>
  <c r="M41" i="597"/>
  <c r="N41" i="597" s="1"/>
  <c r="K41" i="597"/>
  <c r="G41" i="597"/>
  <c r="AA40" i="597"/>
  <c r="O40" i="597"/>
  <c r="M40" i="597"/>
  <c r="N40" i="597" s="1"/>
  <c r="K40" i="597"/>
  <c r="G40" i="597"/>
  <c r="O39" i="597"/>
  <c r="N39" i="597"/>
  <c r="Q39" i="597" s="1"/>
  <c r="M39" i="597"/>
  <c r="M55" i="597" s="1"/>
  <c r="K39" i="597"/>
  <c r="G39" i="597"/>
  <c r="T38" i="597"/>
  <c r="S38" i="597"/>
  <c r="M38" i="597"/>
  <c r="AB38" i="597" s="1"/>
  <c r="AC22" i="597" s="1"/>
  <c r="L38" i="597"/>
  <c r="O38" i="597" s="1"/>
  <c r="J38" i="597"/>
  <c r="K38" i="597" s="1"/>
  <c r="I38" i="597"/>
  <c r="AA23" i="597"/>
  <c r="O23" i="597"/>
  <c r="N23" i="597"/>
  <c r="Q23" i="597" s="1"/>
  <c r="M23" i="597"/>
  <c r="AB23" i="597" s="1"/>
  <c r="K23" i="597"/>
  <c r="G23" i="597"/>
  <c r="O22" i="597"/>
  <c r="N22" i="597"/>
  <c r="Q22" i="597" s="1"/>
  <c r="M22" i="597"/>
  <c r="AB22" i="597" s="1"/>
  <c r="K22" i="597"/>
  <c r="G22" i="597"/>
  <c r="T21" i="597"/>
  <c r="S21" i="597"/>
  <c r="M21" i="597"/>
  <c r="AB21" i="597" s="1"/>
  <c r="AC5" i="597" s="1"/>
  <c r="L21" i="597"/>
  <c r="O21" i="597" s="1"/>
  <c r="J21" i="597"/>
  <c r="K21" i="597" s="1"/>
  <c r="I21" i="597"/>
  <c r="AA6" i="597"/>
  <c r="O6" i="597"/>
  <c r="M6" i="597"/>
  <c r="AB6" i="597" s="1"/>
  <c r="K6" i="597"/>
  <c r="G6" i="597"/>
  <c r="AB5" i="597"/>
  <c r="AA5" i="597"/>
  <c r="O5" i="597"/>
  <c r="M5" i="597"/>
  <c r="N5" i="597" s="1"/>
  <c r="K5" i="597"/>
  <c r="G5" i="597"/>
  <c r="F1" i="597" s="1"/>
  <c r="H2" i="597"/>
  <c r="H1" i="597"/>
  <c r="D1" i="597"/>
  <c r="X29" i="596"/>
  <c r="W29" i="596"/>
  <c r="V29" i="596"/>
  <c r="T29" i="596"/>
  <c r="P29" i="596"/>
  <c r="O29" i="596"/>
  <c r="N29" i="596"/>
  <c r="M29" i="596"/>
  <c r="I29" i="596"/>
  <c r="H29" i="596"/>
  <c r="G29" i="596"/>
  <c r="D29" i="596"/>
  <c r="K8" i="596" s="1"/>
  <c r="O15" i="596"/>
  <c r="N15" i="596"/>
  <c r="K15" i="596"/>
  <c r="I15" i="596"/>
  <c r="H15" i="596"/>
  <c r="G15" i="596"/>
  <c r="F15" i="596"/>
  <c r="E15" i="596"/>
  <c r="D15" i="596"/>
  <c r="G8" i="596" s="1"/>
  <c r="M8" i="596"/>
  <c r="I8" i="596"/>
  <c r="F8" i="596"/>
  <c r="M7" i="596"/>
  <c r="K7" i="596"/>
  <c r="I7" i="596"/>
  <c r="G7" i="596"/>
  <c r="F7" i="596"/>
  <c r="E7" i="596"/>
  <c r="M6" i="596"/>
  <c r="K6" i="596"/>
  <c r="I6" i="596"/>
  <c r="G6" i="596"/>
  <c r="F6" i="596"/>
  <c r="E6" i="596"/>
  <c r="F3" i="596"/>
  <c r="T157" i="595"/>
  <c r="S157" i="595"/>
  <c r="M157" i="595"/>
  <c r="AB157" i="595" s="1"/>
  <c r="AC141" i="595" s="1"/>
  <c r="L157" i="595"/>
  <c r="O157" i="595" s="1"/>
  <c r="J157" i="595"/>
  <c r="K157" i="595" s="1"/>
  <c r="I157" i="595"/>
  <c r="AB143" i="595"/>
  <c r="AA143" i="595"/>
  <c r="O143" i="595"/>
  <c r="N143" i="595"/>
  <c r="Q143" i="595" s="1"/>
  <c r="M143" i="595"/>
  <c r="K143" i="595"/>
  <c r="G143" i="595"/>
  <c r="AB142" i="595"/>
  <c r="AA142" i="595"/>
  <c r="O142" i="595"/>
  <c r="M142" i="595"/>
  <c r="N142" i="595" s="1"/>
  <c r="K142" i="595"/>
  <c r="G142" i="595"/>
  <c r="AB141" i="595"/>
  <c r="AA141" i="595"/>
  <c r="Q141" i="595"/>
  <c r="O141" i="595"/>
  <c r="N141" i="595"/>
  <c r="P141" i="595" s="1"/>
  <c r="M141" i="595"/>
  <c r="K141" i="595"/>
  <c r="G141" i="595"/>
  <c r="T140" i="595"/>
  <c r="S140" i="595"/>
  <c r="L140" i="595"/>
  <c r="O140" i="595" s="1"/>
  <c r="J140" i="595"/>
  <c r="I140" i="595"/>
  <c r="K140" i="595" s="1"/>
  <c r="AA126" i="595"/>
  <c r="O126" i="595"/>
  <c r="M126" i="595"/>
  <c r="N126" i="595" s="1"/>
  <c r="K126" i="595"/>
  <c r="G126" i="595"/>
  <c r="O125" i="595"/>
  <c r="N125" i="595"/>
  <c r="Q125" i="595" s="1"/>
  <c r="M125" i="595"/>
  <c r="AB125" i="595" s="1"/>
  <c r="K125" i="595"/>
  <c r="G125" i="595"/>
  <c r="O124" i="595"/>
  <c r="N124" i="595"/>
  <c r="Q124" i="595" s="1"/>
  <c r="M124" i="595"/>
  <c r="M140" i="595" s="1"/>
  <c r="K124" i="595"/>
  <c r="G124" i="595"/>
  <c r="T123" i="595"/>
  <c r="S123" i="595"/>
  <c r="M123" i="595"/>
  <c r="AB123" i="595" s="1"/>
  <c r="AC107" i="595" s="1"/>
  <c r="L123" i="595"/>
  <c r="O123" i="595" s="1"/>
  <c r="J123" i="595"/>
  <c r="K123" i="595" s="1"/>
  <c r="I123" i="595"/>
  <c r="AB109" i="595"/>
  <c r="AA109" i="595"/>
  <c r="O109" i="595"/>
  <c r="N109" i="595"/>
  <c r="Q109" i="595" s="1"/>
  <c r="M109" i="595"/>
  <c r="K109" i="595"/>
  <c r="G109" i="595"/>
  <c r="AB108" i="595"/>
  <c r="AA108" i="595"/>
  <c r="O108" i="595"/>
  <c r="M108" i="595"/>
  <c r="N108" i="595" s="1"/>
  <c r="K108" i="595"/>
  <c r="G108" i="595"/>
  <c r="AB107" i="595"/>
  <c r="AA107" i="595"/>
  <c r="Q107" i="595"/>
  <c r="O107" i="595"/>
  <c r="N107" i="595"/>
  <c r="P107" i="595" s="1"/>
  <c r="M107" i="595"/>
  <c r="K107" i="595"/>
  <c r="G107" i="595"/>
  <c r="T106" i="595"/>
  <c r="S106" i="595"/>
  <c r="L106" i="595"/>
  <c r="O106" i="595" s="1"/>
  <c r="J106" i="595"/>
  <c r="I106" i="595"/>
  <c r="K106" i="595" s="1"/>
  <c r="AA93" i="595"/>
  <c r="O93" i="595"/>
  <c r="M93" i="595"/>
  <c r="N93" i="595" s="1"/>
  <c r="K93" i="595"/>
  <c r="G93" i="595"/>
  <c r="O92" i="595"/>
  <c r="N92" i="595"/>
  <c r="Q92" i="595" s="1"/>
  <c r="M92" i="595"/>
  <c r="AB92" i="595" s="1"/>
  <c r="K92" i="595"/>
  <c r="G92" i="595"/>
  <c r="AB91" i="595"/>
  <c r="AA91" i="595"/>
  <c r="O91" i="595"/>
  <c r="N91" i="595"/>
  <c r="Q91" i="595" s="1"/>
  <c r="M91" i="595"/>
  <c r="K91" i="595"/>
  <c r="G91" i="595"/>
  <c r="AB90" i="595"/>
  <c r="O90" i="595"/>
  <c r="M90" i="595"/>
  <c r="AA90" i="595" s="1"/>
  <c r="K90" i="595"/>
  <c r="G90" i="595"/>
  <c r="T89" i="595"/>
  <c r="S89" i="595"/>
  <c r="L89" i="595"/>
  <c r="O89" i="595" s="1"/>
  <c r="J89" i="595"/>
  <c r="K89" i="595" s="1"/>
  <c r="I89" i="595"/>
  <c r="AB79" i="595"/>
  <c r="AA79" i="595"/>
  <c r="O79" i="595"/>
  <c r="M79" i="595"/>
  <c r="N79" i="595" s="1"/>
  <c r="K79" i="595"/>
  <c r="G79" i="595"/>
  <c r="AA78" i="595"/>
  <c r="O78" i="595"/>
  <c r="M78" i="595"/>
  <c r="N78" i="595" s="1"/>
  <c r="K78" i="595"/>
  <c r="G78" i="595"/>
  <c r="O77" i="595"/>
  <c r="N77" i="595"/>
  <c r="Q77" i="595" s="1"/>
  <c r="M77" i="595"/>
  <c r="AB77" i="595" s="1"/>
  <c r="K77" i="595"/>
  <c r="G77" i="595"/>
  <c r="AB76" i="595"/>
  <c r="AA76" i="595"/>
  <c r="O76" i="595"/>
  <c r="N76" i="595"/>
  <c r="Q76" i="595" s="1"/>
  <c r="M76" i="595"/>
  <c r="K76" i="595"/>
  <c r="G76" i="595"/>
  <c r="AB75" i="595"/>
  <c r="AA75" i="595"/>
  <c r="O75" i="595"/>
  <c r="M75" i="595"/>
  <c r="N75" i="595" s="1"/>
  <c r="K75" i="595"/>
  <c r="G75" i="595"/>
  <c r="AA74" i="595"/>
  <c r="O74" i="595"/>
  <c r="M74" i="595"/>
  <c r="N74" i="595" s="1"/>
  <c r="K74" i="595"/>
  <c r="G74" i="595"/>
  <c r="AA73" i="595"/>
  <c r="O73" i="595"/>
  <c r="N73" i="595"/>
  <c r="Q73" i="595" s="1"/>
  <c r="M73" i="595"/>
  <c r="M89" i="595" s="1"/>
  <c r="K73" i="595"/>
  <c r="G73" i="595"/>
  <c r="T72" i="595"/>
  <c r="S72" i="595"/>
  <c r="O72" i="595"/>
  <c r="M72" i="595"/>
  <c r="AB72" i="595" s="1"/>
  <c r="AC56" i="595" s="1"/>
  <c r="L72" i="595"/>
  <c r="K72" i="595"/>
  <c r="J72" i="595"/>
  <c r="I72" i="595"/>
  <c r="AA60" i="595"/>
  <c r="O60" i="595"/>
  <c r="N60" i="595"/>
  <c r="Q60" i="595" s="1"/>
  <c r="M60" i="595"/>
  <c r="AB60" i="595" s="1"/>
  <c r="K60" i="595"/>
  <c r="G60" i="595"/>
  <c r="AB59" i="595"/>
  <c r="AA59" i="595"/>
  <c r="O59" i="595"/>
  <c r="N59" i="595"/>
  <c r="Q59" i="595" s="1"/>
  <c r="M59" i="595"/>
  <c r="K59" i="595"/>
  <c r="G59" i="595"/>
  <c r="AA58" i="595"/>
  <c r="P58" i="595"/>
  <c r="O58" i="595"/>
  <c r="N58" i="595"/>
  <c r="Q58" i="595" s="1"/>
  <c r="M58" i="595"/>
  <c r="AB58" i="595" s="1"/>
  <c r="K58" i="595"/>
  <c r="G58" i="595"/>
  <c r="AA57" i="595"/>
  <c r="O57" i="595"/>
  <c r="M57" i="595"/>
  <c r="N57" i="595" s="1"/>
  <c r="K57" i="595"/>
  <c r="G57" i="595"/>
  <c r="AB56" i="595"/>
  <c r="AA56" i="595"/>
  <c r="O56" i="595"/>
  <c r="N56" i="595"/>
  <c r="Q56" i="595" s="1"/>
  <c r="M56" i="595"/>
  <c r="K56" i="595"/>
  <c r="G56" i="595"/>
  <c r="T55" i="595"/>
  <c r="S55" i="595"/>
  <c r="O55" i="595"/>
  <c r="M55" i="595"/>
  <c r="AB55" i="595" s="1"/>
  <c r="AC39" i="595" s="1"/>
  <c r="L55" i="595"/>
  <c r="K55" i="595"/>
  <c r="J55" i="595"/>
  <c r="I55" i="595"/>
  <c r="AA43" i="595"/>
  <c r="O43" i="595"/>
  <c r="N43" i="595"/>
  <c r="Q43" i="595" s="1"/>
  <c r="M43" i="595"/>
  <c r="AB43" i="595" s="1"/>
  <c r="K43" i="595"/>
  <c r="G43" i="595"/>
  <c r="AB42" i="595"/>
  <c r="AA42" i="595"/>
  <c r="O42" i="595"/>
  <c r="N42" i="595"/>
  <c r="Q42" i="595" s="1"/>
  <c r="M42" i="595"/>
  <c r="K42" i="595"/>
  <c r="G42" i="595"/>
  <c r="AA41" i="595"/>
  <c r="P41" i="595"/>
  <c r="O41" i="595"/>
  <c r="N41" i="595"/>
  <c r="Q41" i="595" s="1"/>
  <c r="M41" i="595"/>
  <c r="AB41" i="595" s="1"/>
  <c r="K41" i="595"/>
  <c r="G41" i="595"/>
  <c r="AA40" i="595"/>
  <c r="O40" i="595"/>
  <c r="M40" i="595"/>
  <c r="N40" i="595" s="1"/>
  <c r="K40" i="595"/>
  <c r="G40" i="595"/>
  <c r="AB39" i="595"/>
  <c r="AA39" i="595"/>
  <c r="O39" i="595"/>
  <c r="N39" i="595"/>
  <c r="Q39" i="595" s="1"/>
  <c r="M39" i="595"/>
  <c r="K39" i="595"/>
  <c r="G39" i="595"/>
  <c r="T38" i="595"/>
  <c r="S38" i="595"/>
  <c r="O38" i="595"/>
  <c r="M38" i="595"/>
  <c r="AB38" i="595" s="1"/>
  <c r="AC22" i="595" s="1"/>
  <c r="L38" i="595"/>
  <c r="K38" i="595"/>
  <c r="J38" i="595"/>
  <c r="I38" i="595"/>
  <c r="AA25" i="595"/>
  <c r="O25" i="595"/>
  <c r="N25" i="595"/>
  <c r="Q25" i="595" s="1"/>
  <c r="M25" i="595"/>
  <c r="AB25" i="595" s="1"/>
  <c r="K25" i="595"/>
  <c r="G25" i="595"/>
  <c r="AB24" i="595"/>
  <c r="AA24" i="595"/>
  <c r="O24" i="595"/>
  <c r="N24" i="595"/>
  <c r="Q24" i="595" s="1"/>
  <c r="M24" i="595"/>
  <c r="K24" i="595"/>
  <c r="G24" i="595"/>
  <c r="AA23" i="595"/>
  <c r="P23" i="595"/>
  <c r="O23" i="595"/>
  <c r="N23" i="595"/>
  <c r="Q23" i="595" s="1"/>
  <c r="M23" i="595"/>
  <c r="AB23" i="595" s="1"/>
  <c r="K23" i="595"/>
  <c r="G23" i="595"/>
  <c r="AB22" i="595"/>
  <c r="AA22" i="595"/>
  <c r="Q22" i="595"/>
  <c r="O22" i="595"/>
  <c r="N22" i="595"/>
  <c r="P22" i="595" s="1"/>
  <c r="M22" i="595"/>
  <c r="K22" i="595"/>
  <c r="G22" i="595"/>
  <c r="T21" i="595"/>
  <c r="S21" i="595"/>
  <c r="L21" i="595"/>
  <c r="O21" i="595" s="1"/>
  <c r="J21" i="595"/>
  <c r="K21" i="595" s="1"/>
  <c r="I21" i="595"/>
  <c r="AA6" i="595"/>
  <c r="O6" i="595"/>
  <c r="M6" i="595"/>
  <c r="N6" i="595" s="1"/>
  <c r="K6" i="595"/>
  <c r="G6" i="595"/>
  <c r="AB5" i="595"/>
  <c r="AA5" i="595"/>
  <c r="O5" i="595"/>
  <c r="N5" i="595"/>
  <c r="Q5" i="595" s="1"/>
  <c r="M5" i="595"/>
  <c r="K5" i="595"/>
  <c r="G5" i="595"/>
  <c r="F1" i="595" s="1"/>
  <c r="F2" i="595" s="1"/>
  <c r="H2" i="595"/>
  <c r="H1" i="595"/>
  <c r="D1" i="595"/>
  <c r="F3" i="593" s="1"/>
  <c r="T208" i="594"/>
  <c r="S208" i="594"/>
  <c r="L208" i="594"/>
  <c r="O208" i="594" s="1"/>
  <c r="J208" i="594"/>
  <c r="K208" i="594" s="1"/>
  <c r="I208" i="594"/>
  <c r="AA197" i="594"/>
  <c r="P197" i="594"/>
  <c r="O197" i="594"/>
  <c r="N197" i="594"/>
  <c r="Q197" i="594" s="1"/>
  <c r="M197" i="594"/>
  <c r="AB197" i="594" s="1"/>
  <c r="K197" i="594"/>
  <c r="G197" i="594"/>
  <c r="AA196" i="594"/>
  <c r="O196" i="594"/>
  <c r="M196" i="594"/>
  <c r="N196" i="594" s="1"/>
  <c r="K196" i="594"/>
  <c r="G196" i="594"/>
  <c r="AA195" i="594"/>
  <c r="O195" i="594"/>
  <c r="N195" i="594"/>
  <c r="Q195" i="594" s="1"/>
  <c r="M195" i="594"/>
  <c r="AB195" i="594" s="1"/>
  <c r="K195" i="594"/>
  <c r="G195" i="594"/>
  <c r="AB194" i="594"/>
  <c r="AA194" i="594"/>
  <c r="O194" i="594"/>
  <c r="N194" i="594"/>
  <c r="Q194" i="594" s="1"/>
  <c r="M194" i="594"/>
  <c r="K194" i="594"/>
  <c r="G194" i="594"/>
  <c r="AB193" i="594"/>
  <c r="AA193" i="594"/>
  <c r="P193" i="594"/>
  <c r="O193" i="594"/>
  <c r="N193" i="594"/>
  <c r="Q193" i="594" s="1"/>
  <c r="M193" i="594"/>
  <c r="K193" i="594"/>
  <c r="G193" i="594"/>
  <c r="AB192" i="594"/>
  <c r="AA192" i="594"/>
  <c r="Q192" i="594"/>
  <c r="O192" i="594"/>
  <c r="N192" i="594"/>
  <c r="P192" i="594" s="1"/>
  <c r="M192" i="594"/>
  <c r="M208" i="594" s="1"/>
  <c r="K192" i="594"/>
  <c r="G192" i="594"/>
  <c r="T191" i="594"/>
  <c r="S191" i="594"/>
  <c r="L191" i="594"/>
  <c r="O191" i="594" s="1"/>
  <c r="J191" i="594"/>
  <c r="K191" i="594" s="1"/>
  <c r="I191" i="594"/>
  <c r="AA178" i="594"/>
  <c r="O178" i="594"/>
  <c r="M178" i="594"/>
  <c r="N178" i="594" s="1"/>
  <c r="K178" i="594"/>
  <c r="G178" i="594"/>
  <c r="AA177" i="594"/>
  <c r="O177" i="594"/>
  <c r="N177" i="594"/>
  <c r="Q177" i="594" s="1"/>
  <c r="M177" i="594"/>
  <c r="AB177" i="594" s="1"/>
  <c r="K177" i="594"/>
  <c r="G177" i="594"/>
  <c r="AB176" i="594"/>
  <c r="AA176" i="594"/>
  <c r="O176" i="594"/>
  <c r="N176" i="594"/>
  <c r="Q176" i="594" s="1"/>
  <c r="M176" i="594"/>
  <c r="K176" i="594"/>
  <c r="G176" i="594"/>
  <c r="AB175" i="594"/>
  <c r="O175" i="594"/>
  <c r="M175" i="594"/>
  <c r="AA175" i="594" s="1"/>
  <c r="K175" i="594"/>
  <c r="G175" i="594"/>
  <c r="T174" i="594"/>
  <c r="S174" i="594"/>
  <c r="L174" i="594"/>
  <c r="O174" i="594" s="1"/>
  <c r="J174" i="594"/>
  <c r="K174" i="594" s="1"/>
  <c r="I174" i="594"/>
  <c r="AA160" i="594"/>
  <c r="P160" i="594"/>
  <c r="O160" i="594"/>
  <c r="N160" i="594"/>
  <c r="Q160" i="594" s="1"/>
  <c r="M160" i="594"/>
  <c r="AB160" i="594" s="1"/>
  <c r="K160" i="594"/>
  <c r="G160" i="594"/>
  <c r="AA159" i="594"/>
  <c r="O159" i="594"/>
  <c r="M159" i="594"/>
  <c r="N159" i="594" s="1"/>
  <c r="K159" i="594"/>
  <c r="G159" i="594"/>
  <c r="AB158" i="594"/>
  <c r="AA158" i="594"/>
  <c r="O158" i="594"/>
  <c r="N158" i="594"/>
  <c r="Q158" i="594" s="1"/>
  <c r="M158" i="594"/>
  <c r="K158" i="594"/>
  <c r="G158" i="594"/>
  <c r="T157" i="594"/>
  <c r="S157" i="594"/>
  <c r="O157" i="594"/>
  <c r="M157" i="594"/>
  <c r="AB157" i="594" s="1"/>
  <c r="AC141" i="594" s="1"/>
  <c r="L157" i="594"/>
  <c r="K157" i="594"/>
  <c r="J157" i="594"/>
  <c r="I157" i="594"/>
  <c r="AA143" i="594"/>
  <c r="O143" i="594"/>
  <c r="N143" i="594"/>
  <c r="P143" i="594" s="1"/>
  <c r="M143" i="594"/>
  <c r="AB143" i="594" s="1"/>
  <c r="K143" i="594"/>
  <c r="Q143" i="594" s="1"/>
  <c r="G143" i="594"/>
  <c r="AB142" i="594"/>
  <c r="AA142" i="594"/>
  <c r="O142" i="594"/>
  <c r="N142" i="594"/>
  <c r="Q142" i="594" s="1"/>
  <c r="M142" i="594"/>
  <c r="K142" i="594"/>
  <c r="G142" i="594"/>
  <c r="AB141" i="594"/>
  <c r="O141" i="594"/>
  <c r="M141" i="594"/>
  <c r="AA141" i="594" s="1"/>
  <c r="K141" i="594"/>
  <c r="G141" i="594"/>
  <c r="T140" i="594"/>
  <c r="S140" i="594"/>
  <c r="L140" i="594"/>
  <c r="O140" i="594" s="1"/>
  <c r="J140" i="594"/>
  <c r="K140" i="594" s="1"/>
  <c r="I140" i="594"/>
  <c r="AA128" i="594"/>
  <c r="P128" i="594"/>
  <c r="O128" i="594"/>
  <c r="N128" i="594"/>
  <c r="Q128" i="594" s="1"/>
  <c r="M128" i="594"/>
  <c r="AB128" i="594" s="1"/>
  <c r="K128" i="594"/>
  <c r="G128" i="594"/>
  <c r="AA127" i="594"/>
  <c r="O127" i="594"/>
  <c r="M127" i="594"/>
  <c r="N127" i="594" s="1"/>
  <c r="K127" i="594"/>
  <c r="G127" i="594"/>
  <c r="AA126" i="594"/>
  <c r="O126" i="594"/>
  <c r="N126" i="594"/>
  <c r="P126" i="594" s="1"/>
  <c r="M126" i="594"/>
  <c r="AB126" i="594" s="1"/>
  <c r="K126" i="594"/>
  <c r="Q126" i="594" s="1"/>
  <c r="G126" i="594"/>
  <c r="AB125" i="594"/>
  <c r="AA125" i="594"/>
  <c r="O125" i="594"/>
  <c r="N125" i="594"/>
  <c r="Q125" i="594" s="1"/>
  <c r="M125" i="594"/>
  <c r="K125" i="594"/>
  <c r="G125" i="594"/>
  <c r="AB124" i="594"/>
  <c r="O124" i="594"/>
  <c r="M124" i="594"/>
  <c r="AA124" i="594" s="1"/>
  <c r="K124" i="594"/>
  <c r="G124" i="594"/>
  <c r="T123" i="594"/>
  <c r="S123" i="594"/>
  <c r="L123" i="594"/>
  <c r="O123" i="594" s="1"/>
  <c r="J123" i="594"/>
  <c r="K123" i="594" s="1"/>
  <c r="I123" i="594"/>
  <c r="AA112" i="594"/>
  <c r="P112" i="594"/>
  <c r="O112" i="594"/>
  <c r="N112" i="594"/>
  <c r="Q112" i="594" s="1"/>
  <c r="M112" i="594"/>
  <c r="AB112" i="594" s="1"/>
  <c r="K112" i="594"/>
  <c r="G112" i="594"/>
  <c r="AA111" i="594"/>
  <c r="O111" i="594"/>
  <c r="M111" i="594"/>
  <c r="N111" i="594" s="1"/>
  <c r="K111" i="594"/>
  <c r="G111" i="594"/>
  <c r="AA110" i="594"/>
  <c r="O110" i="594"/>
  <c r="N110" i="594"/>
  <c r="P110" i="594" s="1"/>
  <c r="M110" i="594"/>
  <c r="AB110" i="594" s="1"/>
  <c r="K110" i="594"/>
  <c r="Q110" i="594" s="1"/>
  <c r="G110" i="594"/>
  <c r="AB109" i="594"/>
  <c r="AA109" i="594"/>
  <c r="O109" i="594"/>
  <c r="N109" i="594"/>
  <c r="Q109" i="594" s="1"/>
  <c r="M109" i="594"/>
  <c r="K109" i="594"/>
  <c r="G109" i="594"/>
  <c r="AA108" i="594"/>
  <c r="P108" i="594"/>
  <c r="O108" i="594"/>
  <c r="N108" i="594"/>
  <c r="Q108" i="594" s="1"/>
  <c r="M108" i="594"/>
  <c r="AB108" i="594" s="1"/>
  <c r="K108" i="594"/>
  <c r="G108" i="594"/>
  <c r="AB107" i="594"/>
  <c r="AA107" i="594"/>
  <c r="O107" i="594"/>
  <c r="M107" i="594"/>
  <c r="N107" i="594" s="1"/>
  <c r="K107" i="594"/>
  <c r="G107" i="594"/>
  <c r="T106" i="594"/>
  <c r="S106" i="594"/>
  <c r="L106" i="594"/>
  <c r="O106" i="594" s="1"/>
  <c r="J106" i="594"/>
  <c r="K106" i="594" s="1"/>
  <c r="I106" i="594"/>
  <c r="AA93" i="594"/>
  <c r="O93" i="594"/>
  <c r="M93" i="594"/>
  <c r="N93" i="594" s="1"/>
  <c r="K93" i="594"/>
  <c r="G93" i="594"/>
  <c r="AA92" i="594"/>
  <c r="O92" i="594"/>
  <c r="N92" i="594"/>
  <c r="P92" i="594" s="1"/>
  <c r="M92" i="594"/>
  <c r="AB92" i="594" s="1"/>
  <c r="K92" i="594"/>
  <c r="Q92" i="594" s="1"/>
  <c r="G92" i="594"/>
  <c r="AB91" i="594"/>
  <c r="AA91" i="594"/>
  <c r="O91" i="594"/>
  <c r="N91" i="594"/>
  <c r="Q91" i="594" s="1"/>
  <c r="M91" i="594"/>
  <c r="K91" i="594"/>
  <c r="G91" i="594"/>
  <c r="AB90" i="594"/>
  <c r="O90" i="594"/>
  <c r="M90" i="594"/>
  <c r="AA90" i="594" s="1"/>
  <c r="K90" i="594"/>
  <c r="G90" i="594"/>
  <c r="T89" i="594"/>
  <c r="S89" i="594"/>
  <c r="L89" i="594"/>
  <c r="O89" i="594" s="1"/>
  <c r="J89" i="594"/>
  <c r="K89" i="594" s="1"/>
  <c r="I89" i="594"/>
  <c r="AA76" i="594"/>
  <c r="P76" i="594"/>
  <c r="O76" i="594"/>
  <c r="N76" i="594"/>
  <c r="Q76" i="594" s="1"/>
  <c r="M76" i="594"/>
  <c r="AB76" i="594" s="1"/>
  <c r="K76" i="594"/>
  <c r="G76" i="594"/>
  <c r="AA75" i="594"/>
  <c r="O75" i="594"/>
  <c r="M75" i="594"/>
  <c r="N75" i="594" s="1"/>
  <c r="K75" i="594"/>
  <c r="G75" i="594"/>
  <c r="AA74" i="594"/>
  <c r="O74" i="594"/>
  <c r="N74" i="594"/>
  <c r="P74" i="594" s="1"/>
  <c r="M74" i="594"/>
  <c r="AB74" i="594" s="1"/>
  <c r="K74" i="594"/>
  <c r="Q74" i="594" s="1"/>
  <c r="G74" i="594"/>
  <c r="O73" i="594"/>
  <c r="N73" i="594"/>
  <c r="Q73" i="594" s="1"/>
  <c r="M73" i="594"/>
  <c r="AB73" i="594" s="1"/>
  <c r="K73" i="594"/>
  <c r="G73" i="594"/>
  <c r="T72" i="594"/>
  <c r="S72" i="594"/>
  <c r="O72" i="594"/>
  <c r="M72" i="594"/>
  <c r="AB72" i="594" s="1"/>
  <c r="AC56" i="594" s="1"/>
  <c r="L72" i="594"/>
  <c r="J72" i="594"/>
  <c r="K72" i="594" s="1"/>
  <c r="I72" i="594"/>
  <c r="AB57" i="594"/>
  <c r="AA57" i="594"/>
  <c r="O57" i="594"/>
  <c r="N57" i="594"/>
  <c r="Q57" i="594" s="1"/>
  <c r="M57" i="594"/>
  <c r="K57" i="594"/>
  <c r="G57" i="594"/>
  <c r="AB56" i="594"/>
  <c r="O56" i="594"/>
  <c r="M56" i="594"/>
  <c r="AA56" i="594" s="1"/>
  <c r="K56" i="594"/>
  <c r="G56" i="594"/>
  <c r="T55" i="594"/>
  <c r="S55" i="594"/>
  <c r="L55" i="594"/>
  <c r="O55" i="594" s="1"/>
  <c r="J55" i="594"/>
  <c r="K55" i="594" s="1"/>
  <c r="I55" i="594"/>
  <c r="AA41" i="594"/>
  <c r="P41" i="594"/>
  <c r="O41" i="594"/>
  <c r="N41" i="594"/>
  <c r="Q41" i="594" s="1"/>
  <c r="M41" i="594"/>
  <c r="AB41" i="594" s="1"/>
  <c r="K41" i="594"/>
  <c r="G41" i="594"/>
  <c r="AA40" i="594"/>
  <c r="O40" i="594"/>
  <c r="M40" i="594"/>
  <c r="N40" i="594" s="1"/>
  <c r="K40" i="594"/>
  <c r="G40" i="594"/>
  <c r="AB39" i="594"/>
  <c r="AA39" i="594"/>
  <c r="O39" i="594"/>
  <c r="N39" i="594"/>
  <c r="Q39" i="594" s="1"/>
  <c r="M39" i="594"/>
  <c r="K39" i="594"/>
  <c r="G39" i="594"/>
  <c r="T38" i="594"/>
  <c r="S38" i="594"/>
  <c r="O38" i="594"/>
  <c r="M38" i="594"/>
  <c r="AB38" i="594" s="1"/>
  <c r="AC22" i="594" s="1"/>
  <c r="L38" i="594"/>
  <c r="K38" i="594"/>
  <c r="J38" i="594"/>
  <c r="I38" i="594"/>
  <c r="AA23" i="594"/>
  <c r="O23" i="594"/>
  <c r="N23" i="594"/>
  <c r="P23" i="594" s="1"/>
  <c r="M23" i="594"/>
  <c r="AB23" i="594" s="1"/>
  <c r="K23" i="594"/>
  <c r="Q23" i="594" s="1"/>
  <c r="G23" i="594"/>
  <c r="O22" i="594"/>
  <c r="N22" i="594"/>
  <c r="Q22" i="594" s="1"/>
  <c r="M22" i="594"/>
  <c r="AB22" i="594" s="1"/>
  <c r="K22" i="594"/>
  <c r="G22" i="594"/>
  <c r="T21" i="594"/>
  <c r="S21" i="594"/>
  <c r="M21" i="594"/>
  <c r="AB21" i="594" s="1"/>
  <c r="AC5" i="594" s="1"/>
  <c r="L21" i="594"/>
  <c r="H1" i="594" s="1"/>
  <c r="J21" i="594"/>
  <c r="K21" i="594" s="1"/>
  <c r="I21" i="594"/>
  <c r="AB6" i="594"/>
  <c r="AA6" i="594"/>
  <c r="O6" i="594"/>
  <c r="N6" i="594"/>
  <c r="Q6" i="594" s="1"/>
  <c r="M6" i="594"/>
  <c r="K6" i="594"/>
  <c r="G6" i="594"/>
  <c r="AB5" i="594"/>
  <c r="O5" i="594"/>
  <c r="N5" i="594"/>
  <c r="Q5" i="594" s="1"/>
  <c r="M5" i="594"/>
  <c r="AA5" i="594" s="1"/>
  <c r="K5" i="594"/>
  <c r="G5" i="594"/>
  <c r="F1" i="594" s="1"/>
  <c r="H2" i="594"/>
  <c r="D1" i="594"/>
  <c r="X29" i="593"/>
  <c r="W29" i="593"/>
  <c r="V29" i="593"/>
  <c r="T29" i="593"/>
  <c r="M8" i="593" s="1"/>
  <c r="P29" i="593"/>
  <c r="O29" i="593"/>
  <c r="N29" i="593"/>
  <c r="M29" i="593"/>
  <c r="I29" i="593"/>
  <c r="K8" i="593" s="1"/>
  <c r="H29" i="593"/>
  <c r="G29" i="593"/>
  <c r="D29" i="593"/>
  <c r="O15" i="593"/>
  <c r="N15" i="593"/>
  <c r="K15" i="593"/>
  <c r="I15" i="593"/>
  <c r="H15" i="593"/>
  <c r="G15" i="593"/>
  <c r="F15" i="593"/>
  <c r="E15" i="593"/>
  <c r="D15" i="593"/>
  <c r="G8" i="593" s="1"/>
  <c r="I8" i="593"/>
  <c r="F8" i="593"/>
  <c r="M7" i="593"/>
  <c r="K7" i="593"/>
  <c r="I7" i="593"/>
  <c r="G7" i="593"/>
  <c r="F7" i="593"/>
  <c r="E7" i="593"/>
  <c r="M6" i="593"/>
  <c r="K6" i="593"/>
  <c r="I6" i="593"/>
  <c r="G6" i="593"/>
  <c r="F6" i="593"/>
  <c r="E6" i="593"/>
  <c r="T157" i="592"/>
  <c r="S157" i="592"/>
  <c r="M157" i="592"/>
  <c r="AB157" i="592" s="1"/>
  <c r="AC141" i="592" s="1"/>
  <c r="L157" i="592"/>
  <c r="O157" i="592" s="1"/>
  <c r="J157" i="592"/>
  <c r="K157" i="592" s="1"/>
  <c r="I157" i="592"/>
  <c r="AA143" i="592"/>
  <c r="O143" i="592"/>
  <c r="M143" i="592"/>
  <c r="AB143" i="592" s="1"/>
  <c r="K143" i="592"/>
  <c r="G143" i="592"/>
  <c r="AB142" i="592"/>
  <c r="AA142" i="592"/>
  <c r="O142" i="592"/>
  <c r="M142" i="592"/>
  <c r="N142" i="592" s="1"/>
  <c r="K142" i="592"/>
  <c r="G142" i="592"/>
  <c r="AB141" i="592"/>
  <c r="AA141" i="592"/>
  <c r="Q141" i="592"/>
  <c r="O141" i="592"/>
  <c r="N141" i="592"/>
  <c r="P141" i="592" s="1"/>
  <c r="M141" i="592"/>
  <c r="K141" i="592"/>
  <c r="G141" i="592"/>
  <c r="T140" i="592"/>
  <c r="S140" i="592"/>
  <c r="L140" i="592"/>
  <c r="O140" i="592" s="1"/>
  <c r="J140" i="592"/>
  <c r="K140" i="592" s="1"/>
  <c r="I140" i="592"/>
  <c r="AA126" i="592"/>
  <c r="O126" i="592"/>
  <c r="M126" i="592"/>
  <c r="N126" i="592" s="1"/>
  <c r="K126" i="592"/>
  <c r="G126" i="592"/>
  <c r="O125" i="592"/>
  <c r="M125" i="592"/>
  <c r="AB125" i="592" s="1"/>
  <c r="K125" i="592"/>
  <c r="G125" i="592"/>
  <c r="O124" i="592"/>
  <c r="M124" i="592"/>
  <c r="M140" i="592" s="1"/>
  <c r="K124" i="592"/>
  <c r="G124" i="592"/>
  <c r="T123" i="592"/>
  <c r="S123" i="592"/>
  <c r="M123" i="592"/>
  <c r="AB123" i="592" s="1"/>
  <c r="AC107" i="592" s="1"/>
  <c r="L123" i="592"/>
  <c r="O123" i="592" s="1"/>
  <c r="J123" i="592"/>
  <c r="K123" i="592" s="1"/>
  <c r="I123" i="592"/>
  <c r="AA109" i="592"/>
  <c r="O109" i="592"/>
  <c r="M109" i="592"/>
  <c r="AB109" i="592" s="1"/>
  <c r="K109" i="592"/>
  <c r="G109" i="592"/>
  <c r="AB108" i="592"/>
  <c r="AA108" i="592"/>
  <c r="O108" i="592"/>
  <c r="M108" i="592"/>
  <c r="N108" i="592" s="1"/>
  <c r="K108" i="592"/>
  <c r="G108" i="592"/>
  <c r="AB107" i="592"/>
  <c r="AA107" i="592"/>
  <c r="Q107" i="592"/>
  <c r="O107" i="592"/>
  <c r="N107" i="592"/>
  <c r="P107" i="592" s="1"/>
  <c r="M107" i="592"/>
  <c r="K107" i="592"/>
  <c r="G107" i="592"/>
  <c r="T106" i="592"/>
  <c r="S106" i="592"/>
  <c r="M106" i="592"/>
  <c r="N106" i="592" s="1"/>
  <c r="L106" i="592"/>
  <c r="O106" i="592" s="1"/>
  <c r="J106" i="592"/>
  <c r="K106" i="592" s="1"/>
  <c r="I106" i="592"/>
  <c r="AA93" i="592"/>
  <c r="O93" i="592"/>
  <c r="N93" i="592"/>
  <c r="M93" i="592"/>
  <c r="AB93" i="592" s="1"/>
  <c r="K93" i="592"/>
  <c r="Q93" i="592" s="1"/>
  <c r="G93" i="592"/>
  <c r="O92" i="592"/>
  <c r="N92" i="592"/>
  <c r="Q92" i="592" s="1"/>
  <c r="M92" i="592"/>
  <c r="AB92" i="592" s="1"/>
  <c r="K92" i="592"/>
  <c r="G92" i="592"/>
  <c r="AA91" i="592"/>
  <c r="O91" i="592"/>
  <c r="N91" i="592"/>
  <c r="Q91" i="592" s="1"/>
  <c r="M91" i="592"/>
  <c r="AB91" i="592" s="1"/>
  <c r="K91" i="592"/>
  <c r="G91" i="592"/>
  <c r="AB90" i="592"/>
  <c r="O90" i="592"/>
  <c r="M90" i="592"/>
  <c r="AA90" i="592" s="1"/>
  <c r="K90" i="592"/>
  <c r="G90" i="592"/>
  <c r="T89" i="592"/>
  <c r="S89" i="592"/>
  <c r="L89" i="592"/>
  <c r="O89" i="592" s="1"/>
  <c r="J89" i="592"/>
  <c r="K89" i="592" s="1"/>
  <c r="I89" i="592"/>
  <c r="AB78" i="592"/>
  <c r="AA78" i="592"/>
  <c r="O78" i="592"/>
  <c r="M78" i="592"/>
  <c r="N78" i="592" s="1"/>
  <c r="K78" i="592"/>
  <c r="G78" i="592"/>
  <c r="AA77" i="592"/>
  <c r="O77" i="592"/>
  <c r="M77" i="592"/>
  <c r="N77" i="592" s="1"/>
  <c r="K77" i="592"/>
  <c r="G77" i="592"/>
  <c r="O76" i="592"/>
  <c r="N76" i="592"/>
  <c r="Q76" i="592" s="1"/>
  <c r="M76" i="592"/>
  <c r="AB76" i="592" s="1"/>
  <c r="K76" i="592"/>
  <c r="G76" i="592"/>
  <c r="AA75" i="592"/>
  <c r="O75" i="592"/>
  <c r="N75" i="592"/>
  <c r="Q75" i="592" s="1"/>
  <c r="M75" i="592"/>
  <c r="AB75" i="592" s="1"/>
  <c r="K75" i="592"/>
  <c r="G75" i="592"/>
  <c r="AB74" i="592"/>
  <c r="AA74" i="592"/>
  <c r="O74" i="592"/>
  <c r="M74" i="592"/>
  <c r="N74" i="592" s="1"/>
  <c r="K74" i="592"/>
  <c r="G74" i="592"/>
  <c r="AB73" i="592"/>
  <c r="AA73" i="592"/>
  <c r="Q73" i="592"/>
  <c r="O73" i="592"/>
  <c r="N73" i="592"/>
  <c r="P73" i="592" s="1"/>
  <c r="M73" i="592"/>
  <c r="M89" i="592" s="1"/>
  <c r="K73" i="592"/>
  <c r="G73" i="592"/>
  <c r="T72" i="592"/>
  <c r="S72" i="592"/>
  <c r="M72" i="592"/>
  <c r="N72" i="592" s="1"/>
  <c r="L72" i="592"/>
  <c r="O72" i="592" s="1"/>
  <c r="J72" i="592"/>
  <c r="K72" i="592" s="1"/>
  <c r="I72" i="592"/>
  <c r="AA61" i="592"/>
  <c r="O61" i="592"/>
  <c r="M61" i="592"/>
  <c r="N61" i="592" s="1"/>
  <c r="K61" i="592"/>
  <c r="G61" i="592"/>
  <c r="AA60" i="592"/>
  <c r="O60" i="592"/>
  <c r="N60" i="592"/>
  <c r="Q60" i="592" s="1"/>
  <c r="M60" i="592"/>
  <c r="AB60" i="592" s="1"/>
  <c r="K60" i="592"/>
  <c r="G60" i="592"/>
  <c r="AA59" i="592"/>
  <c r="O59" i="592"/>
  <c r="N59" i="592"/>
  <c r="Q59" i="592" s="1"/>
  <c r="M59" i="592"/>
  <c r="AB59" i="592" s="1"/>
  <c r="K59" i="592"/>
  <c r="G59" i="592"/>
  <c r="AB58" i="592"/>
  <c r="AA58" i="592"/>
  <c r="O58" i="592"/>
  <c r="N58" i="592"/>
  <c r="Q58" i="592" s="1"/>
  <c r="M58" i="592"/>
  <c r="K58" i="592"/>
  <c r="G58" i="592"/>
  <c r="AA57" i="592"/>
  <c r="O57" i="592"/>
  <c r="M57" i="592"/>
  <c r="N57" i="592" s="1"/>
  <c r="K57" i="592"/>
  <c r="G57" i="592"/>
  <c r="AB56" i="592"/>
  <c r="AA56" i="592"/>
  <c r="O56" i="592"/>
  <c r="N56" i="592"/>
  <c r="Q56" i="592" s="1"/>
  <c r="M56" i="592"/>
  <c r="K56" i="592"/>
  <c r="G56" i="592"/>
  <c r="T55" i="592"/>
  <c r="S55" i="592"/>
  <c r="O55" i="592"/>
  <c r="M55" i="592"/>
  <c r="AB55" i="592" s="1"/>
  <c r="AC39" i="592" s="1"/>
  <c r="L55" i="592"/>
  <c r="J55" i="592"/>
  <c r="K55" i="592" s="1"/>
  <c r="I55" i="592"/>
  <c r="AA43" i="592"/>
  <c r="O43" i="592"/>
  <c r="N43" i="592"/>
  <c r="Q43" i="592" s="1"/>
  <c r="M43" i="592"/>
  <c r="AB43" i="592" s="1"/>
  <c r="K43" i="592"/>
  <c r="G43" i="592"/>
  <c r="AA42" i="592"/>
  <c r="O42" i="592"/>
  <c r="N42" i="592"/>
  <c r="Q42" i="592" s="1"/>
  <c r="M42" i="592"/>
  <c r="AB42" i="592" s="1"/>
  <c r="K42" i="592"/>
  <c r="G42" i="592"/>
  <c r="AB41" i="592"/>
  <c r="AA41" i="592"/>
  <c r="O41" i="592"/>
  <c r="N41" i="592"/>
  <c r="Q41" i="592" s="1"/>
  <c r="M41" i="592"/>
  <c r="K41" i="592"/>
  <c r="G41" i="592"/>
  <c r="AA40" i="592"/>
  <c r="O40" i="592"/>
  <c r="N40" i="592"/>
  <c r="M40" i="592"/>
  <c r="AB40" i="592" s="1"/>
  <c r="K40" i="592"/>
  <c r="Q40" i="592" s="1"/>
  <c r="G40" i="592"/>
  <c r="AB39" i="592"/>
  <c r="O39" i="592"/>
  <c r="N39" i="592"/>
  <c r="Q39" i="592" s="1"/>
  <c r="M39" i="592"/>
  <c r="AA39" i="592" s="1"/>
  <c r="K39" i="592"/>
  <c r="G39" i="592"/>
  <c r="T38" i="592"/>
  <c r="S38" i="592"/>
  <c r="O38" i="592"/>
  <c r="M38" i="592"/>
  <c r="AB38" i="592" s="1"/>
  <c r="AC22" i="592" s="1"/>
  <c r="L38" i="592"/>
  <c r="J38" i="592"/>
  <c r="K38" i="592" s="1"/>
  <c r="I38" i="592"/>
  <c r="AA25" i="592"/>
  <c r="O25" i="592"/>
  <c r="N25" i="592"/>
  <c r="Q25" i="592" s="1"/>
  <c r="M25" i="592"/>
  <c r="AB25" i="592" s="1"/>
  <c r="K25" i="592"/>
  <c r="G25" i="592"/>
  <c r="AA24" i="592"/>
  <c r="O24" i="592"/>
  <c r="N24" i="592"/>
  <c r="Q24" i="592" s="1"/>
  <c r="M24" i="592"/>
  <c r="AB24" i="592" s="1"/>
  <c r="K24" i="592"/>
  <c r="G24" i="592"/>
  <c r="AB23" i="592"/>
  <c r="AA23" i="592"/>
  <c r="O23" i="592"/>
  <c r="N23" i="592"/>
  <c r="P23" i="592" s="1"/>
  <c r="M23" i="592"/>
  <c r="K23" i="592"/>
  <c r="Q23" i="592" s="1"/>
  <c r="G23" i="592"/>
  <c r="AB22" i="592"/>
  <c r="AA22" i="592"/>
  <c r="Q22" i="592"/>
  <c r="O22" i="592"/>
  <c r="N22" i="592"/>
  <c r="P22" i="592" s="1"/>
  <c r="M22" i="592"/>
  <c r="K22" i="592"/>
  <c r="G22" i="592"/>
  <c r="T21" i="592"/>
  <c r="S21" i="592"/>
  <c r="M21" i="592"/>
  <c r="N21" i="592" s="1"/>
  <c r="L21" i="592"/>
  <c r="O21" i="592" s="1"/>
  <c r="J21" i="592"/>
  <c r="K21" i="592" s="1"/>
  <c r="I21" i="592"/>
  <c r="AA6" i="592"/>
  <c r="O6" i="592"/>
  <c r="N6" i="592"/>
  <c r="Q6" i="592" s="1"/>
  <c r="M6" i="592"/>
  <c r="AB6" i="592" s="1"/>
  <c r="K6" i="592"/>
  <c r="G6" i="592"/>
  <c r="AB5" i="592"/>
  <c r="O5" i="592"/>
  <c r="N5" i="592"/>
  <c r="Q5" i="592" s="1"/>
  <c r="M5" i="592"/>
  <c r="AA5" i="592" s="1"/>
  <c r="K5" i="592"/>
  <c r="G5" i="592"/>
  <c r="F1" i="592" s="1"/>
  <c r="F2" i="592" s="1"/>
  <c r="H2" i="592"/>
  <c r="H1" i="592"/>
  <c r="D1" i="592"/>
  <c r="T208" i="591"/>
  <c r="S208" i="591"/>
  <c r="O208" i="591"/>
  <c r="L208" i="591"/>
  <c r="J208" i="591"/>
  <c r="K208" i="591" s="1"/>
  <c r="I208" i="591"/>
  <c r="AA197" i="591"/>
  <c r="O197" i="591"/>
  <c r="N197" i="591"/>
  <c r="Q197" i="591" s="1"/>
  <c r="M197" i="591"/>
  <c r="AB197" i="591" s="1"/>
  <c r="K197" i="591"/>
  <c r="G197" i="591"/>
  <c r="AA196" i="591"/>
  <c r="O196" i="591"/>
  <c r="M196" i="591"/>
  <c r="N196" i="591" s="1"/>
  <c r="K196" i="591"/>
  <c r="G196" i="591"/>
  <c r="AA195" i="591"/>
  <c r="O195" i="591"/>
  <c r="N195" i="591"/>
  <c r="M195" i="591"/>
  <c r="AB195" i="591" s="1"/>
  <c r="K195" i="591"/>
  <c r="Q195" i="591" s="1"/>
  <c r="G195" i="591"/>
  <c r="AA194" i="591"/>
  <c r="O194" i="591"/>
  <c r="N194" i="591"/>
  <c r="P194" i="591" s="1"/>
  <c r="M194" i="591"/>
  <c r="AB194" i="591" s="1"/>
  <c r="K194" i="591"/>
  <c r="Q194" i="591" s="1"/>
  <c r="G194" i="591"/>
  <c r="AA193" i="591"/>
  <c r="O193" i="591"/>
  <c r="N193" i="591"/>
  <c r="Q193" i="591" s="1"/>
  <c r="M193" i="591"/>
  <c r="AB193" i="591" s="1"/>
  <c r="K193" i="591"/>
  <c r="G193" i="591"/>
  <c r="O192" i="591"/>
  <c r="N192" i="591"/>
  <c r="P192" i="591" s="1"/>
  <c r="M192" i="591"/>
  <c r="M208" i="591" s="1"/>
  <c r="K192" i="591"/>
  <c r="G192" i="591"/>
  <c r="T191" i="591"/>
  <c r="S191" i="591"/>
  <c r="M191" i="591"/>
  <c r="N191" i="591" s="1"/>
  <c r="L191" i="591"/>
  <c r="O191" i="591" s="1"/>
  <c r="J191" i="591"/>
  <c r="K191" i="591" s="1"/>
  <c r="I191" i="591"/>
  <c r="AA178" i="591"/>
  <c r="O178" i="591"/>
  <c r="M178" i="591"/>
  <c r="N178" i="591" s="1"/>
  <c r="K178" i="591"/>
  <c r="G178" i="591"/>
  <c r="AA177" i="591"/>
  <c r="O177" i="591"/>
  <c r="N177" i="591"/>
  <c r="P177" i="591" s="1"/>
  <c r="M177" i="591"/>
  <c r="AB177" i="591" s="1"/>
  <c r="K177" i="591"/>
  <c r="Q177" i="591" s="1"/>
  <c r="G177" i="591"/>
  <c r="AA176" i="591"/>
  <c r="O176" i="591"/>
  <c r="N176" i="591"/>
  <c r="P176" i="591" s="1"/>
  <c r="M176" i="591"/>
  <c r="AB176" i="591" s="1"/>
  <c r="K176" i="591"/>
  <c r="Q176" i="591" s="1"/>
  <c r="G176" i="591"/>
  <c r="AB175" i="591"/>
  <c r="O175" i="591"/>
  <c r="N175" i="591"/>
  <c r="Q175" i="591" s="1"/>
  <c r="M175" i="591"/>
  <c r="AA175" i="591" s="1"/>
  <c r="K175" i="591"/>
  <c r="G175" i="591"/>
  <c r="T174" i="591"/>
  <c r="S174" i="591"/>
  <c r="O174" i="591"/>
  <c r="M174" i="591"/>
  <c r="N174" i="591" s="1"/>
  <c r="L174" i="591"/>
  <c r="J174" i="591"/>
  <c r="K174" i="591" s="1"/>
  <c r="I174" i="591"/>
  <c r="AA160" i="591"/>
  <c r="O160" i="591"/>
  <c r="N160" i="591"/>
  <c r="Q160" i="591" s="1"/>
  <c r="M160" i="591"/>
  <c r="AB160" i="591" s="1"/>
  <c r="K160" i="591"/>
  <c r="G160" i="591"/>
  <c r="AA159" i="591"/>
  <c r="O159" i="591"/>
  <c r="M159" i="591"/>
  <c r="N159" i="591" s="1"/>
  <c r="K159" i="591"/>
  <c r="G159" i="591"/>
  <c r="AB158" i="591"/>
  <c r="AA158" i="591"/>
  <c r="O158" i="591"/>
  <c r="N158" i="591"/>
  <c r="Q158" i="591" s="1"/>
  <c r="M158" i="591"/>
  <c r="K158" i="591"/>
  <c r="G158" i="591"/>
  <c r="T157" i="591"/>
  <c r="S157" i="591"/>
  <c r="M157" i="591"/>
  <c r="AB157" i="591" s="1"/>
  <c r="AC141" i="591" s="1"/>
  <c r="L157" i="591"/>
  <c r="O157" i="591" s="1"/>
  <c r="J157" i="591"/>
  <c r="K157" i="591" s="1"/>
  <c r="I157" i="591"/>
  <c r="AA143" i="591"/>
  <c r="O143" i="591"/>
  <c r="N143" i="591"/>
  <c r="P143" i="591" s="1"/>
  <c r="M143" i="591"/>
  <c r="AB143" i="591" s="1"/>
  <c r="K143" i="591"/>
  <c r="Q143" i="591" s="1"/>
  <c r="G143" i="591"/>
  <c r="AA142" i="591"/>
  <c r="O142" i="591"/>
  <c r="N142" i="591"/>
  <c r="P142" i="591" s="1"/>
  <c r="M142" i="591"/>
  <c r="AB142" i="591" s="1"/>
  <c r="K142" i="591"/>
  <c r="Q142" i="591" s="1"/>
  <c r="G142" i="591"/>
  <c r="AB141" i="591"/>
  <c r="O141" i="591"/>
  <c r="N141" i="591"/>
  <c r="Q141" i="591" s="1"/>
  <c r="M141" i="591"/>
  <c r="AA141" i="591" s="1"/>
  <c r="K141" i="591"/>
  <c r="G141" i="591"/>
  <c r="T140" i="591"/>
  <c r="S140" i="591"/>
  <c r="O140" i="591"/>
  <c r="M140" i="591"/>
  <c r="N140" i="591" s="1"/>
  <c r="L140" i="591"/>
  <c r="J140" i="591"/>
  <c r="K140" i="591" s="1"/>
  <c r="I140" i="591"/>
  <c r="AA128" i="591"/>
  <c r="O128" i="591"/>
  <c r="N128" i="591"/>
  <c r="Q128" i="591" s="1"/>
  <c r="M128" i="591"/>
  <c r="AB128" i="591" s="1"/>
  <c r="K128" i="591"/>
  <c r="G128" i="591"/>
  <c r="AA127" i="591"/>
  <c r="O127" i="591"/>
  <c r="N127" i="591"/>
  <c r="Q127" i="591" s="1"/>
  <c r="M127" i="591"/>
  <c r="AB127" i="591" s="1"/>
  <c r="K127" i="591"/>
  <c r="G127" i="591"/>
  <c r="AA126" i="591"/>
  <c r="O126" i="591"/>
  <c r="N126" i="591"/>
  <c r="P126" i="591" s="1"/>
  <c r="M126" i="591"/>
  <c r="AB126" i="591" s="1"/>
  <c r="K126" i="591"/>
  <c r="Q126" i="591" s="1"/>
  <c r="G126" i="591"/>
  <c r="AA125" i="591"/>
  <c r="O125" i="591"/>
  <c r="N125" i="591"/>
  <c r="P125" i="591" s="1"/>
  <c r="M125" i="591"/>
  <c r="AB125" i="591" s="1"/>
  <c r="K125" i="591"/>
  <c r="Q125" i="591" s="1"/>
  <c r="G125" i="591"/>
  <c r="AB124" i="591"/>
  <c r="O124" i="591"/>
  <c r="N124" i="591"/>
  <c r="Q124" i="591" s="1"/>
  <c r="M124" i="591"/>
  <c r="AA124" i="591" s="1"/>
  <c r="K124" i="591"/>
  <c r="G124" i="591"/>
  <c r="T123" i="591"/>
  <c r="S123" i="591"/>
  <c r="O123" i="591"/>
  <c r="L123" i="591"/>
  <c r="J123" i="591"/>
  <c r="K123" i="591" s="1"/>
  <c r="I123" i="591"/>
  <c r="AA112" i="591"/>
  <c r="O112" i="591"/>
  <c r="N112" i="591"/>
  <c r="Q112" i="591" s="1"/>
  <c r="M112" i="591"/>
  <c r="AB112" i="591" s="1"/>
  <c r="K112" i="591"/>
  <c r="G112" i="591"/>
  <c r="AA111" i="591"/>
  <c r="O111" i="591"/>
  <c r="N111" i="591"/>
  <c r="Q111" i="591" s="1"/>
  <c r="M111" i="591"/>
  <c r="AB111" i="591" s="1"/>
  <c r="K111" i="591"/>
  <c r="G111" i="591"/>
  <c r="AA110" i="591"/>
  <c r="O110" i="591"/>
  <c r="N110" i="591"/>
  <c r="P110" i="591" s="1"/>
  <c r="M110" i="591"/>
  <c r="AB110" i="591" s="1"/>
  <c r="K110" i="591"/>
  <c r="Q110" i="591" s="1"/>
  <c r="G110" i="591"/>
  <c r="AA109" i="591"/>
  <c r="O109" i="591"/>
  <c r="N109" i="591"/>
  <c r="P109" i="591" s="1"/>
  <c r="M109" i="591"/>
  <c r="AB109" i="591" s="1"/>
  <c r="K109" i="591"/>
  <c r="Q109" i="591" s="1"/>
  <c r="G109" i="591"/>
  <c r="AA108" i="591"/>
  <c r="O108" i="591"/>
  <c r="N108" i="591"/>
  <c r="Q108" i="591" s="1"/>
  <c r="M108" i="591"/>
  <c r="AB108" i="591" s="1"/>
  <c r="K108" i="591"/>
  <c r="G108" i="591"/>
  <c r="AB107" i="591"/>
  <c r="O107" i="591"/>
  <c r="M107" i="591"/>
  <c r="N107" i="591" s="1"/>
  <c r="K107" i="591"/>
  <c r="G107" i="591"/>
  <c r="T106" i="591"/>
  <c r="S106" i="591"/>
  <c r="L106" i="591"/>
  <c r="O106" i="591" s="1"/>
  <c r="J106" i="591"/>
  <c r="K106" i="591" s="1"/>
  <c r="I106" i="591"/>
  <c r="AA93" i="591"/>
  <c r="O93" i="591"/>
  <c r="M93" i="591"/>
  <c r="N93" i="591" s="1"/>
  <c r="K93" i="591"/>
  <c r="G93" i="591"/>
  <c r="AA92" i="591"/>
  <c r="O92" i="591"/>
  <c r="M92" i="591"/>
  <c r="AB92" i="591" s="1"/>
  <c r="K92" i="591"/>
  <c r="G92" i="591"/>
  <c r="AA91" i="591"/>
  <c r="O91" i="591"/>
  <c r="N91" i="591"/>
  <c r="P91" i="591" s="1"/>
  <c r="M91" i="591"/>
  <c r="AB91" i="591" s="1"/>
  <c r="K91" i="591"/>
  <c r="Q91" i="591" s="1"/>
  <c r="G91" i="591"/>
  <c r="AB90" i="591"/>
  <c r="O90" i="591"/>
  <c r="N90" i="591"/>
  <c r="Q90" i="591" s="1"/>
  <c r="M90" i="591"/>
  <c r="AA90" i="591" s="1"/>
  <c r="K90" i="591"/>
  <c r="G90" i="591"/>
  <c r="T89" i="591"/>
  <c r="S89" i="591"/>
  <c r="M89" i="591"/>
  <c r="N89" i="591" s="1"/>
  <c r="L89" i="591"/>
  <c r="O89" i="591" s="1"/>
  <c r="J89" i="591"/>
  <c r="K89" i="591" s="1"/>
  <c r="I89" i="591"/>
  <c r="AA76" i="591"/>
  <c r="O76" i="591"/>
  <c r="N76" i="591"/>
  <c r="Q76" i="591" s="1"/>
  <c r="M76" i="591"/>
  <c r="AB76" i="591" s="1"/>
  <c r="K76" i="591"/>
  <c r="G76" i="591"/>
  <c r="AA75" i="591"/>
  <c r="O75" i="591"/>
  <c r="M75" i="591"/>
  <c r="N75" i="591" s="1"/>
  <c r="K75" i="591"/>
  <c r="G75" i="591"/>
  <c r="AA74" i="591"/>
  <c r="O74" i="591"/>
  <c r="N74" i="591"/>
  <c r="P74" i="591" s="1"/>
  <c r="M74" i="591"/>
  <c r="AB74" i="591" s="1"/>
  <c r="K74" i="591"/>
  <c r="Q74" i="591" s="1"/>
  <c r="G74" i="591"/>
  <c r="AB73" i="591"/>
  <c r="AA73" i="591"/>
  <c r="O73" i="591"/>
  <c r="N73" i="591"/>
  <c r="Q73" i="591" s="1"/>
  <c r="M73" i="591"/>
  <c r="K73" i="591"/>
  <c r="G73" i="591"/>
  <c r="T72" i="591"/>
  <c r="S72" i="591"/>
  <c r="M72" i="591"/>
  <c r="AB72" i="591" s="1"/>
  <c r="AC56" i="591" s="1"/>
  <c r="L72" i="591"/>
  <c r="O72" i="591" s="1"/>
  <c r="J72" i="591"/>
  <c r="K72" i="591" s="1"/>
  <c r="I72" i="591"/>
  <c r="AB57" i="591"/>
  <c r="AA57" i="591"/>
  <c r="O57" i="591"/>
  <c r="N57" i="591"/>
  <c r="Q57" i="591" s="1"/>
  <c r="M57" i="591"/>
  <c r="K57" i="591"/>
  <c r="G57" i="591"/>
  <c r="AB56" i="591"/>
  <c r="O56" i="591"/>
  <c r="N56" i="591"/>
  <c r="Q56" i="591" s="1"/>
  <c r="M56" i="591"/>
  <c r="AA56" i="591" s="1"/>
  <c r="K56" i="591"/>
  <c r="G56" i="591"/>
  <c r="T55" i="591"/>
  <c r="S55" i="591"/>
  <c r="M55" i="591"/>
  <c r="N55" i="591" s="1"/>
  <c r="L55" i="591"/>
  <c r="O55" i="591" s="1"/>
  <c r="J55" i="591"/>
  <c r="K55" i="591" s="1"/>
  <c r="I55" i="591"/>
  <c r="AA41" i="591"/>
  <c r="O41" i="591"/>
  <c r="N41" i="591"/>
  <c r="Q41" i="591" s="1"/>
  <c r="M41" i="591"/>
  <c r="AB41" i="591" s="1"/>
  <c r="K41" i="591"/>
  <c r="G41" i="591"/>
  <c r="AA40" i="591"/>
  <c r="O40" i="591"/>
  <c r="N40" i="591"/>
  <c r="P40" i="591" s="1"/>
  <c r="M40" i="591"/>
  <c r="AB40" i="591" s="1"/>
  <c r="K40" i="591"/>
  <c r="Q40" i="591" s="1"/>
  <c r="G40" i="591"/>
  <c r="AB39" i="591"/>
  <c r="AA39" i="591"/>
  <c r="Q39" i="591"/>
  <c r="O39" i="591"/>
  <c r="N39" i="591"/>
  <c r="P39" i="591" s="1"/>
  <c r="M39" i="591"/>
  <c r="K39" i="591"/>
  <c r="G39" i="591"/>
  <c r="T38" i="591"/>
  <c r="S38" i="591"/>
  <c r="M38" i="591"/>
  <c r="AB38" i="591" s="1"/>
  <c r="AC22" i="591" s="1"/>
  <c r="L38" i="591"/>
  <c r="O38" i="591" s="1"/>
  <c r="J38" i="591"/>
  <c r="K38" i="591" s="1"/>
  <c r="I38" i="591"/>
  <c r="AA23" i="591"/>
  <c r="O23" i="591"/>
  <c r="N23" i="591"/>
  <c r="P23" i="591" s="1"/>
  <c r="M23" i="591"/>
  <c r="AB23" i="591" s="1"/>
  <c r="K23" i="591"/>
  <c r="Q23" i="591" s="1"/>
  <c r="G23" i="591"/>
  <c r="AB22" i="591"/>
  <c r="AA22" i="591"/>
  <c r="O22" i="591"/>
  <c r="N22" i="591"/>
  <c r="Q22" i="591" s="1"/>
  <c r="M22" i="591"/>
  <c r="K22" i="591"/>
  <c r="G22" i="591"/>
  <c r="T21" i="591"/>
  <c r="S21" i="591"/>
  <c r="M21" i="591"/>
  <c r="AB21" i="591" s="1"/>
  <c r="AC5" i="591" s="1"/>
  <c r="L21" i="591"/>
  <c r="O21" i="591" s="1"/>
  <c r="J21" i="591"/>
  <c r="K21" i="591" s="1"/>
  <c r="I21" i="591"/>
  <c r="AA6" i="591"/>
  <c r="O6" i="591"/>
  <c r="N6" i="591"/>
  <c r="Q6" i="591" s="1"/>
  <c r="M6" i="591"/>
  <c r="AB6" i="591" s="1"/>
  <c r="K6" i="591"/>
  <c r="G6" i="591"/>
  <c r="AB5" i="591"/>
  <c r="AA5" i="591"/>
  <c r="O5" i="591"/>
  <c r="N5" i="591"/>
  <c r="Q5" i="591" s="1"/>
  <c r="M5" i="591"/>
  <c r="K5" i="591"/>
  <c r="G5" i="591"/>
  <c r="F1" i="591" s="1"/>
  <c r="H2" i="591"/>
  <c r="H1" i="591"/>
  <c r="D1" i="591"/>
  <c r="X29" i="590"/>
  <c r="W29" i="590"/>
  <c r="V29" i="590"/>
  <c r="T29" i="590"/>
  <c r="P29" i="590"/>
  <c r="O29" i="590"/>
  <c r="N29" i="590"/>
  <c r="M29" i="590"/>
  <c r="I29" i="590"/>
  <c r="H29" i="590"/>
  <c r="G29" i="590"/>
  <c r="D29" i="590"/>
  <c r="K8" i="590" s="1"/>
  <c r="O15" i="590"/>
  <c r="N15" i="590"/>
  <c r="K15" i="590"/>
  <c r="I15" i="590"/>
  <c r="H15" i="590"/>
  <c r="G15" i="590"/>
  <c r="F15" i="590"/>
  <c r="E15" i="590"/>
  <c r="D15" i="590"/>
  <c r="G8" i="590" s="1"/>
  <c r="M8" i="590"/>
  <c r="I8" i="590"/>
  <c r="F8" i="590"/>
  <c r="M7" i="590"/>
  <c r="K7" i="590"/>
  <c r="I7" i="590"/>
  <c r="G7" i="590"/>
  <c r="F7" i="590"/>
  <c r="E7" i="590"/>
  <c r="M6" i="590"/>
  <c r="K6" i="590"/>
  <c r="I6" i="590"/>
  <c r="G6" i="590"/>
  <c r="F6" i="590"/>
  <c r="E6" i="590"/>
  <c r="F3" i="590"/>
  <c r="T157" i="589"/>
  <c r="S157" i="589"/>
  <c r="M157" i="589"/>
  <c r="AB157" i="589" s="1"/>
  <c r="AC141" i="589" s="1"/>
  <c r="L157" i="589"/>
  <c r="O157" i="589" s="1"/>
  <c r="J157" i="589"/>
  <c r="K157" i="589" s="1"/>
  <c r="I157" i="589"/>
  <c r="AA143" i="589"/>
  <c r="O143" i="589"/>
  <c r="M143" i="589"/>
  <c r="AB143" i="589" s="1"/>
  <c r="K143" i="589"/>
  <c r="G143" i="589"/>
  <c r="AB142" i="589"/>
  <c r="AA142" i="589"/>
  <c r="Q142" i="589"/>
  <c r="O142" i="589"/>
  <c r="N142" i="589"/>
  <c r="P142" i="589" s="1"/>
  <c r="M142" i="589"/>
  <c r="K142" i="589"/>
  <c r="G142" i="589"/>
  <c r="AB141" i="589"/>
  <c r="AA141" i="589"/>
  <c r="Q141" i="589"/>
  <c r="O141" i="589"/>
  <c r="N141" i="589"/>
  <c r="P141" i="589" s="1"/>
  <c r="M141" i="589"/>
  <c r="K141" i="589"/>
  <c r="G141" i="589"/>
  <c r="T140" i="589"/>
  <c r="S140" i="589"/>
  <c r="O140" i="589"/>
  <c r="L140" i="589"/>
  <c r="J140" i="589"/>
  <c r="K140" i="589" s="1"/>
  <c r="I140" i="589"/>
  <c r="AB126" i="589"/>
  <c r="AA126" i="589"/>
  <c r="O126" i="589"/>
  <c r="N126" i="589"/>
  <c r="M126" i="589"/>
  <c r="K126" i="589"/>
  <c r="Q126" i="589" s="1"/>
  <c r="G126" i="589"/>
  <c r="O125" i="589"/>
  <c r="N125" i="589"/>
  <c r="Q125" i="589" s="1"/>
  <c r="M125" i="589"/>
  <c r="AB125" i="589" s="1"/>
  <c r="K125" i="589"/>
  <c r="G125" i="589"/>
  <c r="O124" i="589"/>
  <c r="M124" i="589"/>
  <c r="M140" i="589" s="1"/>
  <c r="K124" i="589"/>
  <c r="G124" i="589"/>
  <c r="T123" i="589"/>
  <c r="S123" i="589"/>
  <c r="M123" i="589"/>
  <c r="AB123" i="589" s="1"/>
  <c r="AC107" i="589" s="1"/>
  <c r="L123" i="589"/>
  <c r="O123" i="589" s="1"/>
  <c r="J123" i="589"/>
  <c r="K123" i="589" s="1"/>
  <c r="I123" i="589"/>
  <c r="AA109" i="589"/>
  <c r="O109" i="589"/>
  <c r="N109" i="589"/>
  <c r="P109" i="589" s="1"/>
  <c r="M109" i="589"/>
  <c r="AB109" i="589" s="1"/>
  <c r="K109" i="589"/>
  <c r="Q109" i="589" s="1"/>
  <c r="G109" i="589"/>
  <c r="AB108" i="589"/>
  <c r="AA108" i="589"/>
  <c r="Q108" i="589"/>
  <c r="O108" i="589"/>
  <c r="N108" i="589"/>
  <c r="P108" i="589" s="1"/>
  <c r="M108" i="589"/>
  <c r="K108" i="589"/>
  <c r="G108" i="589"/>
  <c r="AB107" i="589"/>
  <c r="AA107" i="589"/>
  <c r="Q107" i="589"/>
  <c r="O107" i="589"/>
  <c r="N107" i="589"/>
  <c r="P107" i="589" s="1"/>
  <c r="M107" i="589"/>
  <c r="K107" i="589"/>
  <c r="G107" i="589"/>
  <c r="T106" i="589"/>
  <c r="S106" i="589"/>
  <c r="M106" i="589"/>
  <c r="N106" i="589" s="1"/>
  <c r="L106" i="589"/>
  <c r="O106" i="589" s="1"/>
  <c r="J106" i="589"/>
  <c r="K106" i="589" s="1"/>
  <c r="I106" i="589"/>
  <c r="AA93" i="589"/>
  <c r="O93" i="589"/>
  <c r="N93" i="589"/>
  <c r="M93" i="589"/>
  <c r="AB93" i="589" s="1"/>
  <c r="K93" i="589"/>
  <c r="Q93" i="589" s="1"/>
  <c r="G93" i="589"/>
  <c r="O92" i="589"/>
  <c r="N92" i="589"/>
  <c r="Q92" i="589" s="1"/>
  <c r="M92" i="589"/>
  <c r="AB92" i="589" s="1"/>
  <c r="K92" i="589"/>
  <c r="G92" i="589"/>
  <c r="AA91" i="589"/>
  <c r="O91" i="589"/>
  <c r="N91" i="589"/>
  <c r="P91" i="589" s="1"/>
  <c r="M91" i="589"/>
  <c r="AB91" i="589" s="1"/>
  <c r="K91" i="589"/>
  <c r="Q91" i="589" s="1"/>
  <c r="G91" i="589"/>
  <c r="AB90" i="589"/>
  <c r="AA90" i="589"/>
  <c r="Q90" i="589"/>
  <c r="O90" i="589"/>
  <c r="N90" i="589"/>
  <c r="P90" i="589" s="1"/>
  <c r="M90" i="589"/>
  <c r="K90" i="589"/>
  <c r="G90" i="589"/>
  <c r="T89" i="589"/>
  <c r="S89" i="589"/>
  <c r="L89" i="589"/>
  <c r="O89" i="589" s="1"/>
  <c r="J89" i="589"/>
  <c r="K89" i="589" s="1"/>
  <c r="I89" i="589"/>
  <c r="AB78" i="589"/>
  <c r="AA78" i="589"/>
  <c r="O78" i="589"/>
  <c r="N78" i="589"/>
  <c r="Q78" i="589" s="1"/>
  <c r="M78" i="589"/>
  <c r="K78" i="589"/>
  <c r="G78" i="589"/>
  <c r="AA77" i="589"/>
  <c r="O77" i="589"/>
  <c r="N77" i="589"/>
  <c r="M77" i="589"/>
  <c r="AB77" i="589" s="1"/>
  <c r="K77" i="589"/>
  <c r="Q77" i="589" s="1"/>
  <c r="G77" i="589"/>
  <c r="AA76" i="589"/>
  <c r="O76" i="589"/>
  <c r="N76" i="589"/>
  <c r="Q76" i="589" s="1"/>
  <c r="M76" i="589"/>
  <c r="AB76" i="589" s="1"/>
  <c r="K76" i="589"/>
  <c r="G76" i="589"/>
  <c r="AA75" i="589"/>
  <c r="O75" i="589"/>
  <c r="N75" i="589"/>
  <c r="P75" i="589" s="1"/>
  <c r="M75" i="589"/>
  <c r="AB75" i="589" s="1"/>
  <c r="K75" i="589"/>
  <c r="Q75" i="589" s="1"/>
  <c r="G75" i="589"/>
  <c r="AB74" i="589"/>
  <c r="AA74" i="589"/>
  <c r="O74" i="589"/>
  <c r="N74" i="589"/>
  <c r="Q74" i="589" s="1"/>
  <c r="M74" i="589"/>
  <c r="K74" i="589"/>
  <c r="G74" i="589"/>
  <c r="AB73" i="589"/>
  <c r="AA73" i="589"/>
  <c r="Q73" i="589"/>
  <c r="O73" i="589"/>
  <c r="N73" i="589"/>
  <c r="P73" i="589" s="1"/>
  <c r="M73" i="589"/>
  <c r="M89" i="589" s="1"/>
  <c r="K73" i="589"/>
  <c r="G73" i="589"/>
  <c r="T72" i="589"/>
  <c r="S72" i="589"/>
  <c r="M72" i="589"/>
  <c r="N72" i="589" s="1"/>
  <c r="L72" i="589"/>
  <c r="O72" i="589" s="1"/>
  <c r="J72" i="589"/>
  <c r="K72" i="589" s="1"/>
  <c r="I72" i="589"/>
  <c r="AA61" i="589"/>
  <c r="O61" i="589"/>
  <c r="N61" i="589"/>
  <c r="M61" i="589"/>
  <c r="AB61" i="589" s="1"/>
  <c r="K61" i="589"/>
  <c r="Q61" i="589" s="1"/>
  <c r="G61" i="589"/>
  <c r="AA60" i="589"/>
  <c r="O60" i="589"/>
  <c r="N60" i="589"/>
  <c r="Q60" i="589" s="1"/>
  <c r="M60" i="589"/>
  <c r="AB60" i="589" s="1"/>
  <c r="K60" i="589"/>
  <c r="G60" i="589"/>
  <c r="AA59" i="589"/>
  <c r="O59" i="589"/>
  <c r="N59" i="589"/>
  <c r="P59" i="589" s="1"/>
  <c r="M59" i="589"/>
  <c r="AB59" i="589" s="1"/>
  <c r="K59" i="589"/>
  <c r="Q59" i="589" s="1"/>
  <c r="G59" i="589"/>
  <c r="AB58" i="589"/>
  <c r="AA58" i="589"/>
  <c r="O58" i="589"/>
  <c r="N58" i="589"/>
  <c r="Q58" i="589" s="1"/>
  <c r="M58" i="589"/>
  <c r="K58" i="589"/>
  <c r="G58" i="589"/>
  <c r="AA57" i="589"/>
  <c r="O57" i="589"/>
  <c r="N57" i="589"/>
  <c r="M57" i="589"/>
  <c r="AB57" i="589" s="1"/>
  <c r="K57" i="589"/>
  <c r="Q57" i="589" s="1"/>
  <c r="G57" i="589"/>
  <c r="AB56" i="589"/>
  <c r="AA56" i="589"/>
  <c r="O56" i="589"/>
  <c r="N56" i="589"/>
  <c r="Q56" i="589" s="1"/>
  <c r="M56" i="589"/>
  <c r="K56" i="589"/>
  <c r="G56" i="589"/>
  <c r="T55" i="589"/>
  <c r="S55" i="589"/>
  <c r="O55" i="589"/>
  <c r="M55" i="589"/>
  <c r="AB55" i="589" s="1"/>
  <c r="AC39" i="589" s="1"/>
  <c r="L55" i="589"/>
  <c r="J55" i="589"/>
  <c r="K55" i="589" s="1"/>
  <c r="I55" i="589"/>
  <c r="AA43" i="589"/>
  <c r="O43" i="589"/>
  <c r="N43" i="589"/>
  <c r="Q43" i="589" s="1"/>
  <c r="M43" i="589"/>
  <c r="AB43" i="589" s="1"/>
  <c r="K43" i="589"/>
  <c r="G43" i="589"/>
  <c r="AA42" i="589"/>
  <c r="O42" i="589"/>
  <c r="N42" i="589"/>
  <c r="P42" i="589" s="1"/>
  <c r="M42" i="589"/>
  <c r="AB42" i="589" s="1"/>
  <c r="K42" i="589"/>
  <c r="Q42" i="589" s="1"/>
  <c r="G42" i="589"/>
  <c r="AB41" i="589"/>
  <c r="AA41" i="589"/>
  <c r="O41" i="589"/>
  <c r="N41" i="589"/>
  <c r="Q41" i="589" s="1"/>
  <c r="M41" i="589"/>
  <c r="K41" i="589"/>
  <c r="G41" i="589"/>
  <c r="AA40" i="589"/>
  <c r="O40" i="589"/>
  <c r="N40" i="589"/>
  <c r="M40" i="589"/>
  <c r="AB40" i="589" s="1"/>
  <c r="K40" i="589"/>
  <c r="Q40" i="589" s="1"/>
  <c r="G40" i="589"/>
  <c r="AB39" i="589"/>
  <c r="AA39" i="589"/>
  <c r="O39" i="589"/>
  <c r="N39" i="589"/>
  <c r="Q39" i="589" s="1"/>
  <c r="M39" i="589"/>
  <c r="K39" i="589"/>
  <c r="G39" i="589"/>
  <c r="T38" i="589"/>
  <c r="S38" i="589"/>
  <c r="O38" i="589"/>
  <c r="M38" i="589"/>
  <c r="AB38" i="589" s="1"/>
  <c r="AC22" i="589" s="1"/>
  <c r="L38" i="589"/>
  <c r="J38" i="589"/>
  <c r="K38" i="589" s="1"/>
  <c r="I38" i="589"/>
  <c r="AA25" i="589"/>
  <c r="O25" i="589"/>
  <c r="N25" i="589"/>
  <c r="Q25" i="589" s="1"/>
  <c r="M25" i="589"/>
  <c r="AB25" i="589" s="1"/>
  <c r="K25" i="589"/>
  <c r="G25" i="589"/>
  <c r="AA24" i="589"/>
  <c r="O24" i="589"/>
  <c r="N24" i="589"/>
  <c r="P24" i="589" s="1"/>
  <c r="M24" i="589"/>
  <c r="AB24" i="589" s="1"/>
  <c r="K24" i="589"/>
  <c r="Q24" i="589" s="1"/>
  <c r="G24" i="589"/>
  <c r="AB23" i="589"/>
  <c r="AA23" i="589"/>
  <c r="O23" i="589"/>
  <c r="N23" i="589"/>
  <c r="Q23" i="589" s="1"/>
  <c r="M23" i="589"/>
  <c r="K23" i="589"/>
  <c r="G23" i="589"/>
  <c r="AB22" i="589"/>
  <c r="Q22" i="589"/>
  <c r="O22" i="589"/>
  <c r="N22" i="589"/>
  <c r="P22" i="589" s="1"/>
  <c r="M22" i="589"/>
  <c r="AA22" i="589" s="1"/>
  <c r="K22" i="589"/>
  <c r="G22" i="589"/>
  <c r="T21" i="589"/>
  <c r="S21" i="589"/>
  <c r="M21" i="589"/>
  <c r="N21" i="589" s="1"/>
  <c r="L21" i="589"/>
  <c r="O21" i="589" s="1"/>
  <c r="J21" i="589"/>
  <c r="K21" i="589" s="1"/>
  <c r="I21" i="589"/>
  <c r="AA6" i="589"/>
  <c r="O6" i="589"/>
  <c r="N6" i="589"/>
  <c r="P6" i="589" s="1"/>
  <c r="M6" i="589"/>
  <c r="AB6" i="589" s="1"/>
  <c r="K6" i="589"/>
  <c r="Q6" i="589" s="1"/>
  <c r="G6" i="589"/>
  <c r="AB5" i="589"/>
  <c r="AA5" i="589"/>
  <c r="O5" i="589"/>
  <c r="N5" i="589"/>
  <c r="Q5" i="589" s="1"/>
  <c r="M5" i="589"/>
  <c r="K5" i="589"/>
  <c r="G5" i="589"/>
  <c r="F1" i="589" s="1"/>
  <c r="F2" i="589" s="1"/>
  <c r="H2" i="589"/>
  <c r="H1" i="589"/>
  <c r="D1" i="589"/>
  <c r="T208" i="588"/>
  <c r="S208" i="588"/>
  <c r="O208" i="588"/>
  <c r="M208" i="588"/>
  <c r="N208" i="588" s="1"/>
  <c r="L208" i="588"/>
  <c r="J208" i="588"/>
  <c r="K208" i="588" s="1"/>
  <c r="I208" i="588"/>
  <c r="AB197" i="588"/>
  <c r="AA197" i="588"/>
  <c r="O197" i="588"/>
  <c r="N197" i="588"/>
  <c r="Q197" i="588" s="1"/>
  <c r="M197" i="588"/>
  <c r="K197" i="588"/>
  <c r="G197" i="588"/>
  <c r="AB196" i="588"/>
  <c r="AA196" i="588"/>
  <c r="O196" i="588"/>
  <c r="N196" i="588"/>
  <c r="P196" i="588" s="1"/>
  <c r="M196" i="588"/>
  <c r="K196" i="588"/>
  <c r="Q196" i="588" s="1"/>
  <c r="G196" i="588"/>
  <c r="AA195" i="588"/>
  <c r="O195" i="588"/>
  <c r="N195" i="588"/>
  <c r="P195" i="588" s="1"/>
  <c r="M195" i="588"/>
  <c r="AB195" i="588" s="1"/>
  <c r="K195" i="588"/>
  <c r="Q195" i="588" s="1"/>
  <c r="G195" i="588"/>
  <c r="AA194" i="588"/>
  <c r="O194" i="588"/>
  <c r="N194" i="588"/>
  <c r="P194" i="588" s="1"/>
  <c r="M194" i="588"/>
  <c r="AB194" i="588" s="1"/>
  <c r="K194" i="588"/>
  <c r="Q194" i="588" s="1"/>
  <c r="G194" i="588"/>
  <c r="AA193" i="588"/>
  <c r="O193" i="588"/>
  <c r="N193" i="588"/>
  <c r="Q193" i="588" s="1"/>
  <c r="M193" i="588"/>
  <c r="AB193" i="588" s="1"/>
  <c r="K193" i="588"/>
  <c r="G193" i="588"/>
  <c r="AB192" i="588"/>
  <c r="O192" i="588"/>
  <c r="M192" i="588"/>
  <c r="N192" i="588" s="1"/>
  <c r="K192" i="588"/>
  <c r="G192" i="588"/>
  <c r="T191" i="588"/>
  <c r="S191" i="588"/>
  <c r="L191" i="588"/>
  <c r="O191" i="588" s="1"/>
  <c r="J191" i="588"/>
  <c r="K191" i="588" s="1"/>
  <c r="I191" i="588"/>
  <c r="AB178" i="588"/>
  <c r="AA178" i="588"/>
  <c r="O178" i="588"/>
  <c r="N178" i="588"/>
  <c r="P178" i="588" s="1"/>
  <c r="M178" i="588"/>
  <c r="K178" i="588"/>
  <c r="Q178" i="588" s="1"/>
  <c r="G178" i="588"/>
  <c r="AB177" i="588"/>
  <c r="AA177" i="588"/>
  <c r="O177" i="588"/>
  <c r="N177" i="588"/>
  <c r="P177" i="588" s="1"/>
  <c r="M177" i="588"/>
  <c r="K177" i="588"/>
  <c r="Q177" i="588" s="1"/>
  <c r="G177" i="588"/>
  <c r="AA176" i="588"/>
  <c r="O176" i="588"/>
  <c r="N176" i="588"/>
  <c r="P176" i="588" s="1"/>
  <c r="M176" i="588"/>
  <c r="AB176" i="588" s="1"/>
  <c r="K176" i="588"/>
  <c r="Q176" i="588" s="1"/>
  <c r="G176" i="588"/>
  <c r="O175" i="588"/>
  <c r="N175" i="588"/>
  <c r="Q175" i="588" s="1"/>
  <c r="M175" i="588"/>
  <c r="AA175" i="588" s="1"/>
  <c r="K175" i="588"/>
  <c r="G175" i="588"/>
  <c r="T174" i="588"/>
  <c r="S174" i="588"/>
  <c r="M174" i="588"/>
  <c r="N174" i="588" s="1"/>
  <c r="L174" i="588"/>
  <c r="O174" i="588" s="1"/>
  <c r="J174" i="588"/>
  <c r="K174" i="588" s="1"/>
  <c r="I174" i="588"/>
  <c r="AA160" i="588"/>
  <c r="O160" i="588"/>
  <c r="N160" i="588"/>
  <c r="Q160" i="588" s="1"/>
  <c r="M160" i="588"/>
  <c r="AB160" i="588" s="1"/>
  <c r="K160" i="588"/>
  <c r="G160" i="588"/>
  <c r="AB159" i="588"/>
  <c r="AA159" i="588"/>
  <c r="O159" i="588"/>
  <c r="N159" i="588"/>
  <c r="P159" i="588" s="1"/>
  <c r="M159" i="588"/>
  <c r="K159" i="588"/>
  <c r="Q159" i="588" s="1"/>
  <c r="G159" i="588"/>
  <c r="AB158" i="588"/>
  <c r="AA158" i="588"/>
  <c r="Q158" i="588"/>
  <c r="O158" i="588"/>
  <c r="N158" i="588"/>
  <c r="P158" i="588" s="1"/>
  <c r="M158" i="588"/>
  <c r="K158" i="588"/>
  <c r="G158" i="588"/>
  <c r="T157" i="588"/>
  <c r="S157" i="588"/>
  <c r="M157" i="588"/>
  <c r="AB157" i="588" s="1"/>
  <c r="AC141" i="588" s="1"/>
  <c r="L157" i="588"/>
  <c r="O157" i="588" s="1"/>
  <c r="J157" i="588"/>
  <c r="K157" i="588" s="1"/>
  <c r="I157" i="588"/>
  <c r="AA143" i="588"/>
  <c r="O143" i="588"/>
  <c r="M143" i="588"/>
  <c r="AB143" i="588" s="1"/>
  <c r="K143" i="588"/>
  <c r="G143" i="588"/>
  <c r="AA142" i="588"/>
  <c r="O142" i="588"/>
  <c r="M142" i="588"/>
  <c r="AB142" i="588" s="1"/>
  <c r="K142" i="588"/>
  <c r="G142" i="588"/>
  <c r="AB141" i="588"/>
  <c r="O141" i="588"/>
  <c r="N141" i="588"/>
  <c r="Q141" i="588" s="1"/>
  <c r="M141" i="588"/>
  <c r="AA141" i="588" s="1"/>
  <c r="K141" i="588"/>
  <c r="G141" i="588"/>
  <c r="T140" i="588"/>
  <c r="S140" i="588"/>
  <c r="O140" i="588"/>
  <c r="M140" i="588"/>
  <c r="N140" i="588" s="1"/>
  <c r="L140" i="588"/>
  <c r="J140" i="588"/>
  <c r="K140" i="588" s="1"/>
  <c r="I140" i="588"/>
  <c r="AA128" i="588"/>
  <c r="O128" i="588"/>
  <c r="N128" i="588"/>
  <c r="Q128" i="588" s="1"/>
  <c r="M128" i="588"/>
  <c r="AB128" i="588" s="1"/>
  <c r="K128" i="588"/>
  <c r="G128" i="588"/>
  <c r="AB127" i="588"/>
  <c r="AA127" i="588"/>
  <c r="O127" i="588"/>
  <c r="N127" i="588"/>
  <c r="Q127" i="588" s="1"/>
  <c r="M127" i="588"/>
  <c r="K127" i="588"/>
  <c r="G127" i="588"/>
  <c r="AA126" i="588"/>
  <c r="O126" i="588"/>
  <c r="N126" i="588"/>
  <c r="Q126" i="588" s="1"/>
  <c r="M126" i="588"/>
  <c r="AB126" i="588" s="1"/>
  <c r="K126" i="588"/>
  <c r="G126" i="588"/>
  <c r="O125" i="588"/>
  <c r="M125" i="588"/>
  <c r="AB125" i="588" s="1"/>
  <c r="K125" i="588"/>
  <c r="G125" i="588"/>
  <c r="AB124" i="588"/>
  <c r="O124" i="588"/>
  <c r="N124" i="588"/>
  <c r="Q124" i="588" s="1"/>
  <c r="M124" i="588"/>
  <c r="AA124" i="588" s="1"/>
  <c r="K124" i="588"/>
  <c r="G124" i="588"/>
  <c r="T123" i="588"/>
  <c r="S123" i="588"/>
  <c r="M123" i="588"/>
  <c r="N123" i="588" s="1"/>
  <c r="L123" i="588"/>
  <c r="O123" i="588" s="1"/>
  <c r="J123" i="588"/>
  <c r="K123" i="588" s="1"/>
  <c r="I123" i="588"/>
  <c r="AA112" i="588"/>
  <c r="O112" i="588"/>
  <c r="N112" i="588"/>
  <c r="Q112" i="588" s="1"/>
  <c r="M112" i="588"/>
  <c r="AB112" i="588" s="1"/>
  <c r="K112" i="588"/>
  <c r="G112" i="588"/>
  <c r="AB111" i="588"/>
  <c r="AA111" i="588"/>
  <c r="O111" i="588"/>
  <c r="N111" i="588"/>
  <c r="Q111" i="588" s="1"/>
  <c r="M111" i="588"/>
  <c r="K111" i="588"/>
  <c r="G111" i="588"/>
  <c r="AA110" i="588"/>
  <c r="O110" i="588"/>
  <c r="N110" i="588"/>
  <c r="P110" i="588" s="1"/>
  <c r="M110" i="588"/>
  <c r="AB110" i="588" s="1"/>
  <c r="K110" i="588"/>
  <c r="Q110" i="588" s="1"/>
  <c r="G110" i="588"/>
  <c r="O109" i="588"/>
  <c r="N109" i="588"/>
  <c r="Q109" i="588" s="1"/>
  <c r="M109" i="588"/>
  <c r="AB109" i="588" s="1"/>
  <c r="K109" i="588"/>
  <c r="G109" i="588"/>
  <c r="AB108" i="588"/>
  <c r="AA108" i="588"/>
  <c r="O108" i="588"/>
  <c r="N108" i="588"/>
  <c r="Q108" i="588" s="1"/>
  <c r="M108" i="588"/>
  <c r="K108" i="588"/>
  <c r="G108" i="588"/>
  <c r="AB107" i="588"/>
  <c r="O107" i="588"/>
  <c r="M107" i="588"/>
  <c r="N107" i="588" s="1"/>
  <c r="K107" i="588"/>
  <c r="G107" i="588"/>
  <c r="T106" i="588"/>
  <c r="S106" i="588"/>
  <c r="L106" i="588"/>
  <c r="O106" i="588" s="1"/>
  <c r="J106" i="588"/>
  <c r="K106" i="588" s="1"/>
  <c r="I106" i="588"/>
  <c r="AB93" i="588"/>
  <c r="AA93" i="588"/>
  <c r="O93" i="588"/>
  <c r="N93" i="588"/>
  <c r="Q93" i="588" s="1"/>
  <c r="M93" i="588"/>
  <c r="K93" i="588"/>
  <c r="G93" i="588"/>
  <c r="AA92" i="588"/>
  <c r="O92" i="588"/>
  <c r="N92" i="588"/>
  <c r="Q92" i="588" s="1"/>
  <c r="M92" i="588"/>
  <c r="AB92" i="588" s="1"/>
  <c r="K92" i="588"/>
  <c r="G92" i="588"/>
  <c r="O91" i="588"/>
  <c r="M91" i="588"/>
  <c r="AB91" i="588" s="1"/>
  <c r="K91" i="588"/>
  <c r="G91" i="588"/>
  <c r="AB90" i="588"/>
  <c r="O90" i="588"/>
  <c r="N90" i="588"/>
  <c r="Q90" i="588" s="1"/>
  <c r="M90" i="588"/>
  <c r="AA90" i="588" s="1"/>
  <c r="K90" i="588"/>
  <c r="G90" i="588"/>
  <c r="T89" i="588"/>
  <c r="S89" i="588"/>
  <c r="M89" i="588"/>
  <c r="N89" i="588" s="1"/>
  <c r="L89" i="588"/>
  <c r="O89" i="588" s="1"/>
  <c r="J89" i="588"/>
  <c r="K89" i="588" s="1"/>
  <c r="I89" i="588"/>
  <c r="AA77" i="588"/>
  <c r="O77" i="588"/>
  <c r="N77" i="588"/>
  <c r="Q77" i="588" s="1"/>
  <c r="M77" i="588"/>
  <c r="AB77" i="588" s="1"/>
  <c r="K77" i="588"/>
  <c r="G77" i="588"/>
  <c r="AA76" i="588"/>
  <c r="O76" i="588"/>
  <c r="M76" i="588"/>
  <c r="N76" i="588" s="1"/>
  <c r="K76" i="588"/>
  <c r="G76" i="588"/>
  <c r="AA75" i="588"/>
  <c r="O75" i="588"/>
  <c r="N75" i="588"/>
  <c r="Q75" i="588" s="1"/>
  <c r="M75" i="588"/>
  <c r="AB75" i="588" s="1"/>
  <c r="K75" i="588"/>
  <c r="G75" i="588"/>
  <c r="O74" i="588"/>
  <c r="N74" i="588"/>
  <c r="Q74" i="588" s="1"/>
  <c r="M74" i="588"/>
  <c r="AB74" i="588" s="1"/>
  <c r="K74" i="588"/>
  <c r="G74" i="588"/>
  <c r="AB73" i="588"/>
  <c r="O73" i="588"/>
  <c r="N73" i="588"/>
  <c r="Q73" i="588" s="1"/>
  <c r="M73" i="588"/>
  <c r="AA73" i="588" s="1"/>
  <c r="K73" i="588"/>
  <c r="G73" i="588"/>
  <c r="T72" i="588"/>
  <c r="S72" i="588"/>
  <c r="M72" i="588"/>
  <c r="N72" i="588" s="1"/>
  <c r="L72" i="588"/>
  <c r="O72" i="588" s="1"/>
  <c r="J72" i="588"/>
  <c r="K72" i="588" s="1"/>
  <c r="I72" i="588"/>
  <c r="AA57" i="588"/>
  <c r="O57" i="588"/>
  <c r="M57" i="588"/>
  <c r="N57" i="588" s="1"/>
  <c r="K57" i="588"/>
  <c r="G57" i="588"/>
  <c r="AB56" i="588"/>
  <c r="AA56" i="588"/>
  <c r="O56" i="588"/>
  <c r="M56" i="588"/>
  <c r="N56" i="588" s="1"/>
  <c r="K56" i="588"/>
  <c r="G56" i="588"/>
  <c r="T55" i="588"/>
  <c r="S55" i="588"/>
  <c r="L55" i="588"/>
  <c r="O55" i="588" s="1"/>
  <c r="J55" i="588"/>
  <c r="K55" i="588" s="1"/>
  <c r="I55" i="588"/>
  <c r="AA41" i="588"/>
  <c r="O41" i="588"/>
  <c r="M41" i="588"/>
  <c r="N41" i="588" s="1"/>
  <c r="K41" i="588"/>
  <c r="G41" i="588"/>
  <c r="AA40" i="588"/>
  <c r="O40" i="588"/>
  <c r="N40" i="588"/>
  <c r="P40" i="588" s="1"/>
  <c r="M40" i="588"/>
  <c r="AB40" i="588" s="1"/>
  <c r="K40" i="588"/>
  <c r="Q40" i="588" s="1"/>
  <c r="G40" i="588"/>
  <c r="Q39" i="588"/>
  <c r="P39" i="588"/>
  <c r="O39" i="588"/>
  <c r="N39" i="588"/>
  <c r="M39" i="588"/>
  <c r="M55" i="588" s="1"/>
  <c r="K39" i="588"/>
  <c r="G39" i="588"/>
  <c r="T38" i="588"/>
  <c r="S38" i="588"/>
  <c r="O38" i="588"/>
  <c r="L38" i="588"/>
  <c r="J38" i="588"/>
  <c r="K38" i="588" s="1"/>
  <c r="I38" i="588"/>
  <c r="AA23" i="588"/>
  <c r="O23" i="588"/>
  <c r="N23" i="588"/>
  <c r="Q23" i="588" s="1"/>
  <c r="M23" i="588"/>
  <c r="AB23" i="588" s="1"/>
  <c r="K23" i="588"/>
  <c r="G23" i="588"/>
  <c r="O22" i="588"/>
  <c r="M22" i="588"/>
  <c r="AA22" i="588" s="1"/>
  <c r="K22" i="588"/>
  <c r="G22" i="588"/>
  <c r="T21" i="588"/>
  <c r="S21" i="588"/>
  <c r="M21" i="588"/>
  <c r="N21" i="588" s="1"/>
  <c r="L21" i="588"/>
  <c r="O21" i="588" s="1"/>
  <c r="J21" i="588"/>
  <c r="K21" i="588" s="1"/>
  <c r="I21" i="588"/>
  <c r="AA6" i="588"/>
  <c r="O6" i="588"/>
  <c r="N6" i="588"/>
  <c r="Q6" i="588" s="1"/>
  <c r="M6" i="588"/>
  <c r="AB6" i="588" s="1"/>
  <c r="K6" i="588"/>
  <c r="G6" i="588"/>
  <c r="AB5" i="588"/>
  <c r="AA5" i="588"/>
  <c r="Q5" i="588"/>
  <c r="O5" i="588"/>
  <c r="N5" i="588"/>
  <c r="P5" i="588" s="1"/>
  <c r="M5" i="588"/>
  <c r="K5" i="588"/>
  <c r="G5" i="588"/>
  <c r="F1" i="588" s="1"/>
  <c r="H2" i="588"/>
  <c r="D1" i="588"/>
  <c r="F3" i="587" s="1"/>
  <c r="X29" i="587"/>
  <c r="W29" i="587"/>
  <c r="V29" i="587"/>
  <c r="T29" i="587"/>
  <c r="P29" i="587"/>
  <c r="O29" i="587"/>
  <c r="N29" i="587"/>
  <c r="M29" i="587"/>
  <c r="I29" i="587"/>
  <c r="H29" i="587"/>
  <c r="G29" i="587"/>
  <c r="D29" i="587"/>
  <c r="K8" i="587" s="1"/>
  <c r="O15" i="587"/>
  <c r="N15" i="587"/>
  <c r="K15" i="587"/>
  <c r="I15" i="587"/>
  <c r="H15" i="587"/>
  <c r="G15" i="587"/>
  <c r="F15" i="587"/>
  <c r="E15" i="587"/>
  <c r="D15" i="587"/>
  <c r="G8" i="587" s="1"/>
  <c r="M8" i="587"/>
  <c r="I8" i="587"/>
  <c r="F8" i="587"/>
  <c r="M7" i="587"/>
  <c r="K7" i="587"/>
  <c r="I7" i="587"/>
  <c r="G7" i="587"/>
  <c r="F7" i="587"/>
  <c r="E7" i="587"/>
  <c r="M6" i="587"/>
  <c r="K6" i="587"/>
  <c r="I6" i="587"/>
  <c r="G6" i="587"/>
  <c r="F6" i="587"/>
  <c r="E6" i="587"/>
  <c r="T157" i="586"/>
  <c r="S157" i="586"/>
  <c r="L157" i="586"/>
  <c r="O157" i="586" s="1"/>
  <c r="J157" i="586"/>
  <c r="K157" i="586" s="1"/>
  <c r="I157" i="586"/>
  <c r="AA143" i="586"/>
  <c r="O143" i="586"/>
  <c r="M143" i="586"/>
  <c r="AB143" i="586" s="1"/>
  <c r="K143" i="586"/>
  <c r="G143" i="586"/>
  <c r="AB142" i="586"/>
  <c r="AA142" i="586"/>
  <c r="O142" i="586"/>
  <c r="N142" i="586"/>
  <c r="Q142" i="586" s="1"/>
  <c r="M142" i="586"/>
  <c r="K142" i="586"/>
  <c r="G142" i="586"/>
  <c r="AB141" i="586"/>
  <c r="AA141" i="586"/>
  <c r="Q141" i="586"/>
  <c r="O141" i="586"/>
  <c r="N141" i="586"/>
  <c r="P141" i="586" s="1"/>
  <c r="M141" i="586"/>
  <c r="M157" i="586" s="1"/>
  <c r="K141" i="586"/>
  <c r="G141" i="586"/>
  <c r="T140" i="586"/>
  <c r="S140" i="586"/>
  <c r="L140" i="586"/>
  <c r="O140" i="586" s="1"/>
  <c r="J140" i="586"/>
  <c r="K140" i="586" s="1"/>
  <c r="I140" i="586"/>
  <c r="AB126" i="586"/>
  <c r="AA126" i="586"/>
  <c r="O126" i="586"/>
  <c r="N126" i="586"/>
  <c r="P126" i="586" s="1"/>
  <c r="M126" i="586"/>
  <c r="K126" i="586"/>
  <c r="Q126" i="586" s="1"/>
  <c r="G126" i="586"/>
  <c r="AA125" i="586"/>
  <c r="O125" i="586"/>
  <c r="N125" i="586"/>
  <c r="Q125" i="586" s="1"/>
  <c r="M125" i="586"/>
  <c r="AB125" i="586" s="1"/>
  <c r="K125" i="586"/>
  <c r="G125" i="586"/>
  <c r="O124" i="586"/>
  <c r="M124" i="586"/>
  <c r="M140" i="586" s="1"/>
  <c r="K124" i="586"/>
  <c r="G124" i="586"/>
  <c r="T123" i="586"/>
  <c r="S123" i="586"/>
  <c r="M123" i="586"/>
  <c r="AB123" i="586" s="1"/>
  <c r="AC107" i="586" s="1"/>
  <c r="L123" i="586"/>
  <c r="O123" i="586" s="1"/>
  <c r="J123" i="586"/>
  <c r="K123" i="586" s="1"/>
  <c r="I123" i="586"/>
  <c r="AA109" i="586"/>
  <c r="O109" i="586"/>
  <c r="N109" i="586"/>
  <c r="P109" i="586" s="1"/>
  <c r="M109" i="586"/>
  <c r="AB109" i="586" s="1"/>
  <c r="K109" i="586"/>
  <c r="Q109" i="586" s="1"/>
  <c r="G109" i="586"/>
  <c r="AB108" i="586"/>
  <c r="AA108" i="586"/>
  <c r="O108" i="586"/>
  <c r="N108" i="586"/>
  <c r="Q108" i="586" s="1"/>
  <c r="M108" i="586"/>
  <c r="K108" i="586"/>
  <c r="G108" i="586"/>
  <c r="AB107" i="586"/>
  <c r="AA107" i="586"/>
  <c r="Q107" i="586"/>
  <c r="O107" i="586"/>
  <c r="N107" i="586"/>
  <c r="P107" i="586" s="1"/>
  <c r="M107" i="586"/>
  <c r="K107" i="586"/>
  <c r="G107" i="586"/>
  <c r="T106" i="586"/>
  <c r="S106" i="586"/>
  <c r="M106" i="586"/>
  <c r="N106" i="586" s="1"/>
  <c r="L106" i="586"/>
  <c r="O106" i="586" s="1"/>
  <c r="J106" i="586"/>
  <c r="K106" i="586" s="1"/>
  <c r="I106" i="586"/>
  <c r="AB93" i="586"/>
  <c r="AA93" i="586"/>
  <c r="O93" i="586"/>
  <c r="N93" i="586"/>
  <c r="P93" i="586" s="1"/>
  <c r="M93" i="586"/>
  <c r="K93" i="586"/>
  <c r="Q93" i="586" s="1"/>
  <c r="G93" i="586"/>
  <c r="AA92" i="586"/>
  <c r="O92" i="586"/>
  <c r="N92" i="586"/>
  <c r="Q92" i="586" s="1"/>
  <c r="M92" i="586"/>
  <c r="AB92" i="586" s="1"/>
  <c r="K92" i="586"/>
  <c r="G92" i="586"/>
  <c r="AA91" i="586"/>
  <c r="O91" i="586"/>
  <c r="N91" i="586"/>
  <c r="P91" i="586" s="1"/>
  <c r="M91" i="586"/>
  <c r="AB91" i="586" s="1"/>
  <c r="K91" i="586"/>
  <c r="Q91" i="586" s="1"/>
  <c r="G91" i="586"/>
  <c r="AB90" i="586"/>
  <c r="AA90" i="586"/>
  <c r="Q90" i="586"/>
  <c r="P90" i="586"/>
  <c r="O90" i="586"/>
  <c r="N90" i="586"/>
  <c r="M90" i="586"/>
  <c r="K90" i="586"/>
  <c r="G90" i="586"/>
  <c r="T89" i="586"/>
  <c r="S89" i="586"/>
  <c r="L89" i="586"/>
  <c r="J89" i="586"/>
  <c r="K89" i="586" s="1"/>
  <c r="I89" i="586"/>
  <c r="O89" i="586" s="1"/>
  <c r="AA78" i="586"/>
  <c r="O78" i="586"/>
  <c r="N78" i="586"/>
  <c r="Q78" i="586" s="1"/>
  <c r="M78" i="586"/>
  <c r="AB78" i="586" s="1"/>
  <c r="K78" i="586"/>
  <c r="G78" i="586"/>
  <c r="AB77" i="586"/>
  <c r="AA77" i="586"/>
  <c r="O77" i="586"/>
  <c r="N77" i="586"/>
  <c r="P77" i="586" s="1"/>
  <c r="M77" i="586"/>
  <c r="K77" i="586"/>
  <c r="Q77" i="586" s="1"/>
  <c r="G77" i="586"/>
  <c r="AA76" i="586"/>
  <c r="O76" i="586"/>
  <c r="N76" i="586"/>
  <c r="Q76" i="586" s="1"/>
  <c r="M76" i="586"/>
  <c r="AB76" i="586" s="1"/>
  <c r="K76" i="586"/>
  <c r="G76" i="586"/>
  <c r="AA75" i="586"/>
  <c r="O75" i="586"/>
  <c r="N75" i="586"/>
  <c r="P75" i="586" s="1"/>
  <c r="M75" i="586"/>
  <c r="AB75" i="586" s="1"/>
  <c r="K75" i="586"/>
  <c r="Q75" i="586" s="1"/>
  <c r="G75" i="586"/>
  <c r="AA74" i="586"/>
  <c r="O74" i="586"/>
  <c r="N74" i="586"/>
  <c r="Q74" i="586" s="1"/>
  <c r="M74" i="586"/>
  <c r="AB74" i="586" s="1"/>
  <c r="K74" i="586"/>
  <c r="G74" i="586"/>
  <c r="AB73" i="586"/>
  <c r="AA73" i="586"/>
  <c r="Q73" i="586"/>
  <c r="O73" i="586"/>
  <c r="N73" i="586"/>
  <c r="P73" i="586" s="1"/>
  <c r="M73" i="586"/>
  <c r="M89" i="586" s="1"/>
  <c r="K73" i="586"/>
  <c r="G73" i="586"/>
  <c r="T72" i="586"/>
  <c r="S72" i="586"/>
  <c r="M72" i="586"/>
  <c r="N72" i="586" s="1"/>
  <c r="L72" i="586"/>
  <c r="O72" i="586" s="1"/>
  <c r="J72" i="586"/>
  <c r="K72" i="586" s="1"/>
  <c r="I72" i="586"/>
  <c r="AA61" i="586"/>
  <c r="O61" i="586"/>
  <c r="N61" i="586"/>
  <c r="P61" i="586" s="1"/>
  <c r="M61" i="586"/>
  <c r="AB61" i="586" s="1"/>
  <c r="K61" i="586"/>
  <c r="Q61" i="586" s="1"/>
  <c r="G61" i="586"/>
  <c r="AA60" i="586"/>
  <c r="O60" i="586"/>
  <c r="N60" i="586"/>
  <c r="Q60" i="586" s="1"/>
  <c r="M60" i="586"/>
  <c r="AB60" i="586" s="1"/>
  <c r="K60" i="586"/>
  <c r="G60" i="586"/>
  <c r="AA59" i="586"/>
  <c r="O59" i="586"/>
  <c r="N59" i="586"/>
  <c r="P59" i="586" s="1"/>
  <c r="M59" i="586"/>
  <c r="AB59" i="586" s="1"/>
  <c r="K59" i="586"/>
  <c r="Q59" i="586" s="1"/>
  <c r="G59" i="586"/>
  <c r="AA58" i="586"/>
  <c r="O58" i="586"/>
  <c r="N58" i="586"/>
  <c r="Q58" i="586" s="1"/>
  <c r="M58" i="586"/>
  <c r="AB58" i="586" s="1"/>
  <c r="K58" i="586"/>
  <c r="G58" i="586"/>
  <c r="AA57" i="586"/>
  <c r="O57" i="586"/>
  <c r="N57" i="586"/>
  <c r="P57" i="586" s="1"/>
  <c r="M57" i="586"/>
  <c r="AB57" i="586" s="1"/>
  <c r="K57" i="586"/>
  <c r="Q57" i="586" s="1"/>
  <c r="G57" i="586"/>
  <c r="AB56" i="586"/>
  <c r="O56" i="586"/>
  <c r="N56" i="586"/>
  <c r="Q56" i="586" s="1"/>
  <c r="M56" i="586"/>
  <c r="AA56" i="586" s="1"/>
  <c r="K56" i="586"/>
  <c r="G56" i="586"/>
  <c r="T55" i="586"/>
  <c r="S55" i="586"/>
  <c r="O55" i="586"/>
  <c r="M55" i="586"/>
  <c r="AB55" i="586" s="1"/>
  <c r="AC39" i="586" s="1"/>
  <c r="L55" i="586"/>
  <c r="J55" i="586"/>
  <c r="K55" i="586" s="1"/>
  <c r="I55" i="586"/>
  <c r="AA43" i="586"/>
  <c r="O43" i="586"/>
  <c r="N43" i="586"/>
  <c r="Q43" i="586" s="1"/>
  <c r="M43" i="586"/>
  <c r="AB43" i="586" s="1"/>
  <c r="K43" i="586"/>
  <c r="G43" i="586"/>
  <c r="AA42" i="586"/>
  <c r="O42" i="586"/>
  <c r="N42" i="586"/>
  <c r="P42" i="586" s="1"/>
  <c r="M42" i="586"/>
  <c r="AB42" i="586" s="1"/>
  <c r="K42" i="586"/>
  <c r="Q42" i="586" s="1"/>
  <c r="G42" i="586"/>
  <c r="AA41" i="586"/>
  <c r="O41" i="586"/>
  <c r="N41" i="586"/>
  <c r="Q41" i="586" s="1"/>
  <c r="M41" i="586"/>
  <c r="AB41" i="586" s="1"/>
  <c r="K41" i="586"/>
  <c r="G41" i="586"/>
  <c r="AA40" i="586"/>
  <c r="O40" i="586"/>
  <c r="N40" i="586"/>
  <c r="P40" i="586" s="1"/>
  <c r="M40" i="586"/>
  <c r="AB40" i="586" s="1"/>
  <c r="K40" i="586"/>
  <c r="Q40" i="586" s="1"/>
  <c r="G40" i="586"/>
  <c r="AB39" i="586"/>
  <c r="O39" i="586"/>
  <c r="N39" i="586"/>
  <c r="Q39" i="586" s="1"/>
  <c r="M39" i="586"/>
  <c r="AA39" i="586" s="1"/>
  <c r="K39" i="586"/>
  <c r="G39" i="586"/>
  <c r="T38" i="586"/>
  <c r="S38" i="586"/>
  <c r="O38" i="586"/>
  <c r="M38" i="586"/>
  <c r="AB38" i="586" s="1"/>
  <c r="AC22" i="586" s="1"/>
  <c r="L38" i="586"/>
  <c r="J38" i="586"/>
  <c r="K38" i="586" s="1"/>
  <c r="I38" i="586"/>
  <c r="AA25" i="586"/>
  <c r="O25" i="586"/>
  <c r="N25" i="586"/>
  <c r="Q25" i="586" s="1"/>
  <c r="M25" i="586"/>
  <c r="AB25" i="586" s="1"/>
  <c r="K25" i="586"/>
  <c r="G25" i="586"/>
  <c r="AA24" i="586"/>
  <c r="O24" i="586"/>
  <c r="N24" i="586"/>
  <c r="P24" i="586" s="1"/>
  <c r="M24" i="586"/>
  <c r="AB24" i="586" s="1"/>
  <c r="K24" i="586"/>
  <c r="Q24" i="586" s="1"/>
  <c r="G24" i="586"/>
  <c r="AA23" i="586"/>
  <c r="O23" i="586"/>
  <c r="N23" i="586"/>
  <c r="Q23" i="586" s="1"/>
  <c r="M23" i="586"/>
  <c r="AB23" i="586" s="1"/>
  <c r="K23" i="586"/>
  <c r="G23" i="586"/>
  <c r="AB22" i="586"/>
  <c r="AA22" i="586"/>
  <c r="Q22" i="586"/>
  <c r="O22" i="586"/>
  <c r="N22" i="586"/>
  <c r="P22" i="586" s="1"/>
  <c r="M22" i="586"/>
  <c r="K22" i="586"/>
  <c r="G22" i="586"/>
  <c r="T21" i="586"/>
  <c r="S21" i="586"/>
  <c r="M21" i="586"/>
  <c r="N21" i="586" s="1"/>
  <c r="L21" i="586"/>
  <c r="O21" i="586" s="1"/>
  <c r="J21" i="586"/>
  <c r="K21" i="586" s="1"/>
  <c r="I21" i="586"/>
  <c r="AA6" i="586"/>
  <c r="O6" i="586"/>
  <c r="N6" i="586"/>
  <c r="P6" i="586" s="1"/>
  <c r="M6" i="586"/>
  <c r="AB6" i="586" s="1"/>
  <c r="K6" i="586"/>
  <c r="Q6" i="586" s="1"/>
  <c r="G6" i="586"/>
  <c r="AB5" i="586"/>
  <c r="O5" i="586"/>
  <c r="N5" i="586"/>
  <c r="Q5" i="586" s="1"/>
  <c r="M5" i="586"/>
  <c r="AA5" i="586" s="1"/>
  <c r="K5" i="586"/>
  <c r="G5" i="586"/>
  <c r="F1" i="586" s="1"/>
  <c r="F2" i="586" s="1"/>
  <c r="H2" i="586"/>
  <c r="D1" i="586"/>
  <c r="T208" i="585"/>
  <c r="S208" i="585"/>
  <c r="O208" i="585"/>
  <c r="L208" i="585"/>
  <c r="J208" i="585"/>
  <c r="K208" i="585" s="1"/>
  <c r="I208" i="585"/>
  <c r="AA197" i="585"/>
  <c r="O197" i="585"/>
  <c r="N197" i="585"/>
  <c r="Q197" i="585" s="1"/>
  <c r="M197" i="585"/>
  <c r="AB197" i="585" s="1"/>
  <c r="K197" i="585"/>
  <c r="G197" i="585"/>
  <c r="AB196" i="585"/>
  <c r="AA196" i="585"/>
  <c r="Q196" i="585"/>
  <c r="O196" i="585"/>
  <c r="N196" i="585"/>
  <c r="P196" i="585" s="1"/>
  <c r="M196" i="585"/>
  <c r="K196" i="585"/>
  <c r="G196" i="585"/>
  <c r="AA195" i="585"/>
  <c r="O195" i="585"/>
  <c r="N195" i="585"/>
  <c r="Q195" i="585" s="1"/>
  <c r="M195" i="585"/>
  <c r="AB195" i="585" s="1"/>
  <c r="K195" i="585"/>
  <c r="G195" i="585"/>
  <c r="AA194" i="585"/>
  <c r="O194" i="585"/>
  <c r="M194" i="585"/>
  <c r="AB194" i="585" s="1"/>
  <c r="K194" i="585"/>
  <c r="G194" i="585"/>
  <c r="AA193" i="585"/>
  <c r="O193" i="585"/>
  <c r="N193" i="585"/>
  <c r="Q193" i="585" s="1"/>
  <c r="M193" i="585"/>
  <c r="AB193" i="585" s="1"/>
  <c r="K193" i="585"/>
  <c r="G193" i="585"/>
  <c r="O192" i="585"/>
  <c r="M192" i="585"/>
  <c r="N192" i="585" s="1"/>
  <c r="K192" i="585"/>
  <c r="G192" i="585"/>
  <c r="T191" i="585"/>
  <c r="S191" i="585"/>
  <c r="M191" i="585"/>
  <c r="N191" i="585" s="1"/>
  <c r="L191" i="585"/>
  <c r="O191" i="585" s="1"/>
  <c r="J191" i="585"/>
  <c r="K191" i="585" s="1"/>
  <c r="I191" i="585"/>
  <c r="AB178" i="585"/>
  <c r="AA178" i="585"/>
  <c r="Q178" i="585"/>
  <c r="O178" i="585"/>
  <c r="N178" i="585"/>
  <c r="P178" i="585" s="1"/>
  <c r="M178" i="585"/>
  <c r="K178" i="585"/>
  <c r="G178" i="585"/>
  <c r="AA177" i="585"/>
  <c r="O177" i="585"/>
  <c r="N177" i="585"/>
  <c r="Q177" i="585" s="1"/>
  <c r="M177" i="585"/>
  <c r="AB177" i="585" s="1"/>
  <c r="K177" i="585"/>
  <c r="G177" i="585"/>
  <c r="AA176" i="585"/>
  <c r="Q176" i="585"/>
  <c r="O176" i="585"/>
  <c r="N176" i="585"/>
  <c r="P176" i="585" s="1"/>
  <c r="M176" i="585"/>
  <c r="AB176" i="585" s="1"/>
  <c r="K176" i="585"/>
  <c r="G176" i="585"/>
  <c r="AB175" i="585"/>
  <c r="Q175" i="585"/>
  <c r="P175" i="585"/>
  <c r="O175" i="585"/>
  <c r="N175" i="585"/>
  <c r="M175" i="585"/>
  <c r="AA175" i="585" s="1"/>
  <c r="K175" i="585"/>
  <c r="G175" i="585"/>
  <c r="AB174" i="585"/>
  <c r="AC158" i="585" s="1"/>
  <c r="T174" i="585"/>
  <c r="S174" i="585"/>
  <c r="O174" i="585"/>
  <c r="M174" i="585"/>
  <c r="N174" i="585" s="1"/>
  <c r="L174" i="585"/>
  <c r="J174" i="585"/>
  <c r="K174" i="585" s="1"/>
  <c r="I174" i="585"/>
  <c r="AA160" i="585"/>
  <c r="O160" i="585"/>
  <c r="N160" i="585"/>
  <c r="Q160" i="585" s="1"/>
  <c r="M160" i="585"/>
  <c r="AB160" i="585" s="1"/>
  <c r="K160" i="585"/>
  <c r="G160" i="585"/>
  <c r="AB159" i="585"/>
  <c r="AA159" i="585"/>
  <c r="Q159" i="585"/>
  <c r="O159" i="585"/>
  <c r="N159" i="585"/>
  <c r="P159" i="585" s="1"/>
  <c r="M159" i="585"/>
  <c r="K159" i="585"/>
  <c r="G159" i="585"/>
  <c r="AB158" i="585"/>
  <c r="AA158" i="585"/>
  <c r="O158" i="585"/>
  <c r="N158" i="585"/>
  <c r="Q158" i="585" s="1"/>
  <c r="M158" i="585"/>
  <c r="K158" i="585"/>
  <c r="G158" i="585"/>
  <c r="T157" i="585"/>
  <c r="S157" i="585"/>
  <c r="M157" i="585"/>
  <c r="AB157" i="585" s="1"/>
  <c r="AC141" i="585" s="1"/>
  <c r="L157" i="585"/>
  <c r="J157" i="585"/>
  <c r="K157" i="585" s="1"/>
  <c r="I157" i="585"/>
  <c r="O157" i="585" s="1"/>
  <c r="AA143" i="585"/>
  <c r="O143" i="585"/>
  <c r="N143" i="585"/>
  <c r="Q143" i="585" s="1"/>
  <c r="M143" i="585"/>
  <c r="AB143" i="585" s="1"/>
  <c r="K143" i="585"/>
  <c r="G143" i="585"/>
  <c r="AA142" i="585"/>
  <c r="Q142" i="585"/>
  <c r="O142" i="585"/>
  <c r="N142" i="585"/>
  <c r="P142" i="585" s="1"/>
  <c r="M142" i="585"/>
  <c r="AB142" i="585" s="1"/>
  <c r="K142" i="585"/>
  <c r="G142" i="585"/>
  <c r="AB141" i="585"/>
  <c r="Q141" i="585"/>
  <c r="P141" i="585"/>
  <c r="O141" i="585"/>
  <c r="N141" i="585"/>
  <c r="M141" i="585"/>
  <c r="AA141" i="585" s="1"/>
  <c r="K141" i="585"/>
  <c r="G141" i="585"/>
  <c r="AB140" i="585"/>
  <c r="AC124" i="585" s="1"/>
  <c r="T140" i="585"/>
  <c r="S140" i="585"/>
  <c r="O140" i="585"/>
  <c r="M140" i="585"/>
  <c r="N140" i="585" s="1"/>
  <c r="L140" i="585"/>
  <c r="J140" i="585"/>
  <c r="K140" i="585" s="1"/>
  <c r="I140" i="585"/>
  <c r="AA128" i="585"/>
  <c r="O128" i="585"/>
  <c r="N128" i="585"/>
  <c r="Q128" i="585" s="1"/>
  <c r="M128" i="585"/>
  <c r="AB128" i="585" s="1"/>
  <c r="K128" i="585"/>
  <c r="G128" i="585"/>
  <c r="AA127" i="585"/>
  <c r="Q127" i="585"/>
  <c r="O127" i="585"/>
  <c r="N127" i="585"/>
  <c r="P127" i="585" s="1"/>
  <c r="M127" i="585"/>
  <c r="AB127" i="585" s="1"/>
  <c r="K127" i="585"/>
  <c r="G127" i="585"/>
  <c r="AA126" i="585"/>
  <c r="O126" i="585"/>
  <c r="N126" i="585"/>
  <c r="Q126" i="585" s="1"/>
  <c r="M126" i="585"/>
  <c r="AB126" i="585" s="1"/>
  <c r="K126" i="585"/>
  <c r="G126" i="585"/>
  <c r="AA125" i="585"/>
  <c r="Q125" i="585"/>
  <c r="O125" i="585"/>
  <c r="N125" i="585"/>
  <c r="P125" i="585" s="1"/>
  <c r="M125" i="585"/>
  <c r="AB125" i="585" s="1"/>
  <c r="K125" i="585"/>
  <c r="G125" i="585"/>
  <c r="AB124" i="585"/>
  <c r="Q124" i="585"/>
  <c r="P124" i="585"/>
  <c r="O124" i="585"/>
  <c r="N124" i="585"/>
  <c r="M124" i="585"/>
  <c r="AA124" i="585" s="1"/>
  <c r="K124" i="585"/>
  <c r="G124" i="585"/>
  <c r="T123" i="585"/>
  <c r="S123" i="585"/>
  <c r="L123" i="585"/>
  <c r="J123" i="585"/>
  <c r="K123" i="585" s="1"/>
  <c r="I123" i="585"/>
  <c r="O123" i="585" s="1"/>
  <c r="AA112" i="585"/>
  <c r="O112" i="585"/>
  <c r="N112" i="585"/>
  <c r="Q112" i="585" s="1"/>
  <c r="M112" i="585"/>
  <c r="AB112" i="585" s="1"/>
  <c r="K112" i="585"/>
  <c r="G112" i="585"/>
  <c r="AA111" i="585"/>
  <c r="Q111" i="585"/>
  <c r="O111" i="585"/>
  <c r="N111" i="585"/>
  <c r="P111" i="585" s="1"/>
  <c r="M111" i="585"/>
  <c r="AB111" i="585" s="1"/>
  <c r="K111" i="585"/>
  <c r="G111" i="585"/>
  <c r="AA110" i="585"/>
  <c r="O110" i="585"/>
  <c r="N110" i="585"/>
  <c r="Q110" i="585" s="1"/>
  <c r="M110" i="585"/>
  <c r="AB110" i="585" s="1"/>
  <c r="K110" i="585"/>
  <c r="G110" i="585"/>
  <c r="AA109" i="585"/>
  <c r="Q109" i="585"/>
  <c r="O109" i="585"/>
  <c r="N109" i="585"/>
  <c r="P109" i="585" s="1"/>
  <c r="M109" i="585"/>
  <c r="AB109" i="585" s="1"/>
  <c r="K109" i="585"/>
  <c r="G109" i="585"/>
  <c r="AA108" i="585"/>
  <c r="O108" i="585"/>
  <c r="N108" i="585"/>
  <c r="Q108" i="585" s="1"/>
  <c r="M108" i="585"/>
  <c r="AB108" i="585" s="1"/>
  <c r="K108" i="585"/>
  <c r="G108" i="585"/>
  <c r="O107" i="585"/>
  <c r="M107" i="585"/>
  <c r="N107" i="585" s="1"/>
  <c r="K107" i="585"/>
  <c r="G107" i="585"/>
  <c r="T106" i="585"/>
  <c r="S106" i="585"/>
  <c r="M106" i="585"/>
  <c r="N106" i="585" s="1"/>
  <c r="L106" i="585"/>
  <c r="O106" i="585" s="1"/>
  <c r="J106" i="585"/>
  <c r="K106" i="585" s="1"/>
  <c r="I106" i="585"/>
  <c r="AA93" i="585"/>
  <c r="Q93" i="585"/>
  <c r="O93" i="585"/>
  <c r="N93" i="585"/>
  <c r="P93" i="585" s="1"/>
  <c r="M93" i="585"/>
  <c r="AB93" i="585" s="1"/>
  <c r="K93" i="585"/>
  <c r="G93" i="585"/>
  <c r="AA92" i="585"/>
  <c r="O92" i="585"/>
  <c r="N92" i="585"/>
  <c r="Q92" i="585" s="1"/>
  <c r="M92" i="585"/>
  <c r="AB92" i="585" s="1"/>
  <c r="K92" i="585"/>
  <c r="G92" i="585"/>
  <c r="AA91" i="585"/>
  <c r="Q91" i="585"/>
  <c r="O91" i="585"/>
  <c r="N91" i="585"/>
  <c r="P91" i="585" s="1"/>
  <c r="M91" i="585"/>
  <c r="AB91" i="585" s="1"/>
  <c r="K91" i="585"/>
  <c r="G91" i="585"/>
  <c r="AB90" i="585"/>
  <c r="Q90" i="585"/>
  <c r="P90" i="585"/>
  <c r="O90" i="585"/>
  <c r="N90" i="585"/>
  <c r="M90" i="585"/>
  <c r="AA90" i="585" s="1"/>
  <c r="K90" i="585"/>
  <c r="G90" i="585"/>
  <c r="AB89" i="585"/>
  <c r="AC73" i="585" s="1"/>
  <c r="T89" i="585"/>
  <c r="S89" i="585"/>
  <c r="M89" i="585"/>
  <c r="N89" i="585" s="1"/>
  <c r="L89" i="585"/>
  <c r="J89" i="585"/>
  <c r="K89" i="585" s="1"/>
  <c r="I89" i="585"/>
  <c r="O89" i="585" s="1"/>
  <c r="AA77" i="585"/>
  <c r="O77" i="585"/>
  <c r="N77" i="585"/>
  <c r="Q77" i="585" s="1"/>
  <c r="M77" i="585"/>
  <c r="AB77" i="585" s="1"/>
  <c r="K77" i="585"/>
  <c r="G77" i="585"/>
  <c r="AB76" i="585"/>
  <c r="AA76" i="585"/>
  <c r="Q76" i="585"/>
  <c r="O76" i="585"/>
  <c r="N76" i="585"/>
  <c r="P76" i="585" s="1"/>
  <c r="M76" i="585"/>
  <c r="K76" i="585"/>
  <c r="G76" i="585"/>
  <c r="AA75" i="585"/>
  <c r="O75" i="585"/>
  <c r="N75" i="585"/>
  <c r="Q75" i="585" s="1"/>
  <c r="M75" i="585"/>
  <c r="AB75" i="585" s="1"/>
  <c r="K75" i="585"/>
  <c r="G75" i="585"/>
  <c r="AA74" i="585"/>
  <c r="Q74" i="585"/>
  <c r="O74" i="585"/>
  <c r="N74" i="585"/>
  <c r="P74" i="585" s="1"/>
  <c r="M74" i="585"/>
  <c r="AB74" i="585" s="1"/>
  <c r="K74" i="585"/>
  <c r="G74" i="585"/>
  <c r="AB73" i="585"/>
  <c r="Q73" i="585"/>
  <c r="P73" i="585"/>
  <c r="O73" i="585"/>
  <c r="N73" i="585"/>
  <c r="M73" i="585"/>
  <c r="AA73" i="585" s="1"/>
  <c r="K73" i="585"/>
  <c r="G73" i="585"/>
  <c r="T72" i="585"/>
  <c r="S72" i="585"/>
  <c r="L72" i="585"/>
  <c r="J72" i="585"/>
  <c r="K72" i="585" s="1"/>
  <c r="I72" i="585"/>
  <c r="O72" i="585" s="1"/>
  <c r="AA57" i="585"/>
  <c r="O57" i="585"/>
  <c r="N57" i="585"/>
  <c r="Q57" i="585" s="1"/>
  <c r="M57" i="585"/>
  <c r="AB57" i="585" s="1"/>
  <c r="K57" i="585"/>
  <c r="G57" i="585"/>
  <c r="AA56" i="585"/>
  <c r="O56" i="585"/>
  <c r="M56" i="585"/>
  <c r="N56" i="585" s="1"/>
  <c r="K56" i="585"/>
  <c r="G56" i="585"/>
  <c r="T55" i="585"/>
  <c r="S55" i="585"/>
  <c r="L55" i="585"/>
  <c r="O55" i="585" s="1"/>
  <c r="J55" i="585"/>
  <c r="K55" i="585" s="1"/>
  <c r="I55" i="585"/>
  <c r="AA41" i="585"/>
  <c r="O41" i="585"/>
  <c r="M41" i="585"/>
  <c r="N41" i="585" s="1"/>
  <c r="K41" i="585"/>
  <c r="G41" i="585"/>
  <c r="AA40" i="585"/>
  <c r="O40" i="585"/>
  <c r="N40" i="585"/>
  <c r="Q40" i="585" s="1"/>
  <c r="M40" i="585"/>
  <c r="AB40" i="585" s="1"/>
  <c r="K40" i="585"/>
  <c r="G40" i="585"/>
  <c r="O39" i="585"/>
  <c r="M39" i="585"/>
  <c r="M55" i="585" s="1"/>
  <c r="K39" i="585"/>
  <c r="G39" i="585"/>
  <c r="T38" i="585"/>
  <c r="S38" i="585"/>
  <c r="M38" i="585"/>
  <c r="AB38" i="585" s="1"/>
  <c r="AC22" i="585" s="1"/>
  <c r="L38" i="585"/>
  <c r="O38" i="585" s="1"/>
  <c r="J38" i="585"/>
  <c r="K38" i="585" s="1"/>
  <c r="I38" i="585"/>
  <c r="AA23" i="585"/>
  <c r="Q23" i="585"/>
  <c r="O23" i="585"/>
  <c r="N23" i="585"/>
  <c r="P23" i="585" s="1"/>
  <c r="M23" i="585"/>
  <c r="AB23" i="585" s="1"/>
  <c r="K23" i="585"/>
  <c r="G23" i="585"/>
  <c r="AB22" i="585"/>
  <c r="Q22" i="585"/>
  <c r="P22" i="585"/>
  <c r="O22" i="585"/>
  <c r="N22" i="585"/>
  <c r="M22" i="585"/>
  <c r="AA22" i="585" s="1"/>
  <c r="K22" i="585"/>
  <c r="G22" i="585"/>
  <c r="T21" i="585"/>
  <c r="S21" i="585"/>
  <c r="L21" i="585"/>
  <c r="J21" i="585"/>
  <c r="K21" i="585" s="1"/>
  <c r="I21" i="585"/>
  <c r="O21" i="585" s="1"/>
  <c r="AA6" i="585"/>
  <c r="O6" i="585"/>
  <c r="N6" i="585"/>
  <c r="Q6" i="585" s="1"/>
  <c r="M6" i="585"/>
  <c r="AB6" i="585" s="1"/>
  <c r="K6" i="585"/>
  <c r="G6" i="585"/>
  <c r="O5" i="585"/>
  <c r="M5" i="585"/>
  <c r="N5" i="585" s="1"/>
  <c r="K5" i="585"/>
  <c r="G5" i="585"/>
  <c r="F1" i="585" s="1"/>
  <c r="H2" i="585"/>
  <c r="H1" i="585"/>
  <c r="D1" i="585"/>
  <c r="F3" i="584" s="1"/>
  <c r="X29" i="584"/>
  <c r="W29" i="584"/>
  <c r="V29" i="584"/>
  <c r="T29" i="584"/>
  <c r="M8" i="584" s="1"/>
  <c r="P29" i="584"/>
  <c r="O29" i="584"/>
  <c r="N29" i="584"/>
  <c r="M29" i="584"/>
  <c r="I29" i="584"/>
  <c r="H29" i="584"/>
  <c r="G29" i="584"/>
  <c r="D29" i="584"/>
  <c r="K8" i="584" s="1"/>
  <c r="O15" i="584"/>
  <c r="N15" i="584"/>
  <c r="K15" i="584"/>
  <c r="I15" i="584"/>
  <c r="E8" i="584" s="1"/>
  <c r="H15" i="584"/>
  <c r="G15" i="584"/>
  <c r="F15" i="584"/>
  <c r="E15" i="584"/>
  <c r="D15" i="584"/>
  <c r="G8" i="584" s="1"/>
  <c r="I8" i="584"/>
  <c r="F8" i="584"/>
  <c r="M7" i="584"/>
  <c r="K7" i="584"/>
  <c r="I7" i="584"/>
  <c r="G7" i="584"/>
  <c r="F7" i="584"/>
  <c r="E7" i="584"/>
  <c r="M6" i="584"/>
  <c r="K6" i="584"/>
  <c r="I6" i="584"/>
  <c r="G6" i="584"/>
  <c r="F6" i="584"/>
  <c r="E6" i="584"/>
  <c r="T157" i="583"/>
  <c r="S157" i="583"/>
  <c r="M157" i="583"/>
  <c r="AB157" i="583" s="1"/>
  <c r="AC141" i="583" s="1"/>
  <c r="L157" i="583"/>
  <c r="O157" i="583" s="1"/>
  <c r="J157" i="583"/>
  <c r="K157" i="583" s="1"/>
  <c r="I157" i="583"/>
  <c r="AA143" i="583"/>
  <c r="O143" i="583"/>
  <c r="N143" i="583"/>
  <c r="Q143" i="583" s="1"/>
  <c r="M143" i="583"/>
  <c r="AB143" i="583" s="1"/>
  <c r="K143" i="583"/>
  <c r="G143" i="583"/>
  <c r="AB142" i="583"/>
  <c r="AA142" i="583"/>
  <c r="O142" i="583"/>
  <c r="M142" i="583"/>
  <c r="N142" i="583" s="1"/>
  <c r="K142" i="583"/>
  <c r="G142" i="583"/>
  <c r="AB141" i="583"/>
  <c r="AA141" i="583"/>
  <c r="Q141" i="583"/>
  <c r="O141" i="583"/>
  <c r="N141" i="583"/>
  <c r="P141" i="583" s="1"/>
  <c r="M141" i="583"/>
  <c r="K141" i="583"/>
  <c r="G141" i="583"/>
  <c r="T140" i="583"/>
  <c r="S140" i="583"/>
  <c r="L140" i="583"/>
  <c r="J140" i="583"/>
  <c r="K140" i="583" s="1"/>
  <c r="I140" i="583"/>
  <c r="O140" i="583" s="1"/>
  <c r="AB126" i="583"/>
  <c r="AA126" i="583"/>
  <c r="Q126" i="583"/>
  <c r="P126" i="583"/>
  <c r="O126" i="583"/>
  <c r="N126" i="583"/>
  <c r="M126" i="583"/>
  <c r="K126" i="583"/>
  <c r="G126" i="583"/>
  <c r="O125" i="583"/>
  <c r="M125" i="583"/>
  <c r="AB125" i="583" s="1"/>
  <c r="K125" i="583"/>
  <c r="G125" i="583"/>
  <c r="O124" i="583"/>
  <c r="M124" i="583"/>
  <c r="M140" i="583" s="1"/>
  <c r="K124" i="583"/>
  <c r="G124" i="583"/>
  <c r="T123" i="583"/>
  <c r="S123" i="583"/>
  <c r="M123" i="583"/>
  <c r="AB123" i="583" s="1"/>
  <c r="AC107" i="583" s="1"/>
  <c r="L123" i="583"/>
  <c r="O123" i="583" s="1"/>
  <c r="J123" i="583"/>
  <c r="K123" i="583" s="1"/>
  <c r="I123" i="583"/>
  <c r="AA109" i="583"/>
  <c r="O109" i="583"/>
  <c r="N109" i="583"/>
  <c r="Q109" i="583" s="1"/>
  <c r="M109" i="583"/>
  <c r="AB109" i="583" s="1"/>
  <c r="K109" i="583"/>
  <c r="G109" i="583"/>
  <c r="AB108" i="583"/>
  <c r="AA108" i="583"/>
  <c r="Q108" i="583"/>
  <c r="O108" i="583"/>
  <c r="N108" i="583"/>
  <c r="P108" i="583" s="1"/>
  <c r="M108" i="583"/>
  <c r="K108" i="583"/>
  <c r="G108" i="583"/>
  <c r="AB107" i="583"/>
  <c r="AA107" i="583"/>
  <c r="Q107" i="583"/>
  <c r="O107" i="583"/>
  <c r="N107" i="583"/>
  <c r="P107" i="583" s="1"/>
  <c r="M107" i="583"/>
  <c r="K107" i="583"/>
  <c r="G107" i="583"/>
  <c r="T106" i="583"/>
  <c r="S106" i="583"/>
  <c r="L106" i="583"/>
  <c r="J106" i="583"/>
  <c r="K106" i="583" s="1"/>
  <c r="I106" i="583"/>
  <c r="O106" i="583" s="1"/>
  <c r="AB93" i="583"/>
  <c r="AA93" i="583"/>
  <c r="Q93" i="583"/>
  <c r="P93" i="583"/>
  <c r="O93" i="583"/>
  <c r="N93" i="583"/>
  <c r="M93" i="583"/>
  <c r="K93" i="583"/>
  <c r="G93" i="583"/>
  <c r="O92" i="583"/>
  <c r="M92" i="583"/>
  <c r="M106" i="583" s="1"/>
  <c r="K92" i="583"/>
  <c r="G92" i="583"/>
  <c r="AA91" i="583"/>
  <c r="O91" i="583"/>
  <c r="N91" i="583"/>
  <c r="Q91" i="583" s="1"/>
  <c r="M91" i="583"/>
  <c r="AB91" i="583" s="1"/>
  <c r="K91" i="583"/>
  <c r="G91" i="583"/>
  <c r="AB90" i="583"/>
  <c r="O90" i="583"/>
  <c r="M90" i="583"/>
  <c r="AA90" i="583" s="1"/>
  <c r="K90" i="583"/>
  <c r="G90" i="583"/>
  <c r="T89" i="583"/>
  <c r="S89" i="583"/>
  <c r="L89" i="583"/>
  <c r="O89" i="583" s="1"/>
  <c r="J89" i="583"/>
  <c r="K89" i="583" s="1"/>
  <c r="I89" i="583"/>
  <c r="AB79" i="583"/>
  <c r="AA79" i="583"/>
  <c r="O79" i="583"/>
  <c r="N79" i="583"/>
  <c r="P79" i="583" s="1"/>
  <c r="M79" i="583"/>
  <c r="K79" i="583"/>
  <c r="Q79" i="583" s="1"/>
  <c r="G79" i="583"/>
  <c r="AA78" i="583"/>
  <c r="Q78" i="583"/>
  <c r="P78" i="583"/>
  <c r="O78" i="583"/>
  <c r="N78" i="583"/>
  <c r="M78" i="583"/>
  <c r="AB78" i="583" s="1"/>
  <c r="K78" i="583"/>
  <c r="G78" i="583"/>
  <c r="O77" i="583"/>
  <c r="M77" i="583"/>
  <c r="AB77" i="583" s="1"/>
  <c r="K77" i="583"/>
  <c r="G77" i="583"/>
  <c r="AA76" i="583"/>
  <c r="O76" i="583"/>
  <c r="N76" i="583"/>
  <c r="Q76" i="583" s="1"/>
  <c r="M76" i="583"/>
  <c r="AB76" i="583" s="1"/>
  <c r="K76" i="583"/>
  <c r="G76" i="583"/>
  <c r="AB75" i="583"/>
  <c r="AA75" i="583"/>
  <c r="O75" i="583"/>
  <c r="M75" i="583"/>
  <c r="N75" i="583" s="1"/>
  <c r="K75" i="583"/>
  <c r="G75" i="583"/>
  <c r="AA74" i="583"/>
  <c r="Q74" i="583"/>
  <c r="P74" i="583"/>
  <c r="O74" i="583"/>
  <c r="N74" i="583"/>
  <c r="M74" i="583"/>
  <c r="AB74" i="583" s="1"/>
  <c r="K74" i="583"/>
  <c r="G74" i="583"/>
  <c r="AB73" i="583"/>
  <c r="AA73" i="583"/>
  <c r="O73" i="583"/>
  <c r="N73" i="583"/>
  <c r="Q73" i="583" s="1"/>
  <c r="M73" i="583"/>
  <c r="M89" i="583" s="1"/>
  <c r="K73" i="583"/>
  <c r="G73" i="583"/>
  <c r="T72" i="583"/>
  <c r="S72" i="583"/>
  <c r="O72" i="583"/>
  <c r="M72" i="583"/>
  <c r="AB72" i="583" s="1"/>
  <c r="AC56" i="583" s="1"/>
  <c r="L72" i="583"/>
  <c r="J72" i="583"/>
  <c r="K72" i="583" s="1"/>
  <c r="I72" i="583"/>
  <c r="O61" i="583"/>
  <c r="M61" i="583"/>
  <c r="AB61" i="583" s="1"/>
  <c r="K61" i="583"/>
  <c r="G61" i="583"/>
  <c r="AA60" i="583"/>
  <c r="O60" i="583"/>
  <c r="N60" i="583"/>
  <c r="Q60" i="583" s="1"/>
  <c r="M60" i="583"/>
  <c r="AB60" i="583" s="1"/>
  <c r="K60" i="583"/>
  <c r="G60" i="583"/>
  <c r="AB59" i="583"/>
  <c r="AA59" i="583"/>
  <c r="O59" i="583"/>
  <c r="N59" i="583"/>
  <c r="Q59" i="583" s="1"/>
  <c r="M59" i="583"/>
  <c r="K59" i="583"/>
  <c r="G59" i="583"/>
  <c r="AB58" i="583"/>
  <c r="AA58" i="583"/>
  <c r="Q58" i="583"/>
  <c r="P58" i="583"/>
  <c r="O58" i="583"/>
  <c r="N58" i="583"/>
  <c r="M58" i="583"/>
  <c r="K58" i="583"/>
  <c r="G58" i="583"/>
  <c r="O57" i="583"/>
  <c r="M57" i="583"/>
  <c r="AB57" i="583" s="1"/>
  <c r="K57" i="583"/>
  <c r="G57" i="583"/>
  <c r="O56" i="583"/>
  <c r="N56" i="583"/>
  <c r="Q56" i="583" s="1"/>
  <c r="M56" i="583"/>
  <c r="AB56" i="583" s="1"/>
  <c r="K56" i="583"/>
  <c r="G56" i="583"/>
  <c r="T55" i="583"/>
  <c r="S55" i="583"/>
  <c r="L55" i="583"/>
  <c r="O55" i="583" s="1"/>
  <c r="J55" i="583"/>
  <c r="K55" i="583" s="1"/>
  <c r="I55" i="583"/>
  <c r="AA43" i="583"/>
  <c r="O43" i="583"/>
  <c r="N43" i="583"/>
  <c r="Q43" i="583" s="1"/>
  <c r="M43" i="583"/>
  <c r="AB43" i="583" s="1"/>
  <c r="K43" i="583"/>
  <c r="G43" i="583"/>
  <c r="AB42" i="583"/>
  <c r="AA42" i="583"/>
  <c r="Q42" i="583"/>
  <c r="O42" i="583"/>
  <c r="N42" i="583"/>
  <c r="P42" i="583" s="1"/>
  <c r="M42" i="583"/>
  <c r="K42" i="583"/>
  <c r="G42" i="583"/>
  <c r="AA41" i="583"/>
  <c r="Q41" i="583"/>
  <c r="P41" i="583"/>
  <c r="O41" i="583"/>
  <c r="N41" i="583"/>
  <c r="M41" i="583"/>
  <c r="AB41" i="583" s="1"/>
  <c r="K41" i="583"/>
  <c r="G41" i="583"/>
  <c r="O40" i="583"/>
  <c r="M40" i="583"/>
  <c r="AB40" i="583" s="1"/>
  <c r="K40" i="583"/>
  <c r="G40" i="583"/>
  <c r="O39" i="583"/>
  <c r="M39" i="583"/>
  <c r="AB39" i="583" s="1"/>
  <c r="K39" i="583"/>
  <c r="G39" i="583"/>
  <c r="T38" i="583"/>
  <c r="S38" i="583"/>
  <c r="M38" i="583"/>
  <c r="AB38" i="583" s="1"/>
  <c r="AC22" i="583" s="1"/>
  <c r="L38" i="583"/>
  <c r="H1" i="583" s="1"/>
  <c r="J38" i="583"/>
  <c r="K38" i="583" s="1"/>
  <c r="I38" i="583"/>
  <c r="AA25" i="583"/>
  <c r="O25" i="583"/>
  <c r="N25" i="583"/>
  <c r="Q25" i="583" s="1"/>
  <c r="M25" i="583"/>
  <c r="AB25" i="583" s="1"/>
  <c r="K25" i="583"/>
  <c r="G25" i="583"/>
  <c r="AB24" i="583"/>
  <c r="AA24" i="583"/>
  <c r="O24" i="583"/>
  <c r="M24" i="583"/>
  <c r="N24" i="583" s="1"/>
  <c r="K24" i="583"/>
  <c r="G24" i="583"/>
  <c r="AA23" i="583"/>
  <c r="Q23" i="583"/>
  <c r="P23" i="583"/>
  <c r="O23" i="583"/>
  <c r="N23" i="583"/>
  <c r="M23" i="583"/>
  <c r="AB23" i="583" s="1"/>
  <c r="K23" i="583"/>
  <c r="G23" i="583"/>
  <c r="O22" i="583"/>
  <c r="N22" i="583"/>
  <c r="Q22" i="583" s="1"/>
  <c r="M22" i="583"/>
  <c r="AB22" i="583" s="1"/>
  <c r="K22" i="583"/>
  <c r="G22" i="583"/>
  <c r="T21" i="583"/>
  <c r="S21" i="583"/>
  <c r="O21" i="583"/>
  <c r="M21" i="583"/>
  <c r="AB21" i="583" s="1"/>
  <c r="AC5" i="583" s="1"/>
  <c r="L21" i="583"/>
  <c r="J21" i="583"/>
  <c r="K21" i="583" s="1"/>
  <c r="I21" i="583"/>
  <c r="O6" i="583"/>
  <c r="M6" i="583"/>
  <c r="AB6" i="583" s="1"/>
  <c r="K6" i="583"/>
  <c r="G6" i="583"/>
  <c r="O5" i="583"/>
  <c r="M5" i="583"/>
  <c r="AB5" i="583" s="1"/>
  <c r="K5" i="583"/>
  <c r="G5" i="583"/>
  <c r="F1" i="583" s="1"/>
  <c r="F2" i="583" s="1"/>
  <c r="H2" i="583"/>
  <c r="D1" i="583"/>
  <c r="T208" i="582"/>
  <c r="S208" i="582"/>
  <c r="O208" i="582"/>
  <c r="L208" i="582"/>
  <c r="J208" i="582"/>
  <c r="K208" i="582" s="1"/>
  <c r="I208" i="582"/>
  <c r="AA197" i="582"/>
  <c r="P197" i="582"/>
  <c r="O197" i="582"/>
  <c r="N197" i="582"/>
  <c r="Q197" i="582" s="1"/>
  <c r="M197" i="582"/>
  <c r="AB197" i="582" s="1"/>
  <c r="K197" i="582"/>
  <c r="G197" i="582"/>
  <c r="O196" i="582"/>
  <c r="M196" i="582"/>
  <c r="AB196" i="582" s="1"/>
  <c r="K196" i="582"/>
  <c r="G196" i="582"/>
  <c r="AA195" i="582"/>
  <c r="O195" i="582"/>
  <c r="N195" i="582"/>
  <c r="Q195" i="582" s="1"/>
  <c r="M195" i="582"/>
  <c r="AB195" i="582" s="1"/>
  <c r="K195" i="582"/>
  <c r="G195" i="582"/>
  <c r="AB194" i="582"/>
  <c r="AA194" i="582"/>
  <c r="O194" i="582"/>
  <c r="M194" i="582"/>
  <c r="N194" i="582" s="1"/>
  <c r="K194" i="582"/>
  <c r="G194" i="582"/>
  <c r="AA193" i="582"/>
  <c r="P193" i="582"/>
  <c r="O193" i="582"/>
  <c r="N193" i="582"/>
  <c r="Q193" i="582" s="1"/>
  <c r="M193" i="582"/>
  <c r="AB193" i="582" s="1"/>
  <c r="K193" i="582"/>
  <c r="G193" i="582"/>
  <c r="AB192" i="582"/>
  <c r="O192" i="582"/>
  <c r="N192" i="582"/>
  <c r="Q192" i="582" s="1"/>
  <c r="M192" i="582"/>
  <c r="M208" i="582" s="1"/>
  <c r="K192" i="582"/>
  <c r="G192" i="582"/>
  <c r="T191" i="582"/>
  <c r="S191" i="582"/>
  <c r="M191" i="582"/>
  <c r="AB191" i="582" s="1"/>
  <c r="AC175" i="582" s="1"/>
  <c r="L191" i="582"/>
  <c r="O191" i="582" s="1"/>
  <c r="J191" i="582"/>
  <c r="K191" i="582" s="1"/>
  <c r="I191" i="582"/>
  <c r="O178" i="582"/>
  <c r="M178" i="582"/>
  <c r="AB178" i="582" s="1"/>
  <c r="K178" i="582"/>
  <c r="G178" i="582"/>
  <c r="AA177" i="582"/>
  <c r="O177" i="582"/>
  <c r="N177" i="582"/>
  <c r="P177" i="582" s="1"/>
  <c r="M177" i="582"/>
  <c r="AB177" i="582" s="1"/>
  <c r="K177" i="582"/>
  <c r="Q177" i="582" s="1"/>
  <c r="G177" i="582"/>
  <c r="AB176" i="582"/>
  <c r="AA176" i="582"/>
  <c r="O176" i="582"/>
  <c r="N176" i="582"/>
  <c r="Q176" i="582" s="1"/>
  <c r="M176" i="582"/>
  <c r="K176" i="582"/>
  <c r="G176" i="582"/>
  <c r="AB175" i="582"/>
  <c r="O175" i="582"/>
  <c r="M175" i="582"/>
  <c r="N175" i="582" s="1"/>
  <c r="K175" i="582"/>
  <c r="G175" i="582"/>
  <c r="T174" i="582"/>
  <c r="S174" i="582"/>
  <c r="L174" i="582"/>
  <c r="O174" i="582" s="1"/>
  <c r="J174" i="582"/>
  <c r="K174" i="582" s="1"/>
  <c r="I174" i="582"/>
  <c r="AA160" i="582"/>
  <c r="P160" i="582"/>
  <c r="O160" i="582"/>
  <c r="N160" i="582"/>
  <c r="Q160" i="582" s="1"/>
  <c r="M160" i="582"/>
  <c r="AB160" i="582" s="1"/>
  <c r="K160" i="582"/>
  <c r="G160" i="582"/>
  <c r="O159" i="582"/>
  <c r="M159" i="582"/>
  <c r="M174" i="582" s="1"/>
  <c r="K159" i="582"/>
  <c r="G159" i="582"/>
  <c r="AB158" i="582"/>
  <c r="AA158" i="582"/>
  <c r="O158" i="582"/>
  <c r="N158" i="582"/>
  <c r="Q158" i="582" s="1"/>
  <c r="M158" i="582"/>
  <c r="K158" i="582"/>
  <c r="G158" i="582"/>
  <c r="T157" i="582"/>
  <c r="S157" i="582"/>
  <c r="M157" i="582"/>
  <c r="AB157" i="582" s="1"/>
  <c r="AC141" i="582" s="1"/>
  <c r="L157" i="582"/>
  <c r="O157" i="582" s="1"/>
  <c r="J157" i="582"/>
  <c r="K157" i="582" s="1"/>
  <c r="I157" i="582"/>
  <c r="AA143" i="582"/>
  <c r="O143" i="582"/>
  <c r="N143" i="582"/>
  <c r="P143" i="582" s="1"/>
  <c r="M143" i="582"/>
  <c r="AB143" i="582" s="1"/>
  <c r="K143" i="582"/>
  <c r="Q143" i="582" s="1"/>
  <c r="G143" i="582"/>
  <c r="AB142" i="582"/>
  <c r="AA142" i="582"/>
  <c r="O142" i="582"/>
  <c r="N142" i="582"/>
  <c r="P142" i="582" s="1"/>
  <c r="M142" i="582"/>
  <c r="K142" i="582"/>
  <c r="Q142" i="582" s="1"/>
  <c r="G142" i="582"/>
  <c r="AB141" i="582"/>
  <c r="AA141" i="582"/>
  <c r="O141" i="582"/>
  <c r="M141" i="582"/>
  <c r="N141" i="582" s="1"/>
  <c r="K141" i="582"/>
  <c r="G141" i="582"/>
  <c r="T140" i="582"/>
  <c r="S140" i="582"/>
  <c r="L140" i="582"/>
  <c r="O140" i="582" s="1"/>
  <c r="J140" i="582"/>
  <c r="K140" i="582" s="1"/>
  <c r="I140" i="582"/>
  <c r="AA128" i="582"/>
  <c r="O128" i="582"/>
  <c r="M128" i="582"/>
  <c r="N128" i="582" s="1"/>
  <c r="K128" i="582"/>
  <c r="G128" i="582"/>
  <c r="O127" i="582"/>
  <c r="M127" i="582"/>
  <c r="AB127" i="582" s="1"/>
  <c r="K127" i="582"/>
  <c r="G127" i="582"/>
  <c r="AA126" i="582"/>
  <c r="O126" i="582"/>
  <c r="N126" i="582"/>
  <c r="Q126" i="582" s="1"/>
  <c r="M126" i="582"/>
  <c r="AB126" i="582" s="1"/>
  <c r="K126" i="582"/>
  <c r="G126" i="582"/>
  <c r="AB125" i="582"/>
  <c r="AA125" i="582"/>
  <c r="O125" i="582"/>
  <c r="M125" i="582"/>
  <c r="N125" i="582" s="1"/>
  <c r="K125" i="582"/>
  <c r="G125" i="582"/>
  <c r="AB124" i="582"/>
  <c r="Q124" i="582"/>
  <c r="O124" i="582"/>
  <c r="N124" i="582"/>
  <c r="P124" i="582" s="1"/>
  <c r="M124" i="582"/>
  <c r="M140" i="582" s="1"/>
  <c r="K124" i="582"/>
  <c r="G124" i="582"/>
  <c r="T123" i="582"/>
  <c r="S123" i="582"/>
  <c r="L123" i="582"/>
  <c r="O123" i="582" s="1"/>
  <c r="J123" i="582"/>
  <c r="K123" i="582" s="1"/>
  <c r="I123" i="582"/>
  <c r="AA112" i="582"/>
  <c r="O112" i="582"/>
  <c r="M112" i="582"/>
  <c r="N112" i="582" s="1"/>
  <c r="K112" i="582"/>
  <c r="G112" i="582"/>
  <c r="O111" i="582"/>
  <c r="M111" i="582"/>
  <c r="AB111" i="582" s="1"/>
  <c r="K111" i="582"/>
  <c r="G111" i="582"/>
  <c r="AA110" i="582"/>
  <c r="O110" i="582"/>
  <c r="N110" i="582"/>
  <c r="Q110" i="582" s="1"/>
  <c r="M110" i="582"/>
  <c r="AB110" i="582" s="1"/>
  <c r="K110" i="582"/>
  <c r="G110" i="582"/>
  <c r="AB109" i="582"/>
  <c r="AA109" i="582"/>
  <c r="O109" i="582"/>
  <c r="N109" i="582"/>
  <c r="Q109" i="582" s="1"/>
  <c r="M109" i="582"/>
  <c r="K109" i="582"/>
  <c r="G109" i="582"/>
  <c r="AA108" i="582"/>
  <c r="P108" i="582"/>
  <c r="O108" i="582"/>
  <c r="N108" i="582"/>
  <c r="Q108" i="582" s="1"/>
  <c r="M108" i="582"/>
  <c r="AB108" i="582" s="1"/>
  <c r="K108" i="582"/>
  <c r="G108" i="582"/>
  <c r="O107" i="582"/>
  <c r="N107" i="582"/>
  <c r="Q107" i="582" s="1"/>
  <c r="M107" i="582"/>
  <c r="M123" i="582" s="1"/>
  <c r="K107" i="582"/>
  <c r="G107" i="582"/>
  <c r="T106" i="582"/>
  <c r="S106" i="582"/>
  <c r="M106" i="582"/>
  <c r="AB106" i="582" s="1"/>
  <c r="AC90" i="582" s="1"/>
  <c r="L106" i="582"/>
  <c r="O106" i="582" s="1"/>
  <c r="J106" i="582"/>
  <c r="K106" i="582" s="1"/>
  <c r="I106" i="582"/>
  <c r="O93" i="582"/>
  <c r="M93" i="582"/>
  <c r="AB93" i="582" s="1"/>
  <c r="K93" i="582"/>
  <c r="G93" i="582"/>
  <c r="AA92" i="582"/>
  <c r="Q92" i="582"/>
  <c r="P92" i="582"/>
  <c r="O92" i="582"/>
  <c r="N92" i="582"/>
  <c r="M92" i="582"/>
  <c r="AB92" i="582" s="1"/>
  <c r="K92" i="582"/>
  <c r="G92" i="582"/>
  <c r="AB91" i="582"/>
  <c r="AA91" i="582"/>
  <c r="O91" i="582"/>
  <c r="N91" i="582"/>
  <c r="Q91" i="582" s="1"/>
  <c r="M91" i="582"/>
  <c r="K91" i="582"/>
  <c r="G91" i="582"/>
  <c r="O90" i="582"/>
  <c r="M90" i="582"/>
  <c r="N90" i="582" s="1"/>
  <c r="K90" i="582"/>
  <c r="G90" i="582"/>
  <c r="T89" i="582"/>
  <c r="S89" i="582"/>
  <c r="L89" i="582"/>
  <c r="O89" i="582" s="1"/>
  <c r="J89" i="582"/>
  <c r="K89" i="582" s="1"/>
  <c r="I89" i="582"/>
  <c r="AA77" i="582"/>
  <c r="P77" i="582"/>
  <c r="O77" i="582"/>
  <c r="N77" i="582"/>
  <c r="Q77" i="582" s="1"/>
  <c r="M77" i="582"/>
  <c r="AB77" i="582" s="1"/>
  <c r="K77" i="582"/>
  <c r="G77" i="582"/>
  <c r="O76" i="582"/>
  <c r="M76" i="582"/>
  <c r="AB76" i="582" s="1"/>
  <c r="K76" i="582"/>
  <c r="G76" i="582"/>
  <c r="O75" i="582"/>
  <c r="M75" i="582"/>
  <c r="AB75" i="582" s="1"/>
  <c r="K75" i="582"/>
  <c r="G75" i="582"/>
  <c r="AB74" i="582"/>
  <c r="AA74" i="582"/>
  <c r="O74" i="582"/>
  <c r="M74" i="582"/>
  <c r="N74" i="582" s="1"/>
  <c r="K74" i="582"/>
  <c r="G74" i="582"/>
  <c r="O73" i="582"/>
  <c r="M73" i="582"/>
  <c r="M89" i="582" s="1"/>
  <c r="K73" i="582"/>
  <c r="G73" i="582"/>
  <c r="T72" i="582"/>
  <c r="S72" i="582"/>
  <c r="L72" i="582"/>
  <c r="O72" i="582" s="1"/>
  <c r="J72" i="582"/>
  <c r="K72" i="582" s="1"/>
  <c r="I72" i="582"/>
  <c r="O57" i="582"/>
  <c r="M57" i="582"/>
  <c r="N57" i="582" s="1"/>
  <c r="K57" i="582"/>
  <c r="G57" i="582"/>
  <c r="O56" i="582"/>
  <c r="N56" i="582"/>
  <c r="Q56" i="582" s="1"/>
  <c r="M56" i="582"/>
  <c r="M72" i="582" s="1"/>
  <c r="K56" i="582"/>
  <c r="G56" i="582"/>
  <c r="T55" i="582"/>
  <c r="S55" i="582"/>
  <c r="M55" i="582"/>
  <c r="AB55" i="582" s="1"/>
  <c r="AC39" i="582" s="1"/>
  <c r="L55" i="582"/>
  <c r="O55" i="582" s="1"/>
  <c r="J55" i="582"/>
  <c r="K55" i="582" s="1"/>
  <c r="I55" i="582"/>
  <c r="O41" i="582"/>
  <c r="M41" i="582"/>
  <c r="AB41" i="582" s="1"/>
  <c r="K41" i="582"/>
  <c r="G41" i="582"/>
  <c r="O40" i="582"/>
  <c r="M40" i="582"/>
  <c r="AB40" i="582" s="1"/>
  <c r="K40" i="582"/>
  <c r="G40" i="582"/>
  <c r="AB39" i="582"/>
  <c r="O39" i="582"/>
  <c r="M39" i="582"/>
  <c r="AA39" i="582" s="1"/>
  <c r="K39" i="582"/>
  <c r="G39" i="582"/>
  <c r="T38" i="582"/>
  <c r="S38" i="582"/>
  <c r="L38" i="582"/>
  <c r="O38" i="582" s="1"/>
  <c r="J38" i="582"/>
  <c r="K38" i="582" s="1"/>
  <c r="I38" i="582"/>
  <c r="AB23" i="582"/>
  <c r="AA23" i="582"/>
  <c r="O23" i="582"/>
  <c r="M23" i="582"/>
  <c r="N23" i="582" s="1"/>
  <c r="K23" i="582"/>
  <c r="G23" i="582"/>
  <c r="AA22" i="582"/>
  <c r="O22" i="582"/>
  <c r="M22" i="582"/>
  <c r="N22" i="582" s="1"/>
  <c r="K22" i="582"/>
  <c r="G22" i="582"/>
  <c r="T21" i="582"/>
  <c r="S21" i="582"/>
  <c r="L21" i="582"/>
  <c r="O21" i="582" s="1"/>
  <c r="J21" i="582"/>
  <c r="K21" i="582" s="1"/>
  <c r="I21" i="582"/>
  <c r="AA6" i="582"/>
  <c r="Q6" i="582"/>
  <c r="P6" i="582"/>
  <c r="O6" i="582"/>
  <c r="N6" i="582"/>
  <c r="M6" i="582"/>
  <c r="AB6" i="582" s="1"/>
  <c r="K6" i="582"/>
  <c r="G6" i="582"/>
  <c r="F1" i="582" s="1"/>
  <c r="AB5" i="582"/>
  <c r="AA5" i="582"/>
  <c r="O5" i="582"/>
  <c r="N5" i="582"/>
  <c r="Q5" i="582" s="1"/>
  <c r="M5" i="582"/>
  <c r="M21" i="582" s="1"/>
  <c r="K5" i="582"/>
  <c r="G5" i="582"/>
  <c r="H2" i="582"/>
  <c r="H1" i="582"/>
  <c r="D1" i="582"/>
  <c r="X29" i="581"/>
  <c r="W29" i="581"/>
  <c r="V29" i="581"/>
  <c r="M8" i="581" s="1"/>
  <c r="T29" i="581"/>
  <c r="P29" i="581"/>
  <c r="O29" i="581"/>
  <c r="N29" i="581"/>
  <c r="M29" i="581"/>
  <c r="I29" i="581"/>
  <c r="H29" i="581"/>
  <c r="G29" i="581"/>
  <c r="D29" i="581"/>
  <c r="K8" i="581" s="1"/>
  <c r="O15" i="581"/>
  <c r="N15" i="581"/>
  <c r="I8" i="581" s="1"/>
  <c r="K15" i="581"/>
  <c r="I15" i="581"/>
  <c r="H15" i="581"/>
  <c r="G15" i="581"/>
  <c r="F15" i="581"/>
  <c r="G8" i="581" s="1"/>
  <c r="E15" i="581"/>
  <c r="D15" i="581"/>
  <c r="F8" i="581"/>
  <c r="E8" i="581"/>
  <c r="M7" i="581"/>
  <c r="K7" i="581"/>
  <c r="I7" i="581"/>
  <c r="G7" i="581"/>
  <c r="F7" i="581"/>
  <c r="E7" i="581"/>
  <c r="M6" i="581"/>
  <c r="K6" i="581"/>
  <c r="I6" i="581"/>
  <c r="G6" i="581"/>
  <c r="F6" i="581"/>
  <c r="E6" i="581"/>
  <c r="F3" i="581"/>
  <c r="N55" i="673" l="1"/>
  <c r="AB55" i="673"/>
  <c r="AC39" i="673" s="1"/>
  <c r="AA55" i="673"/>
  <c r="F2" i="672"/>
  <c r="I3" i="671"/>
  <c r="P174" i="672"/>
  <c r="Q174" i="672"/>
  <c r="R158" i="672" s="1"/>
  <c r="AB55" i="672"/>
  <c r="AC39" i="672" s="1"/>
  <c r="AA55" i="672"/>
  <c r="N55" i="672"/>
  <c r="Q21" i="673"/>
  <c r="R5" i="673" s="1"/>
  <c r="P21" i="673"/>
  <c r="Q5" i="672"/>
  <c r="P5" i="672"/>
  <c r="P106" i="672"/>
  <c r="Q106" i="672"/>
  <c r="R90" i="672" s="1"/>
  <c r="N140" i="673"/>
  <c r="AB140" i="673"/>
  <c r="AC124" i="673" s="1"/>
  <c r="AA140" i="673"/>
  <c r="P38" i="673"/>
  <c r="Q38" i="673"/>
  <c r="R22" i="673" s="1"/>
  <c r="P175" i="672"/>
  <c r="Q175" i="672"/>
  <c r="Q89" i="672"/>
  <c r="R73" i="672" s="1"/>
  <c r="P89" i="672"/>
  <c r="P107" i="672"/>
  <c r="Q107" i="672"/>
  <c r="N38" i="672"/>
  <c r="AB38" i="672"/>
  <c r="AC22" i="672" s="1"/>
  <c r="AA38" i="672"/>
  <c r="N208" i="672"/>
  <c r="AB208" i="672"/>
  <c r="AC192" i="672" s="1"/>
  <c r="AA208" i="672"/>
  <c r="Q142" i="673"/>
  <c r="P142" i="673"/>
  <c r="N21" i="672"/>
  <c r="P75" i="672"/>
  <c r="AA89" i="672"/>
  <c r="P93" i="672"/>
  <c r="N123" i="672"/>
  <c r="P125" i="672"/>
  <c r="N140" i="672"/>
  <c r="P142" i="672"/>
  <c r="N157" i="672"/>
  <c r="P159" i="672"/>
  <c r="N191" i="672"/>
  <c r="P193" i="672"/>
  <c r="P197" i="672"/>
  <c r="P75" i="673"/>
  <c r="P79" i="673"/>
  <c r="N89" i="673"/>
  <c r="P91" i="673"/>
  <c r="P109" i="673"/>
  <c r="P126" i="673"/>
  <c r="P22" i="672"/>
  <c r="AB89" i="672"/>
  <c r="AC73" i="672" s="1"/>
  <c r="N92" i="672"/>
  <c r="AA107" i="672"/>
  <c r="N110" i="672"/>
  <c r="P124" i="672"/>
  <c r="P141" i="672"/>
  <c r="P158" i="672"/>
  <c r="AA175" i="672"/>
  <c r="N178" i="672"/>
  <c r="P192" i="672"/>
  <c r="P90" i="673"/>
  <c r="E8" i="671"/>
  <c r="M72" i="672"/>
  <c r="AB107" i="672"/>
  <c r="AB175" i="672"/>
  <c r="M123" i="673"/>
  <c r="M157" i="673"/>
  <c r="P6" i="672"/>
  <c r="AA106" i="672"/>
  <c r="P128" i="672"/>
  <c r="AA174" i="672"/>
  <c r="P6" i="673"/>
  <c r="AA21" i="673"/>
  <c r="P25" i="673"/>
  <c r="AA38" i="673"/>
  <c r="P42" i="673"/>
  <c r="P58" i="673"/>
  <c r="N72" i="673"/>
  <c r="P74" i="673"/>
  <c r="P78" i="673"/>
  <c r="P82" i="673"/>
  <c r="N106" i="673"/>
  <c r="P108" i="673"/>
  <c r="P125" i="673"/>
  <c r="AA22" i="672"/>
  <c r="AB106" i="672"/>
  <c r="AC90" i="672" s="1"/>
  <c r="N109" i="672"/>
  <c r="AB174" i="672"/>
  <c r="AC158" i="672" s="1"/>
  <c r="AA192" i="672"/>
  <c r="P5" i="673"/>
  <c r="AB21" i="673"/>
  <c r="AC5" i="673" s="1"/>
  <c r="N24" i="673"/>
  <c r="AB38" i="673"/>
  <c r="AC22" i="673" s="1"/>
  <c r="N41" i="673"/>
  <c r="N57" i="673"/>
  <c r="N61" i="673"/>
  <c r="P73" i="673"/>
  <c r="N77" i="673"/>
  <c r="N81" i="673"/>
  <c r="AA90" i="673"/>
  <c r="N93" i="673"/>
  <c r="P107" i="673"/>
  <c r="N111" i="673"/>
  <c r="P124" i="673"/>
  <c r="N143" i="673"/>
  <c r="AB192" i="672"/>
  <c r="AA42" i="673"/>
  <c r="AA58" i="673"/>
  <c r="AA74" i="673"/>
  <c r="AA78" i="673"/>
  <c r="AA82" i="673"/>
  <c r="AA108" i="673"/>
  <c r="AA125" i="673"/>
  <c r="AA21" i="672"/>
  <c r="AA123" i="672"/>
  <c r="AA140" i="672"/>
  <c r="AA157" i="672"/>
  <c r="AA191" i="672"/>
  <c r="AA89" i="673"/>
  <c r="P90" i="672"/>
  <c r="AA73" i="673"/>
  <c r="AA107" i="673"/>
  <c r="AA124" i="673"/>
  <c r="AB124" i="673"/>
  <c r="AA143" i="673"/>
  <c r="P76" i="672"/>
  <c r="P108" i="672"/>
  <c r="P126" i="672"/>
  <c r="P143" i="672"/>
  <c r="P176" i="672"/>
  <c r="P194" i="672"/>
  <c r="AA72" i="673"/>
  <c r="AA106" i="673"/>
  <c r="Q142" i="669"/>
  <c r="P142" i="669"/>
  <c r="P175" i="669"/>
  <c r="Q175" i="669"/>
  <c r="Q43" i="670"/>
  <c r="P43" i="670"/>
  <c r="Q109" i="670"/>
  <c r="P109" i="670"/>
  <c r="F2" i="669"/>
  <c r="I3" i="668"/>
  <c r="Q91" i="670"/>
  <c r="P91" i="670"/>
  <c r="Q126" i="670"/>
  <c r="P126" i="670"/>
  <c r="Q159" i="669"/>
  <c r="P159" i="669"/>
  <c r="Q193" i="669"/>
  <c r="P193" i="669"/>
  <c r="N140" i="670"/>
  <c r="AB140" i="670"/>
  <c r="AC124" i="670" s="1"/>
  <c r="AA140" i="670"/>
  <c r="Q197" i="669"/>
  <c r="P197" i="669"/>
  <c r="N38" i="670"/>
  <c r="AB38" i="670"/>
  <c r="AC22" i="670" s="1"/>
  <c r="AA38" i="670"/>
  <c r="Q92" i="670"/>
  <c r="P92" i="670"/>
  <c r="P39" i="669"/>
  <c r="Q39" i="669"/>
  <c r="N208" i="669"/>
  <c r="AB208" i="669"/>
  <c r="AC192" i="669" s="1"/>
  <c r="AA208" i="669"/>
  <c r="Q7" i="670"/>
  <c r="P7" i="670"/>
  <c r="N55" i="670"/>
  <c r="AB55" i="670"/>
  <c r="AC39" i="670" s="1"/>
  <c r="AA55" i="670"/>
  <c r="Q142" i="670"/>
  <c r="P142" i="670"/>
  <c r="P107" i="669"/>
  <c r="Q107" i="669"/>
  <c r="Q23" i="669"/>
  <c r="P23" i="669"/>
  <c r="Q26" i="670"/>
  <c r="P26" i="670"/>
  <c r="Q75" i="669"/>
  <c r="P75" i="669"/>
  <c r="Q93" i="669"/>
  <c r="P93" i="669"/>
  <c r="Q125" i="669"/>
  <c r="P125" i="669"/>
  <c r="Q59" i="670"/>
  <c r="P59" i="670"/>
  <c r="Q75" i="670"/>
  <c r="P75" i="670"/>
  <c r="Q79" i="670"/>
  <c r="P79" i="670"/>
  <c r="M123" i="669"/>
  <c r="M140" i="669"/>
  <c r="M157" i="669"/>
  <c r="M89" i="670"/>
  <c r="N21" i="669"/>
  <c r="N191" i="669"/>
  <c r="AA39" i="669"/>
  <c r="N74" i="669"/>
  <c r="N92" i="669"/>
  <c r="AA107" i="669"/>
  <c r="N110" i="669"/>
  <c r="N128" i="669"/>
  <c r="N145" i="669"/>
  <c r="AA175" i="669"/>
  <c r="N178" i="669"/>
  <c r="AA22" i="670"/>
  <c r="N74" i="670"/>
  <c r="N78" i="670"/>
  <c r="N82" i="670"/>
  <c r="N108" i="670"/>
  <c r="N125" i="670"/>
  <c r="P6" i="669"/>
  <c r="AB23" i="669"/>
  <c r="N55" i="669"/>
  <c r="N72" i="669"/>
  <c r="AB75" i="669"/>
  <c r="AB93" i="669"/>
  <c r="AB125" i="669"/>
  <c r="AB142" i="669"/>
  <c r="AB159" i="669"/>
  <c r="AB193" i="669"/>
  <c r="AB197" i="669"/>
  <c r="AB7" i="670"/>
  <c r="AB26" i="670"/>
  <c r="P42" i="670"/>
  <c r="AB43" i="670"/>
  <c r="P58" i="670"/>
  <c r="AB59" i="670"/>
  <c r="N72" i="670"/>
  <c r="AB75" i="670"/>
  <c r="AB79" i="670"/>
  <c r="AB91" i="670"/>
  <c r="N106" i="670"/>
  <c r="AB109" i="670"/>
  <c r="N123" i="670"/>
  <c r="AB126" i="670"/>
  <c r="N157" i="670"/>
  <c r="P5" i="669"/>
  <c r="P56" i="669"/>
  <c r="P73" i="669"/>
  <c r="P5" i="670"/>
  <c r="P73" i="670"/>
  <c r="P107" i="670"/>
  <c r="P124" i="670"/>
  <c r="M89" i="669"/>
  <c r="N56" i="670"/>
  <c r="AA58" i="670"/>
  <c r="AA74" i="670"/>
  <c r="AA78" i="670"/>
  <c r="AA82" i="670"/>
  <c r="AA108" i="670"/>
  <c r="AA125" i="670"/>
  <c r="P177" i="669"/>
  <c r="AA191" i="669"/>
  <c r="P195" i="669"/>
  <c r="P24" i="670"/>
  <c r="P41" i="670"/>
  <c r="P57" i="670"/>
  <c r="P61" i="670"/>
  <c r="P77" i="670"/>
  <c r="P81" i="670"/>
  <c r="P93" i="670"/>
  <c r="P111" i="670"/>
  <c r="P143" i="670"/>
  <c r="P90" i="669"/>
  <c r="AA124" i="670"/>
  <c r="M38" i="669"/>
  <c r="M106" i="669"/>
  <c r="M174" i="669"/>
  <c r="M21" i="670"/>
  <c r="AA55" i="669"/>
  <c r="AA72" i="669"/>
  <c r="AA72" i="670"/>
  <c r="AA106" i="670"/>
  <c r="AA123" i="670"/>
  <c r="AA157" i="670"/>
  <c r="P208" i="666"/>
  <c r="Q208" i="666"/>
  <c r="R192" i="666" s="1"/>
  <c r="N157" i="666"/>
  <c r="AB157" i="666"/>
  <c r="AC141" i="666" s="1"/>
  <c r="AA157" i="666"/>
  <c r="N140" i="666"/>
  <c r="AB140" i="666"/>
  <c r="AC124" i="666" s="1"/>
  <c r="AA140" i="666"/>
  <c r="Q145" i="666"/>
  <c r="P145" i="666"/>
  <c r="N140" i="667"/>
  <c r="AB140" i="667"/>
  <c r="AC124" i="667" s="1"/>
  <c r="AA140" i="667"/>
  <c r="Q128" i="666"/>
  <c r="P128" i="666"/>
  <c r="Q174" i="666"/>
  <c r="R158" i="666" s="1"/>
  <c r="P174" i="666"/>
  <c r="Q110" i="666"/>
  <c r="P110" i="666"/>
  <c r="N38" i="666"/>
  <c r="AB38" i="666"/>
  <c r="AC22" i="666" s="1"/>
  <c r="AA38" i="666"/>
  <c r="P38" i="667"/>
  <c r="Q38" i="667"/>
  <c r="R22" i="667" s="1"/>
  <c r="F2" i="666"/>
  <c r="I3" i="665"/>
  <c r="N21" i="667"/>
  <c r="AB21" i="667"/>
  <c r="AC5" i="667" s="1"/>
  <c r="AA21" i="667"/>
  <c r="Q44" i="667"/>
  <c r="P44" i="667"/>
  <c r="Q142" i="667"/>
  <c r="P142" i="667"/>
  <c r="P191" i="666"/>
  <c r="Q191" i="666"/>
  <c r="R175" i="666" s="1"/>
  <c r="N21" i="666"/>
  <c r="P23" i="666"/>
  <c r="N72" i="666"/>
  <c r="P74" i="666"/>
  <c r="P92" i="666"/>
  <c r="AA174" i="666"/>
  <c r="AB44" i="667"/>
  <c r="N89" i="667"/>
  <c r="P22" i="666"/>
  <c r="N57" i="666"/>
  <c r="P73" i="666"/>
  <c r="N109" i="666"/>
  <c r="AA124" i="666"/>
  <c r="AA141" i="666"/>
  <c r="AB174" i="666"/>
  <c r="AC158" i="666" s="1"/>
  <c r="P90" i="667"/>
  <c r="N55" i="666"/>
  <c r="N89" i="666"/>
  <c r="AB110" i="666"/>
  <c r="AB128" i="666"/>
  <c r="AB145" i="666"/>
  <c r="P177" i="666"/>
  <c r="AA191" i="666"/>
  <c r="P195" i="666"/>
  <c r="AA208" i="666"/>
  <c r="P6" i="667"/>
  <c r="P25" i="667"/>
  <c r="AA38" i="667"/>
  <c r="P42" i="667"/>
  <c r="N55" i="667"/>
  <c r="P57" i="667"/>
  <c r="N72" i="667"/>
  <c r="P74" i="667"/>
  <c r="P78" i="667"/>
  <c r="P82" i="667"/>
  <c r="N106" i="667"/>
  <c r="P108" i="667"/>
  <c r="N123" i="667"/>
  <c r="P125" i="667"/>
  <c r="N157" i="667"/>
  <c r="P5" i="666"/>
  <c r="AA22" i="666"/>
  <c r="N41" i="666"/>
  <c r="P56" i="666"/>
  <c r="AA73" i="666"/>
  <c r="P90" i="666"/>
  <c r="AB191" i="666"/>
  <c r="AC175" i="666" s="1"/>
  <c r="AB208" i="666"/>
  <c r="AC192" i="666" s="1"/>
  <c r="P5" i="667"/>
  <c r="AB38" i="667"/>
  <c r="AC22" i="667" s="1"/>
  <c r="N41" i="667"/>
  <c r="N45" i="667"/>
  <c r="P56" i="667"/>
  <c r="P73" i="667"/>
  <c r="AA90" i="667"/>
  <c r="P107" i="667"/>
  <c r="P124" i="667"/>
  <c r="N143" i="667"/>
  <c r="AB22" i="666"/>
  <c r="M106" i="666"/>
  <c r="N107" i="666"/>
  <c r="AA108" i="667"/>
  <c r="AA125" i="667"/>
  <c r="AA21" i="666"/>
  <c r="AA72" i="666"/>
  <c r="P76" i="666"/>
  <c r="P108" i="666"/>
  <c r="P126" i="666"/>
  <c r="P143" i="666"/>
  <c r="P176" i="666"/>
  <c r="AA89" i="667"/>
  <c r="P93" i="667"/>
  <c r="P111" i="667"/>
  <c r="AA5" i="667"/>
  <c r="AA56" i="667"/>
  <c r="AA73" i="667"/>
  <c r="AA107" i="667"/>
  <c r="AA124" i="667"/>
  <c r="M123" i="666"/>
  <c r="AB5" i="667"/>
  <c r="AB124" i="667"/>
  <c r="P40" i="666"/>
  <c r="AA55" i="666"/>
  <c r="P75" i="666"/>
  <c r="AA89" i="666"/>
  <c r="P93" i="666"/>
  <c r="P125" i="666"/>
  <c r="P142" i="666"/>
  <c r="P159" i="666"/>
  <c r="P193" i="666"/>
  <c r="AA55" i="667"/>
  <c r="AA72" i="667"/>
  <c r="AA106" i="667"/>
  <c r="AA123" i="667"/>
  <c r="AA157" i="667"/>
  <c r="N72" i="663"/>
  <c r="AB72" i="663"/>
  <c r="AC56" i="663" s="1"/>
  <c r="AA72" i="663"/>
  <c r="AB106" i="663"/>
  <c r="AC90" i="663" s="1"/>
  <c r="AA106" i="663"/>
  <c r="N106" i="663"/>
  <c r="Q22" i="664"/>
  <c r="P22" i="664"/>
  <c r="N140" i="664"/>
  <c r="AB140" i="664"/>
  <c r="AC124" i="664" s="1"/>
  <c r="AA140" i="664"/>
  <c r="AB208" i="663"/>
  <c r="AC192" i="663" s="1"/>
  <c r="AA208" i="663"/>
  <c r="N208" i="663"/>
  <c r="Q58" i="664"/>
  <c r="P58" i="664"/>
  <c r="AB174" i="663"/>
  <c r="AC158" i="663" s="1"/>
  <c r="AA174" i="663"/>
  <c r="N174" i="663"/>
  <c r="AB72" i="664"/>
  <c r="AC56" i="664" s="1"/>
  <c r="AA72" i="664"/>
  <c r="N72" i="664"/>
  <c r="Q22" i="663"/>
  <c r="P22" i="663"/>
  <c r="Q195" i="663"/>
  <c r="P195" i="663"/>
  <c r="Q73" i="664"/>
  <c r="P73" i="664"/>
  <c r="N55" i="663"/>
  <c r="AB55" i="663"/>
  <c r="AC39" i="663" s="1"/>
  <c r="AA55" i="663"/>
  <c r="Q175" i="663"/>
  <c r="P175" i="663"/>
  <c r="Q177" i="663"/>
  <c r="P177" i="663"/>
  <c r="AB21" i="664"/>
  <c r="AC5" i="664" s="1"/>
  <c r="AA21" i="664"/>
  <c r="N21" i="664"/>
  <c r="Q109" i="664"/>
  <c r="P109" i="664"/>
  <c r="AB106" i="664"/>
  <c r="AC90" i="664" s="1"/>
  <c r="AA106" i="664"/>
  <c r="N106" i="664"/>
  <c r="Q108" i="664"/>
  <c r="P108" i="664"/>
  <c r="N21" i="663"/>
  <c r="AB21" i="663"/>
  <c r="AC5" i="663" s="1"/>
  <c r="AA21" i="663"/>
  <c r="Q73" i="663"/>
  <c r="P73" i="663"/>
  <c r="N89" i="663"/>
  <c r="AB89" i="663"/>
  <c r="AC73" i="663" s="1"/>
  <c r="AA89" i="663"/>
  <c r="Q82" i="664"/>
  <c r="P82" i="664"/>
  <c r="Q109" i="663"/>
  <c r="P109" i="663"/>
  <c r="AB157" i="663"/>
  <c r="AC141" i="663" s="1"/>
  <c r="AA157" i="663"/>
  <c r="N157" i="663"/>
  <c r="Q144" i="663"/>
  <c r="P144" i="663"/>
  <c r="Q78" i="664"/>
  <c r="P78" i="664"/>
  <c r="AB140" i="663"/>
  <c r="AC124" i="663" s="1"/>
  <c r="AA140" i="663"/>
  <c r="N140" i="663"/>
  <c r="Q127" i="663"/>
  <c r="P127" i="663"/>
  <c r="Q74" i="664"/>
  <c r="P74" i="664"/>
  <c r="N40" i="663"/>
  <c r="N75" i="663"/>
  <c r="N93" i="663"/>
  <c r="N125" i="663"/>
  <c r="N142" i="663"/>
  <c r="N159" i="663"/>
  <c r="N193" i="663"/>
  <c r="N197" i="663"/>
  <c r="N7" i="664"/>
  <c r="N26" i="664"/>
  <c r="N42" i="664"/>
  <c r="N57" i="664"/>
  <c r="N61" i="664"/>
  <c r="N77" i="664"/>
  <c r="N81" i="664"/>
  <c r="N93" i="664"/>
  <c r="N111" i="664"/>
  <c r="F2" i="663"/>
  <c r="N38" i="663"/>
  <c r="N123" i="663"/>
  <c r="N191" i="663"/>
  <c r="M123" i="664"/>
  <c r="N124" i="664"/>
  <c r="M157" i="664"/>
  <c r="P39" i="663"/>
  <c r="AA107" i="663"/>
  <c r="P124" i="663"/>
  <c r="P141" i="663"/>
  <c r="P158" i="663"/>
  <c r="AA175" i="663"/>
  <c r="P192" i="663"/>
  <c r="P56" i="664"/>
  <c r="N92" i="664"/>
  <c r="N110" i="664"/>
  <c r="P125" i="664"/>
  <c r="M55" i="664"/>
  <c r="AA40" i="663"/>
  <c r="AA75" i="663"/>
  <c r="AA93" i="663"/>
  <c r="AA125" i="663"/>
  <c r="AA142" i="663"/>
  <c r="AA159" i="663"/>
  <c r="AB175" i="663"/>
  <c r="AA193" i="663"/>
  <c r="AA197" i="663"/>
  <c r="N5" i="664"/>
  <c r="AA7" i="664"/>
  <c r="AB22" i="664"/>
  <c r="AA26" i="664"/>
  <c r="AA42" i="664"/>
  <c r="AA57" i="664"/>
  <c r="AA61" i="664"/>
  <c r="AB73" i="664"/>
  <c r="AA77" i="664"/>
  <c r="AA81" i="664"/>
  <c r="AA93" i="664"/>
  <c r="AA111" i="664"/>
  <c r="O123" i="664"/>
  <c r="N143" i="664"/>
  <c r="P23" i="663"/>
  <c r="AB40" i="663"/>
  <c r="P74" i="663"/>
  <c r="AB75" i="663"/>
  <c r="P92" i="663"/>
  <c r="AB93" i="663"/>
  <c r="P110" i="663"/>
  <c r="AB125" i="663"/>
  <c r="P128" i="663"/>
  <c r="AB142" i="663"/>
  <c r="P145" i="663"/>
  <c r="P178" i="663"/>
  <c r="P196" i="663"/>
  <c r="P6" i="664"/>
  <c r="P25" i="664"/>
  <c r="P41" i="664"/>
  <c r="P45" i="664"/>
  <c r="P60" i="664"/>
  <c r="P76" i="664"/>
  <c r="P80" i="664"/>
  <c r="AA125" i="664"/>
  <c r="AA141" i="663"/>
  <c r="AA158" i="663"/>
  <c r="AA192" i="663"/>
  <c r="AA56" i="664"/>
  <c r="E8" i="662"/>
  <c r="AB192" i="663"/>
  <c r="AA6" i="664"/>
  <c r="M38" i="664"/>
  <c r="AA60" i="664"/>
  <c r="AA76" i="664"/>
  <c r="AA80" i="664"/>
  <c r="M89" i="664"/>
  <c r="N90" i="664"/>
  <c r="AA92" i="664"/>
  <c r="AA110" i="664"/>
  <c r="AA124" i="664"/>
  <c r="AA38" i="663"/>
  <c r="AA123" i="663"/>
  <c r="AA191" i="663"/>
  <c r="P59" i="664"/>
  <c r="AB124" i="664"/>
  <c r="AA143" i="664"/>
  <c r="P90" i="663"/>
  <c r="AA5" i="664"/>
  <c r="P39" i="664"/>
  <c r="AB5" i="664"/>
  <c r="N157" i="660"/>
  <c r="AB157" i="660"/>
  <c r="AC141" i="660" s="1"/>
  <c r="AA157" i="660"/>
  <c r="N140" i="661"/>
  <c r="AB140" i="661"/>
  <c r="AC124" i="661" s="1"/>
  <c r="AA140" i="661"/>
  <c r="N140" i="660"/>
  <c r="AB140" i="660"/>
  <c r="AC124" i="660" s="1"/>
  <c r="AA140" i="660"/>
  <c r="Q77" i="661"/>
  <c r="P77" i="661"/>
  <c r="Q74" i="660"/>
  <c r="P74" i="660"/>
  <c r="Q145" i="660"/>
  <c r="P145" i="660"/>
  <c r="F2" i="660"/>
  <c r="I3" i="659"/>
  <c r="Q128" i="660"/>
  <c r="P128" i="660"/>
  <c r="AB21" i="661"/>
  <c r="AC5" i="661" s="1"/>
  <c r="AA21" i="661"/>
  <c r="N21" i="661"/>
  <c r="N38" i="661"/>
  <c r="AB38" i="661"/>
  <c r="AC22" i="661" s="1"/>
  <c r="AA38" i="661"/>
  <c r="P38" i="660"/>
  <c r="Q38" i="660"/>
  <c r="R22" i="660" s="1"/>
  <c r="Q110" i="660"/>
  <c r="P110" i="660"/>
  <c r="Q175" i="660"/>
  <c r="P175" i="660"/>
  <c r="Q44" i="661"/>
  <c r="P44" i="661"/>
  <c r="AB106" i="661"/>
  <c r="AC90" i="661" s="1"/>
  <c r="AA106" i="661"/>
  <c r="N106" i="661"/>
  <c r="Q106" i="660"/>
  <c r="R90" i="660" s="1"/>
  <c r="P106" i="660"/>
  <c r="AB174" i="660"/>
  <c r="AC158" i="660" s="1"/>
  <c r="AA174" i="660"/>
  <c r="N174" i="660"/>
  <c r="Q194" i="660"/>
  <c r="P194" i="660"/>
  <c r="Q58" i="661"/>
  <c r="P58" i="661"/>
  <c r="Q92" i="660"/>
  <c r="P92" i="660"/>
  <c r="Q27" i="661"/>
  <c r="P27" i="661"/>
  <c r="AB208" i="660"/>
  <c r="AC192" i="660" s="1"/>
  <c r="AA208" i="660"/>
  <c r="N208" i="660"/>
  <c r="N89" i="661"/>
  <c r="AB89" i="661"/>
  <c r="AC73" i="661" s="1"/>
  <c r="AA89" i="661"/>
  <c r="Q81" i="661"/>
  <c r="P81" i="661"/>
  <c r="Q176" i="660"/>
  <c r="P176" i="660"/>
  <c r="Q178" i="660"/>
  <c r="P178" i="660"/>
  <c r="N72" i="661"/>
  <c r="AB72" i="661"/>
  <c r="AC56" i="661" s="1"/>
  <c r="AA72" i="661"/>
  <c r="AB55" i="660"/>
  <c r="AC39" i="660" s="1"/>
  <c r="AA55" i="660"/>
  <c r="N55" i="660"/>
  <c r="Q142" i="661"/>
  <c r="P142" i="661"/>
  <c r="Q6" i="661"/>
  <c r="P6" i="661"/>
  <c r="Q23" i="661"/>
  <c r="P23" i="661"/>
  <c r="Q62" i="661"/>
  <c r="P62" i="661"/>
  <c r="Q108" i="661"/>
  <c r="P108" i="661"/>
  <c r="Q43" i="661"/>
  <c r="P43" i="661"/>
  <c r="N21" i="660"/>
  <c r="P23" i="660"/>
  <c r="N72" i="660"/>
  <c r="AA106" i="660"/>
  <c r="AA39" i="660"/>
  <c r="P73" i="660"/>
  <c r="AB106" i="660"/>
  <c r="AC90" i="660" s="1"/>
  <c r="N26" i="661"/>
  <c r="N42" i="661"/>
  <c r="N57" i="661"/>
  <c r="N61" i="661"/>
  <c r="AA73" i="661"/>
  <c r="N76" i="661"/>
  <c r="N80" i="661"/>
  <c r="AA90" i="661"/>
  <c r="N93" i="661"/>
  <c r="P107" i="661"/>
  <c r="N111" i="661"/>
  <c r="P126" i="661"/>
  <c r="E8" i="659"/>
  <c r="AB39" i="660"/>
  <c r="M89" i="660"/>
  <c r="AA92" i="660"/>
  <c r="AA110" i="660"/>
  <c r="AA128" i="660"/>
  <c r="AA145" i="660"/>
  <c r="AA176" i="660"/>
  <c r="M191" i="660"/>
  <c r="N192" i="660"/>
  <c r="AA194" i="660"/>
  <c r="M55" i="661"/>
  <c r="AA58" i="661"/>
  <c r="AA62" i="661"/>
  <c r="AA77" i="661"/>
  <c r="AA81" i="661"/>
  <c r="AA108" i="661"/>
  <c r="AA38" i="660"/>
  <c r="AB74" i="660"/>
  <c r="AB92" i="660"/>
  <c r="AB110" i="660"/>
  <c r="AB128" i="660"/>
  <c r="P144" i="660"/>
  <c r="AB145" i="660"/>
  <c r="P160" i="660"/>
  <c r="AB176" i="660"/>
  <c r="P193" i="660"/>
  <c r="AB194" i="660"/>
  <c r="P197" i="660"/>
  <c r="P7" i="661"/>
  <c r="AB23" i="661"/>
  <c r="AB27" i="661"/>
  <c r="AB43" i="661"/>
  <c r="AB58" i="661"/>
  <c r="AB62" i="661"/>
  <c r="AB77" i="661"/>
  <c r="AB81" i="661"/>
  <c r="AB108" i="661"/>
  <c r="M123" i="661"/>
  <c r="P5" i="660"/>
  <c r="AB38" i="660"/>
  <c r="AC22" i="660" s="1"/>
  <c r="AA175" i="660"/>
  <c r="AA22" i="661"/>
  <c r="N25" i="661"/>
  <c r="N41" i="661"/>
  <c r="N45" i="661"/>
  <c r="P56" i="661"/>
  <c r="N60" i="661"/>
  <c r="N75" i="661"/>
  <c r="N79" i="661"/>
  <c r="N92" i="661"/>
  <c r="AA107" i="661"/>
  <c r="N110" i="661"/>
  <c r="P125" i="661"/>
  <c r="N157" i="661"/>
  <c r="N107" i="660"/>
  <c r="N158" i="660"/>
  <c r="AB175" i="660"/>
  <c r="AA42" i="661"/>
  <c r="AA57" i="661"/>
  <c r="AA61" i="661"/>
  <c r="AA76" i="661"/>
  <c r="AA80" i="661"/>
  <c r="AA93" i="661"/>
  <c r="AA111" i="661"/>
  <c r="P124" i="661"/>
  <c r="N143" i="661"/>
  <c r="AA21" i="660"/>
  <c r="P41" i="660"/>
  <c r="AA72" i="660"/>
  <c r="P76" i="660"/>
  <c r="P108" i="660"/>
  <c r="P126" i="660"/>
  <c r="P143" i="660"/>
  <c r="P159" i="660"/>
  <c r="AA192" i="660"/>
  <c r="P5" i="661"/>
  <c r="N40" i="661"/>
  <c r="AA56" i="661"/>
  <c r="N59" i="661"/>
  <c r="N74" i="661"/>
  <c r="N78" i="661"/>
  <c r="N91" i="661"/>
  <c r="N109" i="661"/>
  <c r="M123" i="660"/>
  <c r="AB192" i="660"/>
  <c r="AA25" i="661"/>
  <c r="AA41" i="661"/>
  <c r="AA45" i="661"/>
  <c r="AB56" i="661"/>
  <c r="AA60" i="661"/>
  <c r="N73" i="661"/>
  <c r="AA75" i="661"/>
  <c r="N90" i="661"/>
  <c r="AA110" i="661"/>
  <c r="AA124" i="661"/>
  <c r="P40" i="660"/>
  <c r="P75" i="660"/>
  <c r="P93" i="660"/>
  <c r="P142" i="660"/>
  <c r="P146" i="660"/>
  <c r="P24" i="661"/>
  <c r="P39" i="660"/>
  <c r="AA107" i="660"/>
  <c r="P124" i="660"/>
  <c r="P141" i="660"/>
  <c r="P39" i="661"/>
  <c r="AA157" i="661"/>
  <c r="AB158" i="660"/>
  <c r="Q24" i="658"/>
  <c r="P24" i="658"/>
  <c r="AB72" i="658"/>
  <c r="AC56" i="658" s="1"/>
  <c r="AA72" i="658"/>
  <c r="N72" i="658"/>
  <c r="Q159" i="657"/>
  <c r="P159" i="657"/>
  <c r="Q73" i="658"/>
  <c r="P73" i="658"/>
  <c r="Q82" i="658"/>
  <c r="P82" i="658"/>
  <c r="AB38" i="658"/>
  <c r="AC22" i="658" s="1"/>
  <c r="AA38" i="658"/>
  <c r="N38" i="658"/>
  <c r="Q78" i="658"/>
  <c r="P78" i="658"/>
  <c r="I3" i="656"/>
  <c r="F2" i="657"/>
  <c r="Q41" i="657"/>
  <c r="P41" i="657"/>
  <c r="Q7" i="658"/>
  <c r="P7" i="658"/>
  <c r="N55" i="658"/>
  <c r="AB55" i="658"/>
  <c r="AC39" i="658" s="1"/>
  <c r="AA55" i="658"/>
  <c r="N140" i="658"/>
  <c r="AB140" i="658"/>
  <c r="AC124" i="658" s="1"/>
  <c r="AA140" i="658"/>
  <c r="AB174" i="657"/>
  <c r="AC158" i="657" s="1"/>
  <c r="AA174" i="657"/>
  <c r="N174" i="657"/>
  <c r="Q74" i="658"/>
  <c r="P74" i="658"/>
  <c r="Q107" i="658"/>
  <c r="P107" i="658"/>
  <c r="AB123" i="657"/>
  <c r="AC107" i="657" s="1"/>
  <c r="AA123" i="657"/>
  <c r="N123" i="657"/>
  <c r="AB21" i="658"/>
  <c r="AC5" i="658" s="1"/>
  <c r="AA21" i="658"/>
  <c r="N21" i="658"/>
  <c r="AB140" i="657"/>
  <c r="AC124" i="657" s="1"/>
  <c r="AA140" i="657"/>
  <c r="N140" i="657"/>
  <c r="Q196" i="657"/>
  <c r="P196" i="657"/>
  <c r="Q44" i="658"/>
  <c r="P44" i="658"/>
  <c r="Q59" i="658"/>
  <c r="P59" i="658"/>
  <c r="Q61" i="658"/>
  <c r="P61" i="658"/>
  <c r="N157" i="657"/>
  <c r="AB157" i="657"/>
  <c r="AC141" i="657" s="1"/>
  <c r="AA157" i="657"/>
  <c r="Q108" i="658"/>
  <c r="P108" i="658"/>
  <c r="Q142" i="658"/>
  <c r="P142" i="658"/>
  <c r="Q55" i="657"/>
  <c r="R39" i="657" s="1"/>
  <c r="P55" i="657"/>
  <c r="Q75" i="657"/>
  <c r="P75" i="657"/>
  <c r="Q40" i="658"/>
  <c r="P40" i="658"/>
  <c r="AB38" i="657"/>
  <c r="AC22" i="657" s="1"/>
  <c r="AA38" i="657"/>
  <c r="N38" i="657"/>
  <c r="Q40" i="657"/>
  <c r="P40" i="657"/>
  <c r="Q178" i="657"/>
  <c r="P178" i="657"/>
  <c r="Q6" i="658"/>
  <c r="P6" i="658"/>
  <c r="AB106" i="658"/>
  <c r="AC90" i="658" s="1"/>
  <c r="AA106" i="658"/>
  <c r="N106" i="658"/>
  <c r="AB41" i="657"/>
  <c r="AA55" i="657"/>
  <c r="P93" i="657"/>
  <c r="P125" i="657"/>
  <c r="P142" i="657"/>
  <c r="P146" i="657"/>
  <c r="AB6" i="658"/>
  <c r="Q141" i="658"/>
  <c r="P39" i="657"/>
  <c r="AB55" i="657"/>
  <c r="AC39" i="657" s="1"/>
  <c r="N92" i="657"/>
  <c r="AA107" i="657"/>
  <c r="N110" i="657"/>
  <c r="P124" i="657"/>
  <c r="N128" i="657"/>
  <c r="P141" i="657"/>
  <c r="N176" i="657"/>
  <c r="N194" i="657"/>
  <c r="AA5" i="658"/>
  <c r="N23" i="658"/>
  <c r="P39" i="658"/>
  <c r="N62" i="658"/>
  <c r="N77" i="658"/>
  <c r="N81" i="658"/>
  <c r="AA90" i="658"/>
  <c r="N93" i="658"/>
  <c r="N111" i="658"/>
  <c r="M21" i="657"/>
  <c r="N22" i="657"/>
  <c r="M72" i="657"/>
  <c r="AB107" i="657"/>
  <c r="N175" i="657"/>
  <c r="M208" i="657"/>
  <c r="AB5" i="658"/>
  <c r="N22" i="658"/>
  <c r="AA24" i="658"/>
  <c r="AA40" i="658"/>
  <c r="AA44" i="658"/>
  <c r="AA59" i="658"/>
  <c r="AA74" i="658"/>
  <c r="AA78" i="658"/>
  <c r="AA82" i="658"/>
  <c r="AA108" i="658"/>
  <c r="P23" i="657"/>
  <c r="AB40" i="657"/>
  <c r="AB75" i="657"/>
  <c r="AB24" i="658"/>
  <c r="AB40" i="658"/>
  <c r="AB44" i="658"/>
  <c r="AB59" i="658"/>
  <c r="AB74" i="658"/>
  <c r="AB78" i="658"/>
  <c r="AB82" i="658"/>
  <c r="AB108" i="658"/>
  <c r="M123" i="658"/>
  <c r="N124" i="658"/>
  <c r="N26" i="658"/>
  <c r="AA39" i="658"/>
  <c r="N42" i="658"/>
  <c r="N57" i="658"/>
  <c r="AA73" i="658"/>
  <c r="N76" i="658"/>
  <c r="N80" i="658"/>
  <c r="N92" i="658"/>
  <c r="AA107" i="658"/>
  <c r="N110" i="658"/>
  <c r="P125" i="658"/>
  <c r="N157" i="658"/>
  <c r="E8" i="656"/>
  <c r="M89" i="657"/>
  <c r="AA176" i="657"/>
  <c r="M191" i="657"/>
  <c r="N192" i="657"/>
  <c r="AA194" i="657"/>
  <c r="AB73" i="658"/>
  <c r="AA81" i="658"/>
  <c r="AA93" i="658"/>
  <c r="AB107" i="658"/>
  <c r="AA111" i="658"/>
  <c r="N143" i="658"/>
  <c r="P6" i="657"/>
  <c r="P57" i="657"/>
  <c r="P127" i="657"/>
  <c r="P144" i="657"/>
  <c r="P160" i="657"/>
  <c r="P193" i="657"/>
  <c r="P197" i="657"/>
  <c r="AA125" i="658"/>
  <c r="P5" i="657"/>
  <c r="AA22" i="657"/>
  <c r="P90" i="657"/>
  <c r="AA175" i="657"/>
  <c r="AA22" i="658"/>
  <c r="M106" i="657"/>
  <c r="N107" i="657"/>
  <c r="AB22" i="658"/>
  <c r="M89" i="658"/>
  <c r="AA124" i="658"/>
  <c r="P76" i="657"/>
  <c r="P108" i="657"/>
  <c r="P126" i="657"/>
  <c r="P143" i="657"/>
  <c r="AA192" i="657"/>
  <c r="P5" i="658"/>
  <c r="P90" i="658"/>
  <c r="AA157" i="658"/>
  <c r="Q208" i="654"/>
  <c r="R192" i="654" s="1"/>
  <c r="P208" i="654"/>
  <c r="Q38" i="655"/>
  <c r="R22" i="655" s="1"/>
  <c r="P38" i="655"/>
  <c r="Q21" i="654"/>
  <c r="R5" i="654" s="1"/>
  <c r="P21" i="654"/>
  <c r="P89" i="654"/>
  <c r="Q89" i="654"/>
  <c r="R73" i="654" s="1"/>
  <c r="Q109" i="654"/>
  <c r="P109" i="654"/>
  <c r="P191" i="654"/>
  <c r="Q191" i="654"/>
  <c r="R175" i="654" s="1"/>
  <c r="Q21" i="655"/>
  <c r="R5" i="655" s="1"/>
  <c r="P21" i="655"/>
  <c r="Q72" i="654"/>
  <c r="R56" i="654" s="1"/>
  <c r="P72" i="654"/>
  <c r="N140" i="655"/>
  <c r="AB140" i="655"/>
  <c r="AC124" i="655" s="1"/>
  <c r="AA140" i="655"/>
  <c r="P89" i="655"/>
  <c r="Q89" i="655"/>
  <c r="R73" i="655" s="1"/>
  <c r="Q6" i="654"/>
  <c r="P6" i="654"/>
  <c r="Q174" i="654"/>
  <c r="R158" i="654" s="1"/>
  <c r="P174" i="654"/>
  <c r="P55" i="654"/>
  <c r="Q55" i="654"/>
  <c r="R39" i="654" s="1"/>
  <c r="I3" i="653"/>
  <c r="F2" i="654"/>
  <c r="Q142" i="655"/>
  <c r="P142" i="655"/>
  <c r="Q127" i="654"/>
  <c r="P127" i="654"/>
  <c r="K8" i="653"/>
  <c r="AB6" i="654"/>
  <c r="AA21" i="654"/>
  <c r="AA72" i="654"/>
  <c r="N106" i="654"/>
  <c r="AB109" i="654"/>
  <c r="AB127" i="654"/>
  <c r="N157" i="654"/>
  <c r="AA174" i="654"/>
  <c r="AA208" i="654"/>
  <c r="AA21" i="655"/>
  <c r="N106" i="655"/>
  <c r="P107" i="654"/>
  <c r="P158" i="654"/>
  <c r="P5" i="655"/>
  <c r="P107" i="655"/>
  <c r="N39" i="654"/>
  <c r="N124" i="654"/>
  <c r="M140" i="654"/>
  <c r="N141" i="654"/>
  <c r="N56" i="655"/>
  <c r="N124" i="655"/>
  <c r="N38" i="654"/>
  <c r="P40" i="654"/>
  <c r="AA55" i="654"/>
  <c r="P75" i="654"/>
  <c r="AA89" i="654"/>
  <c r="P93" i="654"/>
  <c r="N123" i="654"/>
  <c r="P125" i="654"/>
  <c r="P142" i="654"/>
  <c r="P146" i="654"/>
  <c r="P177" i="654"/>
  <c r="AA191" i="654"/>
  <c r="P195" i="654"/>
  <c r="P24" i="655"/>
  <c r="AA38" i="655"/>
  <c r="P42" i="655"/>
  <c r="N55" i="655"/>
  <c r="P57" i="655"/>
  <c r="P75" i="655"/>
  <c r="P79" i="655"/>
  <c r="AA89" i="655"/>
  <c r="P93" i="655"/>
  <c r="N123" i="655"/>
  <c r="P125" i="655"/>
  <c r="N157" i="655"/>
  <c r="AB55" i="654"/>
  <c r="AC39" i="654" s="1"/>
  <c r="AB89" i="654"/>
  <c r="AC73" i="654" s="1"/>
  <c r="N110" i="654"/>
  <c r="AB191" i="654"/>
  <c r="AC175" i="654" s="1"/>
  <c r="H1" i="655"/>
  <c r="AB38" i="655"/>
  <c r="AC22" i="655" s="1"/>
  <c r="AB89" i="655"/>
  <c r="AC73" i="655" s="1"/>
  <c r="AA107" i="655"/>
  <c r="N143" i="655"/>
  <c r="M72" i="655"/>
  <c r="AA125" i="655"/>
  <c r="P23" i="654"/>
  <c r="P74" i="654"/>
  <c r="AA106" i="654"/>
  <c r="P128" i="654"/>
  <c r="P145" i="654"/>
  <c r="AA157" i="654"/>
  <c r="P176" i="654"/>
  <c r="P194" i="654"/>
  <c r="P23" i="655"/>
  <c r="P41" i="655"/>
  <c r="P45" i="655"/>
  <c r="P74" i="655"/>
  <c r="P78" i="655"/>
  <c r="AA106" i="655"/>
  <c r="P110" i="655"/>
  <c r="AA124" i="655"/>
  <c r="AB124" i="655"/>
  <c r="AA38" i="654"/>
  <c r="P91" i="654"/>
  <c r="AA123" i="654"/>
  <c r="P160" i="654"/>
  <c r="AA55" i="655"/>
  <c r="AA123" i="655"/>
  <c r="AA157" i="655"/>
  <c r="Q58" i="652"/>
  <c r="P58" i="652"/>
  <c r="Q6" i="651"/>
  <c r="P6" i="651"/>
  <c r="Q6" i="652"/>
  <c r="P6" i="652"/>
  <c r="Q43" i="652"/>
  <c r="P43" i="652"/>
  <c r="P24" i="652"/>
  <c r="Q24" i="652"/>
  <c r="P75" i="652"/>
  <c r="Q75" i="652"/>
  <c r="Q159" i="651"/>
  <c r="P159" i="651"/>
  <c r="P93" i="652"/>
  <c r="Q93" i="652"/>
  <c r="N140" i="652"/>
  <c r="AB140" i="652"/>
  <c r="AC124" i="652" s="1"/>
  <c r="AA140" i="652"/>
  <c r="N157" i="651"/>
  <c r="AB157" i="651"/>
  <c r="AC141" i="651" s="1"/>
  <c r="AA157" i="651"/>
  <c r="Q80" i="652"/>
  <c r="P80" i="652"/>
  <c r="AB106" i="651"/>
  <c r="AC90" i="651" s="1"/>
  <c r="AA106" i="651"/>
  <c r="N106" i="651"/>
  <c r="P57" i="652"/>
  <c r="Q57" i="652"/>
  <c r="Q196" i="651"/>
  <c r="P196" i="651"/>
  <c r="AB55" i="652"/>
  <c r="AC39" i="652" s="1"/>
  <c r="AA55" i="652"/>
  <c r="N55" i="652"/>
  <c r="P42" i="652"/>
  <c r="Q42" i="652"/>
  <c r="Q21" i="651"/>
  <c r="R5" i="651" s="1"/>
  <c r="P21" i="651"/>
  <c r="N55" i="651"/>
  <c r="AB55" i="651"/>
  <c r="AC39" i="651" s="1"/>
  <c r="AA55" i="651"/>
  <c r="Q109" i="651"/>
  <c r="P109" i="651"/>
  <c r="Q25" i="652"/>
  <c r="P25" i="652"/>
  <c r="Q76" i="652"/>
  <c r="P76" i="652"/>
  <c r="Q72" i="651"/>
  <c r="R56" i="651" s="1"/>
  <c r="P72" i="651"/>
  <c r="Q178" i="651"/>
  <c r="P178" i="651"/>
  <c r="P79" i="652"/>
  <c r="Q79" i="652"/>
  <c r="Q142" i="652"/>
  <c r="P142" i="652"/>
  <c r="AB21" i="651"/>
  <c r="AC5" i="651" s="1"/>
  <c r="N40" i="651"/>
  <c r="AB72" i="651"/>
  <c r="AC56" i="651" s="1"/>
  <c r="N75" i="651"/>
  <c r="N93" i="651"/>
  <c r="N125" i="651"/>
  <c r="N142" i="651"/>
  <c r="N176" i="651"/>
  <c r="N194" i="651"/>
  <c r="N23" i="652"/>
  <c r="N41" i="652"/>
  <c r="N45" i="652"/>
  <c r="N74" i="652"/>
  <c r="N78" i="652"/>
  <c r="N92" i="652"/>
  <c r="M106" i="652"/>
  <c r="M140" i="651"/>
  <c r="N175" i="651"/>
  <c r="M208" i="651"/>
  <c r="M21" i="652"/>
  <c r="N22" i="652"/>
  <c r="P107" i="652"/>
  <c r="F2" i="651"/>
  <c r="N38" i="651"/>
  <c r="N123" i="651"/>
  <c r="N174" i="651"/>
  <c r="N72" i="652"/>
  <c r="M157" i="652"/>
  <c r="P39" i="651"/>
  <c r="P124" i="651"/>
  <c r="P141" i="651"/>
  <c r="N40" i="652"/>
  <c r="N44" i="652"/>
  <c r="N59" i="652"/>
  <c r="P73" i="652"/>
  <c r="N77" i="652"/>
  <c r="N91" i="652"/>
  <c r="N123" i="652"/>
  <c r="P125" i="652"/>
  <c r="N22" i="651"/>
  <c r="AA40" i="651"/>
  <c r="N73" i="651"/>
  <c r="AA75" i="651"/>
  <c r="AA93" i="651"/>
  <c r="AA125" i="651"/>
  <c r="AA142" i="651"/>
  <c r="AA176" i="651"/>
  <c r="M191" i="651"/>
  <c r="N192" i="651"/>
  <c r="AA194" i="651"/>
  <c r="AA23" i="652"/>
  <c r="M38" i="652"/>
  <c r="N39" i="652"/>
  <c r="AA41" i="652"/>
  <c r="AA45" i="652"/>
  <c r="AA74" i="652"/>
  <c r="AA78" i="652"/>
  <c r="M89" i="652"/>
  <c r="N90" i="652"/>
  <c r="AA92" i="652"/>
  <c r="AA107" i="652"/>
  <c r="N110" i="652"/>
  <c r="P124" i="652"/>
  <c r="N143" i="652"/>
  <c r="P23" i="651"/>
  <c r="P74" i="651"/>
  <c r="P92" i="651"/>
  <c r="AB93" i="651"/>
  <c r="P110" i="651"/>
  <c r="P128" i="651"/>
  <c r="P160" i="651"/>
  <c r="P193" i="651"/>
  <c r="P197" i="651"/>
  <c r="P7" i="652"/>
  <c r="AA125" i="652"/>
  <c r="AA39" i="651"/>
  <c r="AA124" i="651"/>
  <c r="AA141" i="651"/>
  <c r="AA175" i="651"/>
  <c r="AA22" i="652"/>
  <c r="AA73" i="652"/>
  <c r="E8" i="650"/>
  <c r="AB39" i="651"/>
  <c r="M89" i="651"/>
  <c r="AB141" i="651"/>
  <c r="AA160" i="651"/>
  <c r="AA193" i="651"/>
  <c r="AA197" i="651"/>
  <c r="AA7" i="652"/>
  <c r="AA40" i="652"/>
  <c r="AA44" i="652"/>
  <c r="AA59" i="652"/>
  <c r="AA77" i="652"/>
  <c r="AA91" i="652"/>
  <c r="AA124" i="652"/>
  <c r="AA38" i="651"/>
  <c r="AA123" i="651"/>
  <c r="AA174" i="651"/>
  <c r="AA72" i="652"/>
  <c r="AB124" i="652"/>
  <c r="AA143" i="652"/>
  <c r="AA192" i="651"/>
  <c r="AA39" i="652"/>
  <c r="AA90" i="652"/>
  <c r="AA123" i="652"/>
  <c r="AB39" i="652"/>
  <c r="N89" i="648"/>
  <c r="AB89" i="648"/>
  <c r="AC73" i="648" s="1"/>
  <c r="AA89" i="648"/>
  <c r="P143" i="648"/>
  <c r="Q143" i="648"/>
  <c r="P42" i="649"/>
  <c r="Q42" i="649"/>
  <c r="P75" i="649"/>
  <c r="Q75" i="649"/>
  <c r="P93" i="649"/>
  <c r="Q93" i="649"/>
  <c r="Q196" i="648"/>
  <c r="P196" i="648"/>
  <c r="N157" i="648"/>
  <c r="AB157" i="648"/>
  <c r="AC141" i="648" s="1"/>
  <c r="AA157" i="648"/>
  <c r="P126" i="648"/>
  <c r="Q126" i="648"/>
  <c r="P177" i="648"/>
  <c r="Q177" i="648"/>
  <c r="N55" i="649"/>
  <c r="AB55" i="649"/>
  <c r="AC39" i="649" s="1"/>
  <c r="AA55" i="649"/>
  <c r="N72" i="648"/>
  <c r="AA72" i="648"/>
  <c r="AB72" i="648"/>
  <c r="AC56" i="648" s="1"/>
  <c r="N106" i="648"/>
  <c r="AB106" i="648"/>
  <c r="AC90" i="648" s="1"/>
  <c r="AA106" i="648"/>
  <c r="Q6" i="649"/>
  <c r="P6" i="649"/>
  <c r="P24" i="649"/>
  <c r="Q24" i="649"/>
  <c r="P140" i="649"/>
  <c r="Q140" i="649"/>
  <c r="R124" i="649" s="1"/>
  <c r="N21" i="648"/>
  <c r="AB21" i="648"/>
  <c r="AC5" i="648" s="1"/>
  <c r="AA21" i="648"/>
  <c r="P108" i="648"/>
  <c r="Q108" i="648"/>
  <c r="P79" i="649"/>
  <c r="Q79" i="649"/>
  <c r="Q76" i="648"/>
  <c r="P76" i="648"/>
  <c r="P57" i="649"/>
  <c r="Q57" i="649"/>
  <c r="Q142" i="649"/>
  <c r="P142" i="649"/>
  <c r="Q41" i="648"/>
  <c r="P41" i="648"/>
  <c r="Q158" i="648"/>
  <c r="P158" i="648"/>
  <c r="Q178" i="648"/>
  <c r="P178" i="648"/>
  <c r="N55" i="648"/>
  <c r="AB55" i="648"/>
  <c r="AC39" i="648" s="1"/>
  <c r="AA55" i="648"/>
  <c r="Q195" i="648"/>
  <c r="P195" i="648"/>
  <c r="Q25" i="649"/>
  <c r="P25" i="649"/>
  <c r="AA5" i="648"/>
  <c r="N40" i="648"/>
  <c r="AA56" i="648"/>
  <c r="N75" i="648"/>
  <c r="AA90" i="648"/>
  <c r="N93" i="648"/>
  <c r="P107" i="648"/>
  <c r="N125" i="648"/>
  <c r="N142" i="648"/>
  <c r="N176" i="648"/>
  <c r="N194" i="648"/>
  <c r="N23" i="649"/>
  <c r="N41" i="649"/>
  <c r="N45" i="649"/>
  <c r="P56" i="649"/>
  <c r="N74" i="649"/>
  <c r="N78" i="649"/>
  <c r="N92" i="649"/>
  <c r="N106" i="649"/>
  <c r="M38" i="648"/>
  <c r="AA41" i="648"/>
  <c r="AA76" i="648"/>
  <c r="AA108" i="648"/>
  <c r="M123" i="648"/>
  <c r="AA126" i="648"/>
  <c r="M140" i="648"/>
  <c r="AA143" i="648"/>
  <c r="M174" i="648"/>
  <c r="N175" i="648"/>
  <c r="AA177" i="648"/>
  <c r="AA195" i="648"/>
  <c r="M208" i="648"/>
  <c r="M21" i="649"/>
  <c r="N22" i="649"/>
  <c r="AA24" i="649"/>
  <c r="AA42" i="649"/>
  <c r="AA57" i="649"/>
  <c r="M72" i="649"/>
  <c r="AA75" i="649"/>
  <c r="AA79" i="649"/>
  <c r="AA93" i="649"/>
  <c r="P107" i="649"/>
  <c r="F2" i="648"/>
  <c r="AB41" i="648"/>
  <c r="AB76" i="648"/>
  <c r="AB108" i="648"/>
  <c r="AB126" i="648"/>
  <c r="AB143" i="648"/>
  <c r="AB177" i="648"/>
  <c r="AB195" i="648"/>
  <c r="AB24" i="649"/>
  <c r="N23" i="648"/>
  <c r="P39" i="648"/>
  <c r="N74" i="648"/>
  <c r="N92" i="648"/>
  <c r="AA107" i="648"/>
  <c r="N110" i="648"/>
  <c r="P124" i="648"/>
  <c r="N128" i="648"/>
  <c r="P141" i="648"/>
  <c r="N160" i="648"/>
  <c r="N193" i="648"/>
  <c r="N197" i="648"/>
  <c r="N7" i="649"/>
  <c r="N40" i="649"/>
  <c r="N44" i="649"/>
  <c r="N59" i="649"/>
  <c r="P73" i="649"/>
  <c r="N77" i="649"/>
  <c r="N91" i="649"/>
  <c r="N123" i="649"/>
  <c r="P125" i="649"/>
  <c r="AA140" i="649"/>
  <c r="N157" i="649"/>
  <c r="AA40" i="648"/>
  <c r="AA75" i="648"/>
  <c r="AA93" i="648"/>
  <c r="AA125" i="648"/>
  <c r="AA142" i="648"/>
  <c r="AA176" i="648"/>
  <c r="M191" i="648"/>
  <c r="N192" i="648"/>
  <c r="AA194" i="648"/>
  <c r="AA23" i="649"/>
  <c r="M38" i="649"/>
  <c r="AA41" i="649"/>
  <c r="AA45" i="649"/>
  <c r="AA74" i="649"/>
  <c r="AA78" i="649"/>
  <c r="M89" i="649"/>
  <c r="AA92" i="649"/>
  <c r="AA107" i="649"/>
  <c r="P124" i="649"/>
  <c r="AB140" i="649"/>
  <c r="AC124" i="649" s="1"/>
  <c r="N143" i="649"/>
  <c r="AA125" i="649"/>
  <c r="P22" i="648"/>
  <c r="P73" i="648"/>
  <c r="AA124" i="648"/>
  <c r="AA141" i="648"/>
  <c r="AA175" i="648"/>
  <c r="AA22" i="649"/>
  <c r="P39" i="649"/>
  <c r="N43" i="649"/>
  <c r="N58" i="649"/>
  <c r="AA73" i="649"/>
  <c r="N76" i="649"/>
  <c r="N80" i="649"/>
  <c r="P90" i="649"/>
  <c r="AA106" i="649"/>
  <c r="P110" i="649"/>
  <c r="E8" i="647"/>
  <c r="AA74" i="648"/>
  <c r="AB141" i="648"/>
  <c r="AA160" i="648"/>
  <c r="AA193" i="648"/>
  <c r="AA197" i="648"/>
  <c r="AA7" i="649"/>
  <c r="AA40" i="649"/>
  <c r="AA44" i="649"/>
  <c r="AA59" i="649"/>
  <c r="AA77" i="649"/>
  <c r="AA91" i="649"/>
  <c r="AB40" i="649"/>
  <c r="P5" i="648"/>
  <c r="AA123" i="649"/>
  <c r="AA157" i="649"/>
  <c r="Q73" i="645"/>
  <c r="P73" i="645"/>
  <c r="Q56" i="646"/>
  <c r="P56" i="646"/>
  <c r="Q108" i="646"/>
  <c r="P108" i="646"/>
  <c r="Q58" i="646"/>
  <c r="P58" i="646"/>
  <c r="N21" i="645"/>
  <c r="AB21" i="645"/>
  <c r="AC5" i="645" s="1"/>
  <c r="AA21" i="645"/>
  <c r="AB72" i="645"/>
  <c r="AC56" i="645" s="1"/>
  <c r="AA72" i="645"/>
  <c r="N72" i="645"/>
  <c r="AB55" i="645"/>
  <c r="AC39" i="645" s="1"/>
  <c r="AA55" i="645"/>
  <c r="N55" i="645"/>
  <c r="Q5" i="646"/>
  <c r="P5" i="646"/>
  <c r="F2" i="645"/>
  <c r="I3" i="644"/>
  <c r="Q158" i="645"/>
  <c r="P158" i="645"/>
  <c r="Q109" i="646"/>
  <c r="P109" i="646"/>
  <c r="Q126" i="646"/>
  <c r="P126" i="646"/>
  <c r="N55" i="646"/>
  <c r="AB55" i="646"/>
  <c r="AC39" i="646" s="1"/>
  <c r="AA55" i="646"/>
  <c r="Q192" i="645"/>
  <c r="P192" i="645"/>
  <c r="AB106" i="646"/>
  <c r="AC90" i="646" s="1"/>
  <c r="AA106" i="646"/>
  <c r="N106" i="646"/>
  <c r="N140" i="646"/>
  <c r="AB140" i="646"/>
  <c r="AC124" i="646" s="1"/>
  <c r="AA140" i="646"/>
  <c r="N157" i="645"/>
  <c r="AB157" i="645"/>
  <c r="AC141" i="645" s="1"/>
  <c r="AA157" i="645"/>
  <c r="Q22" i="645"/>
  <c r="P22" i="645"/>
  <c r="Q142" i="646"/>
  <c r="P142" i="646"/>
  <c r="N6" i="645"/>
  <c r="O21" i="645"/>
  <c r="N57" i="645"/>
  <c r="N91" i="645"/>
  <c r="N109" i="645"/>
  <c r="N126" i="645"/>
  <c r="N143" i="645"/>
  <c r="N177" i="645"/>
  <c r="AA192" i="645"/>
  <c r="N195" i="645"/>
  <c r="N24" i="646"/>
  <c r="AA39" i="646"/>
  <c r="N42" i="646"/>
  <c r="N46" i="646"/>
  <c r="N74" i="646"/>
  <c r="N78" i="646"/>
  <c r="N92" i="646"/>
  <c r="M89" i="645"/>
  <c r="AB192" i="645"/>
  <c r="AB39" i="646"/>
  <c r="M72" i="646"/>
  <c r="P107" i="646"/>
  <c r="AA108" i="646"/>
  <c r="M123" i="646"/>
  <c r="N124" i="646"/>
  <c r="AA126" i="646"/>
  <c r="M157" i="646"/>
  <c r="AB126" i="646"/>
  <c r="AA6" i="645"/>
  <c r="AB22" i="645"/>
  <c r="AA57" i="645"/>
  <c r="AB73" i="645"/>
  <c r="AA91" i="645"/>
  <c r="M106" i="645"/>
  <c r="N107" i="645"/>
  <c r="AA109" i="645"/>
  <c r="M123" i="645"/>
  <c r="N124" i="645"/>
  <c r="AA126" i="645"/>
  <c r="M140" i="645"/>
  <c r="N141" i="645"/>
  <c r="AA143" i="645"/>
  <c r="AB158" i="645"/>
  <c r="M174" i="645"/>
  <c r="N175" i="645"/>
  <c r="AA177" i="645"/>
  <c r="AA195" i="645"/>
  <c r="M208" i="645"/>
  <c r="AB5" i="646"/>
  <c r="M21" i="646"/>
  <c r="N22" i="646"/>
  <c r="AA24" i="646"/>
  <c r="AA42" i="646"/>
  <c r="AA46" i="646"/>
  <c r="AB56" i="646"/>
  <c r="AA74" i="646"/>
  <c r="AA78" i="646"/>
  <c r="M89" i="646"/>
  <c r="N90" i="646"/>
  <c r="AA92" i="646"/>
  <c r="AA107" i="646"/>
  <c r="N110" i="646"/>
  <c r="N143" i="646"/>
  <c r="AB6" i="645"/>
  <c r="P41" i="645"/>
  <c r="AB57" i="645"/>
  <c r="P76" i="645"/>
  <c r="P108" i="645"/>
  <c r="P125" i="645"/>
  <c r="P142" i="645"/>
  <c r="P176" i="645"/>
  <c r="P194" i="645"/>
  <c r="P23" i="646"/>
  <c r="P41" i="646"/>
  <c r="P45" i="646"/>
  <c r="P59" i="646"/>
  <c r="P77" i="646"/>
  <c r="P91" i="646"/>
  <c r="AB92" i="646"/>
  <c r="AA125" i="646"/>
  <c r="AA56" i="645"/>
  <c r="AA90" i="645"/>
  <c r="AA73" i="646"/>
  <c r="N76" i="646"/>
  <c r="M38" i="645"/>
  <c r="AA176" i="645"/>
  <c r="M191" i="645"/>
  <c r="AA194" i="645"/>
  <c r="M38" i="646"/>
  <c r="N39" i="646"/>
  <c r="AA59" i="646"/>
  <c r="AA77" i="646"/>
  <c r="AA91" i="646"/>
  <c r="AA124" i="646"/>
  <c r="AA110" i="646"/>
  <c r="AB124" i="646"/>
  <c r="AA143" i="646"/>
  <c r="AA107" i="645"/>
  <c r="AA124" i="645"/>
  <c r="AA141" i="645"/>
  <c r="AA175" i="645"/>
  <c r="AA22" i="646"/>
  <c r="AA90" i="646"/>
  <c r="AB141" i="645"/>
  <c r="N21" i="643"/>
  <c r="AB21" i="643"/>
  <c r="AC5" i="643" s="1"/>
  <c r="AA21" i="643"/>
  <c r="N38" i="643"/>
  <c r="AB38" i="643"/>
  <c r="AC22" i="643" s="1"/>
  <c r="AA38" i="643"/>
  <c r="Q38" i="642"/>
  <c r="R22" i="642" s="1"/>
  <c r="P38" i="642"/>
  <c r="N89" i="643"/>
  <c r="AB89" i="643"/>
  <c r="AC73" i="643" s="1"/>
  <c r="AA89" i="643"/>
  <c r="N140" i="643"/>
  <c r="AB140" i="643"/>
  <c r="AC124" i="643" s="1"/>
  <c r="AA140" i="643"/>
  <c r="P192" i="642"/>
  <c r="Q192" i="642"/>
  <c r="P141" i="643"/>
  <c r="Q141" i="643"/>
  <c r="F2" i="642"/>
  <c r="I3" i="641"/>
  <c r="P39" i="643"/>
  <c r="Q39" i="643"/>
  <c r="P90" i="643"/>
  <c r="Q90" i="643"/>
  <c r="N72" i="643"/>
  <c r="AB72" i="643"/>
  <c r="AC56" i="643" s="1"/>
  <c r="AA72" i="643"/>
  <c r="Q174" i="642"/>
  <c r="R158" i="642" s="1"/>
  <c r="P174" i="642"/>
  <c r="M21" i="642"/>
  <c r="M72" i="642"/>
  <c r="AB141" i="642"/>
  <c r="M157" i="642"/>
  <c r="AB175" i="642"/>
  <c r="N5" i="643"/>
  <c r="AB22" i="643"/>
  <c r="AB73" i="643"/>
  <c r="M106" i="643"/>
  <c r="N107" i="643"/>
  <c r="AA174" i="642"/>
  <c r="N6" i="642"/>
  <c r="N57" i="642"/>
  <c r="N91" i="642"/>
  <c r="N109" i="642"/>
  <c r="N126" i="642"/>
  <c r="N143" i="642"/>
  <c r="AB174" i="642"/>
  <c r="AC158" i="642" s="1"/>
  <c r="N177" i="642"/>
  <c r="AA192" i="642"/>
  <c r="N195" i="642"/>
  <c r="N24" i="643"/>
  <c r="AA39" i="643"/>
  <c r="N42" i="643"/>
  <c r="N57" i="643"/>
  <c r="N75" i="643"/>
  <c r="N79" i="643"/>
  <c r="AA90" i="643"/>
  <c r="N93" i="643"/>
  <c r="N125" i="643"/>
  <c r="AA141" i="643"/>
  <c r="E8" i="641"/>
  <c r="M55" i="643"/>
  <c r="M123" i="643"/>
  <c r="AB141" i="643"/>
  <c r="M157" i="643"/>
  <c r="N55" i="642"/>
  <c r="N89" i="642"/>
  <c r="P5" i="642"/>
  <c r="AB38" i="642"/>
  <c r="AC22" i="642" s="1"/>
  <c r="N41" i="642"/>
  <c r="P56" i="642"/>
  <c r="N76" i="642"/>
  <c r="P90" i="642"/>
  <c r="N108" i="642"/>
  <c r="N125" i="642"/>
  <c r="N142" i="642"/>
  <c r="N176" i="642"/>
  <c r="N194" i="642"/>
  <c r="AA5" i="643"/>
  <c r="P56" i="643"/>
  <c r="AA107" i="643"/>
  <c r="P124" i="643"/>
  <c r="AA6" i="642"/>
  <c r="AA57" i="642"/>
  <c r="AA91" i="642"/>
  <c r="M106" i="642"/>
  <c r="AA109" i="642"/>
  <c r="M123" i="642"/>
  <c r="AA126" i="642"/>
  <c r="M140" i="642"/>
  <c r="AA143" i="642"/>
  <c r="AA177" i="642"/>
  <c r="AA195" i="642"/>
  <c r="M208" i="642"/>
  <c r="AB5" i="643"/>
  <c r="N22" i="643"/>
  <c r="AA24" i="643"/>
  <c r="AA42" i="643"/>
  <c r="AA57" i="643"/>
  <c r="N73" i="643"/>
  <c r="AA75" i="643"/>
  <c r="AA79" i="643"/>
  <c r="AA93" i="643"/>
  <c r="AA125" i="643"/>
  <c r="P41" i="643"/>
  <c r="P45" i="643"/>
  <c r="P143" i="643"/>
  <c r="AA56" i="642"/>
  <c r="AA90" i="642"/>
  <c r="P107" i="642"/>
  <c r="P124" i="642"/>
  <c r="P141" i="642"/>
  <c r="P175" i="642"/>
  <c r="AA41" i="642"/>
  <c r="AA76" i="642"/>
  <c r="AA108" i="642"/>
  <c r="AA125" i="642"/>
  <c r="AA142" i="642"/>
  <c r="AA176" i="642"/>
  <c r="M191" i="642"/>
  <c r="AA194" i="642"/>
  <c r="AA74" i="643"/>
  <c r="AA78" i="643"/>
  <c r="AA110" i="643"/>
  <c r="AA143" i="643"/>
  <c r="AA55" i="642"/>
  <c r="AA89" i="642"/>
  <c r="P93" i="642"/>
  <c r="P111" i="642"/>
  <c r="P128" i="642"/>
  <c r="P160" i="642"/>
  <c r="P193" i="642"/>
  <c r="P197" i="642"/>
  <c r="N38" i="639"/>
  <c r="AB38" i="639"/>
  <c r="AC22" i="639" s="1"/>
  <c r="AA38" i="639"/>
  <c r="N140" i="640"/>
  <c r="AB140" i="640"/>
  <c r="AC124" i="640" s="1"/>
  <c r="AA140" i="640"/>
  <c r="F2" i="639"/>
  <c r="I3" i="638"/>
  <c r="N208" i="639"/>
  <c r="AB208" i="639"/>
  <c r="AC192" i="639" s="1"/>
  <c r="AA208" i="639"/>
  <c r="Q142" i="640"/>
  <c r="P142" i="640"/>
  <c r="N21" i="640"/>
  <c r="AB21" i="640"/>
  <c r="AC5" i="640" s="1"/>
  <c r="AA21" i="640"/>
  <c r="Q174" i="639"/>
  <c r="R158" i="639" s="1"/>
  <c r="P174" i="639"/>
  <c r="Q7" i="640"/>
  <c r="P7" i="640"/>
  <c r="N21" i="639"/>
  <c r="N72" i="639"/>
  <c r="N157" i="639"/>
  <c r="AA174" i="639"/>
  <c r="N106" i="640"/>
  <c r="P22" i="639"/>
  <c r="P73" i="639"/>
  <c r="P158" i="639"/>
  <c r="AB174" i="639"/>
  <c r="AC158" i="639" s="1"/>
  <c r="P5" i="640"/>
  <c r="P107" i="640"/>
  <c r="N5" i="639"/>
  <c r="N56" i="639"/>
  <c r="M55" i="640"/>
  <c r="N56" i="640"/>
  <c r="N124" i="640"/>
  <c r="P6" i="639"/>
  <c r="N55" i="639"/>
  <c r="P57" i="639"/>
  <c r="N89" i="639"/>
  <c r="P91" i="639"/>
  <c r="P109" i="639"/>
  <c r="P126" i="639"/>
  <c r="P24" i="640"/>
  <c r="P42" i="640"/>
  <c r="P57" i="640"/>
  <c r="P75" i="640"/>
  <c r="P79" i="640"/>
  <c r="P93" i="640"/>
  <c r="N123" i="640"/>
  <c r="P125" i="640"/>
  <c r="N157" i="640"/>
  <c r="P90" i="639"/>
  <c r="M106" i="639"/>
  <c r="N107" i="639"/>
  <c r="M123" i="639"/>
  <c r="N124" i="639"/>
  <c r="M140" i="639"/>
  <c r="N141" i="639"/>
  <c r="N175" i="639"/>
  <c r="AA177" i="639"/>
  <c r="AA195" i="639"/>
  <c r="AB5" i="640"/>
  <c r="N22" i="640"/>
  <c r="AA24" i="640"/>
  <c r="AA42" i="640"/>
  <c r="AA57" i="640"/>
  <c r="M72" i="640"/>
  <c r="N73" i="640"/>
  <c r="AA75" i="640"/>
  <c r="AA79" i="640"/>
  <c r="AA93" i="640"/>
  <c r="AA125" i="640"/>
  <c r="AA21" i="639"/>
  <c r="P41" i="639"/>
  <c r="AA72" i="639"/>
  <c r="P76" i="639"/>
  <c r="P108" i="639"/>
  <c r="P125" i="639"/>
  <c r="P142" i="639"/>
  <c r="AA157" i="639"/>
  <c r="P176" i="639"/>
  <c r="P194" i="639"/>
  <c r="P23" i="640"/>
  <c r="P41" i="640"/>
  <c r="P45" i="640"/>
  <c r="P74" i="640"/>
  <c r="P78" i="640"/>
  <c r="P92" i="640"/>
  <c r="AA106" i="640"/>
  <c r="P110" i="640"/>
  <c r="P143" i="640"/>
  <c r="AA5" i="639"/>
  <c r="AA56" i="639"/>
  <c r="AA90" i="639"/>
  <c r="AA56" i="640"/>
  <c r="AA124" i="640"/>
  <c r="M191" i="639"/>
  <c r="M38" i="640"/>
  <c r="M89" i="640"/>
  <c r="AB124" i="640"/>
  <c r="AA55" i="639"/>
  <c r="AA89" i="639"/>
  <c r="P93" i="639"/>
  <c r="P111" i="639"/>
  <c r="P128" i="639"/>
  <c r="P160" i="639"/>
  <c r="P193" i="639"/>
  <c r="P197" i="639"/>
  <c r="AA123" i="640"/>
  <c r="AA157" i="640"/>
  <c r="AA208" i="633"/>
  <c r="N208" i="633"/>
  <c r="AB208" i="633"/>
  <c r="AC192" i="633" s="1"/>
  <c r="F2" i="633"/>
  <c r="I3" i="632"/>
  <c r="N21" i="634"/>
  <c r="AB21" i="634"/>
  <c r="AC5" i="634" s="1"/>
  <c r="AA21" i="634"/>
  <c r="N140" i="634"/>
  <c r="AB140" i="634"/>
  <c r="AC124" i="634" s="1"/>
  <c r="AA140" i="634"/>
  <c r="AA174" i="633"/>
  <c r="N174" i="633"/>
  <c r="AB174" i="633"/>
  <c r="AC158" i="633" s="1"/>
  <c r="N38" i="634"/>
  <c r="AB38" i="634"/>
  <c r="AC22" i="634" s="1"/>
  <c r="AA38" i="634"/>
  <c r="N89" i="634"/>
  <c r="AB89" i="634"/>
  <c r="AC73" i="634" s="1"/>
  <c r="AA89" i="634"/>
  <c r="N38" i="633"/>
  <c r="AB38" i="633"/>
  <c r="AC22" i="633" s="1"/>
  <c r="AA38" i="633"/>
  <c r="AA123" i="633"/>
  <c r="N123" i="633"/>
  <c r="AB123" i="633"/>
  <c r="AC107" i="633" s="1"/>
  <c r="Q93" i="633"/>
  <c r="P93" i="633"/>
  <c r="N140" i="633"/>
  <c r="AB140" i="633"/>
  <c r="AC124" i="633" s="1"/>
  <c r="AA140" i="633"/>
  <c r="N191" i="633"/>
  <c r="AB191" i="633"/>
  <c r="AC175" i="633" s="1"/>
  <c r="AA191" i="633"/>
  <c r="N55" i="634"/>
  <c r="AA55" i="634"/>
  <c r="AB55" i="634"/>
  <c r="AC39" i="634" s="1"/>
  <c r="Q141" i="633"/>
  <c r="P141" i="633"/>
  <c r="Q142" i="634"/>
  <c r="P142" i="634"/>
  <c r="Q75" i="633"/>
  <c r="P75" i="633"/>
  <c r="P25" i="634"/>
  <c r="Q25" i="634"/>
  <c r="P6" i="634"/>
  <c r="Q6" i="634"/>
  <c r="AB106" i="634"/>
  <c r="AC90" i="634" s="1"/>
  <c r="AA106" i="634"/>
  <c r="N106" i="634"/>
  <c r="M21" i="633"/>
  <c r="N22" i="633"/>
  <c r="M72" i="633"/>
  <c r="N73" i="633"/>
  <c r="AB107" i="633"/>
  <c r="AB124" i="633"/>
  <c r="AB141" i="633"/>
  <c r="M157" i="633"/>
  <c r="N158" i="633"/>
  <c r="AB175" i="633"/>
  <c r="Q39" i="634"/>
  <c r="Q90" i="634"/>
  <c r="Q141" i="634"/>
  <c r="N6" i="633"/>
  <c r="N57" i="633"/>
  <c r="N91" i="633"/>
  <c r="N109" i="633"/>
  <c r="N126" i="633"/>
  <c r="N143" i="633"/>
  <c r="N177" i="633"/>
  <c r="N195" i="633"/>
  <c r="N24" i="634"/>
  <c r="N42" i="634"/>
  <c r="N58" i="634"/>
  <c r="N75" i="634"/>
  <c r="N79" i="634"/>
  <c r="N93" i="634"/>
  <c r="N125" i="634"/>
  <c r="N5" i="633"/>
  <c r="N56" i="633"/>
  <c r="M89" i="633"/>
  <c r="N90" i="633"/>
  <c r="N124" i="634"/>
  <c r="N55" i="633"/>
  <c r="AB6" i="634"/>
  <c r="AB25" i="634"/>
  <c r="N123" i="634"/>
  <c r="N157" i="634"/>
  <c r="AA22" i="633"/>
  <c r="AA73" i="633"/>
  <c r="AA158" i="633"/>
  <c r="N194" i="633"/>
  <c r="H1" i="634"/>
  <c r="N92" i="634"/>
  <c r="AA107" i="634"/>
  <c r="N143" i="634"/>
  <c r="AA6" i="633"/>
  <c r="AB22" i="633"/>
  <c r="AA57" i="633"/>
  <c r="AA91" i="633"/>
  <c r="M106" i="633"/>
  <c r="N107" i="633"/>
  <c r="AA109" i="633"/>
  <c r="N124" i="633"/>
  <c r="AA126" i="633"/>
  <c r="AA143" i="633"/>
  <c r="AB158" i="633"/>
  <c r="N175" i="633"/>
  <c r="AA177" i="633"/>
  <c r="AA195" i="633"/>
  <c r="AA24" i="634"/>
  <c r="AA42" i="634"/>
  <c r="AA58" i="634"/>
  <c r="M72" i="634"/>
  <c r="AA75" i="634"/>
  <c r="AA79" i="634"/>
  <c r="AA93" i="634"/>
  <c r="AA125" i="634"/>
  <c r="P41" i="633"/>
  <c r="P76" i="633"/>
  <c r="P108" i="633"/>
  <c r="P125" i="633"/>
  <c r="P142" i="633"/>
  <c r="P176" i="633"/>
  <c r="P23" i="634"/>
  <c r="AB24" i="634"/>
  <c r="P41" i="634"/>
  <c r="P57" i="634"/>
  <c r="AB75" i="634"/>
  <c r="AA5" i="633"/>
  <c r="AA56" i="633"/>
  <c r="AA90" i="633"/>
  <c r="AA124" i="634"/>
  <c r="AB124" i="634"/>
  <c r="P7" i="634"/>
  <c r="P40" i="634"/>
  <c r="P44" i="634"/>
  <c r="P60" i="634"/>
  <c r="P77" i="634"/>
  <c r="AA123" i="634"/>
  <c r="AA157" i="634"/>
  <c r="AB157" i="631"/>
  <c r="AC141" i="631" s="1"/>
  <c r="AA157" i="631"/>
  <c r="N157" i="631"/>
  <c r="Q55" i="630"/>
  <c r="R39" i="630" s="1"/>
  <c r="P55" i="630"/>
  <c r="Q89" i="631"/>
  <c r="R73" i="631" s="1"/>
  <c r="P89" i="631"/>
  <c r="I3" i="629"/>
  <c r="F2" i="630"/>
  <c r="AB208" i="630"/>
  <c r="AC192" i="630" s="1"/>
  <c r="AA208" i="630"/>
  <c r="N208" i="630"/>
  <c r="N21" i="630"/>
  <c r="AB21" i="630"/>
  <c r="AC5" i="630" s="1"/>
  <c r="AA21" i="630"/>
  <c r="Q89" i="630"/>
  <c r="R73" i="630" s="1"/>
  <c r="P89" i="630"/>
  <c r="N157" i="630"/>
  <c r="AB157" i="630"/>
  <c r="AC141" i="630" s="1"/>
  <c r="AA157" i="630"/>
  <c r="N72" i="630"/>
  <c r="AB72" i="630"/>
  <c r="AC56" i="630" s="1"/>
  <c r="AA72" i="630"/>
  <c r="Q140" i="631"/>
  <c r="R124" i="631" s="1"/>
  <c r="P140" i="631"/>
  <c r="Q5" i="630"/>
  <c r="Q56" i="630"/>
  <c r="Q90" i="630"/>
  <c r="M106" i="630"/>
  <c r="M123" i="630"/>
  <c r="M140" i="630"/>
  <c r="M174" i="630"/>
  <c r="M21" i="631"/>
  <c r="Q90" i="631"/>
  <c r="M106" i="631"/>
  <c r="Q141" i="631"/>
  <c r="H1" i="630"/>
  <c r="AA5" i="630"/>
  <c r="AA56" i="630"/>
  <c r="AA141" i="631"/>
  <c r="N38" i="630"/>
  <c r="AA55" i="630"/>
  <c r="AA89" i="630"/>
  <c r="N191" i="630"/>
  <c r="N38" i="631"/>
  <c r="N55" i="631"/>
  <c r="N72" i="631"/>
  <c r="AA89" i="631"/>
  <c r="N123" i="631"/>
  <c r="AA140" i="631"/>
  <c r="N23" i="630"/>
  <c r="P39" i="630"/>
  <c r="AB55" i="630"/>
  <c r="AC39" i="630" s="1"/>
  <c r="N74" i="630"/>
  <c r="AB89" i="630"/>
  <c r="AC73" i="630" s="1"/>
  <c r="N92" i="630"/>
  <c r="N110" i="630"/>
  <c r="N127" i="630"/>
  <c r="AA141" i="630"/>
  <c r="N159" i="630"/>
  <c r="AA175" i="630"/>
  <c r="N178" i="630"/>
  <c r="P192" i="630"/>
  <c r="N196" i="630"/>
  <c r="N6" i="631"/>
  <c r="N25" i="631"/>
  <c r="O38" i="631"/>
  <c r="P39" i="631"/>
  <c r="N43" i="631"/>
  <c r="P56" i="631"/>
  <c r="N60" i="631"/>
  <c r="P73" i="631"/>
  <c r="N77" i="631"/>
  <c r="AB89" i="631"/>
  <c r="AC73" i="631" s="1"/>
  <c r="N92" i="631"/>
  <c r="AA107" i="631"/>
  <c r="N110" i="631"/>
  <c r="P124" i="631"/>
  <c r="AB140" i="631"/>
  <c r="AC124" i="631" s="1"/>
  <c r="N143" i="631"/>
  <c r="N22" i="630"/>
  <c r="AB141" i="630"/>
  <c r="P6" i="630"/>
  <c r="AA38" i="630"/>
  <c r="P57" i="630"/>
  <c r="P91" i="630"/>
  <c r="P109" i="630"/>
  <c r="P126" i="630"/>
  <c r="P143" i="630"/>
  <c r="P177" i="630"/>
  <c r="AA191" i="630"/>
  <c r="P195" i="630"/>
  <c r="P24" i="631"/>
  <c r="AA38" i="631"/>
  <c r="P42" i="631"/>
  <c r="AA55" i="631"/>
  <c r="P59" i="631"/>
  <c r="AA72" i="631"/>
  <c r="P76" i="631"/>
  <c r="P91" i="631"/>
  <c r="P109" i="631"/>
  <c r="AA123" i="631"/>
  <c r="P142" i="631"/>
  <c r="Q21" i="627"/>
  <c r="R5" i="627" s="1"/>
  <c r="P21" i="627"/>
  <c r="Q89" i="627"/>
  <c r="R73" i="627" s="1"/>
  <c r="P89" i="627"/>
  <c r="Q89" i="628"/>
  <c r="R73" i="628" s="1"/>
  <c r="P89" i="628"/>
  <c r="Q72" i="627"/>
  <c r="R56" i="627" s="1"/>
  <c r="P72" i="627"/>
  <c r="N157" i="627"/>
  <c r="AB157" i="627"/>
  <c r="AC141" i="627" s="1"/>
  <c r="AA157" i="627"/>
  <c r="Q140" i="628"/>
  <c r="R124" i="628" s="1"/>
  <c r="P140" i="628"/>
  <c r="Q142" i="628"/>
  <c r="P142" i="628"/>
  <c r="I3" i="626"/>
  <c r="F2" i="627"/>
  <c r="Q55" i="627"/>
  <c r="R39" i="627" s="1"/>
  <c r="P55" i="627"/>
  <c r="Q5" i="627"/>
  <c r="Q56" i="627"/>
  <c r="Q90" i="627"/>
  <c r="M123" i="627"/>
  <c r="M140" i="627"/>
  <c r="M208" i="627"/>
  <c r="Q90" i="628"/>
  <c r="Q141" i="628"/>
  <c r="AA21" i="627"/>
  <c r="AA72" i="627"/>
  <c r="N106" i="627"/>
  <c r="N174" i="627"/>
  <c r="N21" i="628"/>
  <c r="P75" i="628"/>
  <c r="P79" i="628"/>
  <c r="N106" i="628"/>
  <c r="P108" i="628"/>
  <c r="P126" i="628"/>
  <c r="AB21" i="627"/>
  <c r="AC5" i="627" s="1"/>
  <c r="AB72" i="627"/>
  <c r="AC56" i="627" s="1"/>
  <c r="N38" i="627"/>
  <c r="P40" i="627"/>
  <c r="AA55" i="627"/>
  <c r="P75" i="627"/>
  <c r="AA89" i="627"/>
  <c r="P93" i="627"/>
  <c r="P111" i="627"/>
  <c r="P128" i="627"/>
  <c r="P160" i="627"/>
  <c r="N191" i="627"/>
  <c r="P193" i="627"/>
  <c r="P197" i="627"/>
  <c r="P7" i="628"/>
  <c r="N38" i="628"/>
  <c r="P40" i="628"/>
  <c r="N55" i="628"/>
  <c r="P57" i="628"/>
  <c r="N72" i="628"/>
  <c r="P74" i="628"/>
  <c r="P78" i="628"/>
  <c r="AA89" i="628"/>
  <c r="P93" i="628"/>
  <c r="N123" i="628"/>
  <c r="P125" i="628"/>
  <c r="AA140" i="628"/>
  <c r="N157" i="628"/>
  <c r="P39" i="627"/>
  <c r="AB55" i="627"/>
  <c r="AC39" i="627" s="1"/>
  <c r="AB89" i="627"/>
  <c r="AC73" i="627" s="1"/>
  <c r="N110" i="627"/>
  <c r="AA124" i="627"/>
  <c r="AA141" i="627"/>
  <c r="AA175" i="627"/>
  <c r="P192" i="627"/>
  <c r="P39" i="628"/>
  <c r="P56" i="628"/>
  <c r="P73" i="628"/>
  <c r="AB89" i="628"/>
  <c r="AC73" i="628" s="1"/>
  <c r="AA107" i="628"/>
  <c r="P124" i="628"/>
  <c r="AB140" i="628"/>
  <c r="AC124" i="628" s="1"/>
  <c r="N143" i="628"/>
  <c r="AB141" i="627"/>
  <c r="AA125" i="628"/>
  <c r="P23" i="627"/>
  <c r="AA106" i="627"/>
  <c r="AA174" i="627"/>
  <c r="AA21" i="628"/>
  <c r="P25" i="628"/>
  <c r="P43" i="628"/>
  <c r="P60" i="628"/>
  <c r="AA106" i="628"/>
  <c r="P110" i="628"/>
  <c r="AA38" i="627"/>
  <c r="AA191" i="627"/>
  <c r="AA38" i="628"/>
  <c r="AA55" i="628"/>
  <c r="AA72" i="628"/>
  <c r="AA123" i="628"/>
  <c r="AA157" i="628"/>
  <c r="N21" i="624"/>
  <c r="AB21" i="624"/>
  <c r="AC5" i="624" s="1"/>
  <c r="AA21" i="624"/>
  <c r="N140" i="625"/>
  <c r="AB140" i="625"/>
  <c r="AC124" i="625" s="1"/>
  <c r="AA140" i="625"/>
  <c r="P55" i="624"/>
  <c r="Q55" i="624"/>
  <c r="R39" i="624" s="1"/>
  <c r="Q159" i="624"/>
  <c r="P159" i="624"/>
  <c r="Q5" i="625"/>
  <c r="P5" i="625"/>
  <c r="P89" i="624"/>
  <c r="Q89" i="624"/>
  <c r="R73" i="624" s="1"/>
  <c r="Q194" i="624"/>
  <c r="P194" i="624"/>
  <c r="Q142" i="625"/>
  <c r="P142" i="625"/>
  <c r="N72" i="624"/>
  <c r="AB72" i="624"/>
  <c r="AC56" i="624" s="1"/>
  <c r="AA72" i="624"/>
  <c r="N157" i="624"/>
  <c r="AB157" i="624"/>
  <c r="AC141" i="624" s="1"/>
  <c r="AA157" i="624"/>
  <c r="N89" i="625"/>
  <c r="AB89" i="625"/>
  <c r="AC73" i="625" s="1"/>
  <c r="AA89" i="625"/>
  <c r="I3" i="623"/>
  <c r="F2" i="624"/>
  <c r="Q41" i="624"/>
  <c r="P41" i="624"/>
  <c r="K8" i="623"/>
  <c r="N106" i="624"/>
  <c r="N123" i="624"/>
  <c r="N140" i="624"/>
  <c r="N174" i="624"/>
  <c r="N208" i="624"/>
  <c r="N21" i="625"/>
  <c r="N55" i="625"/>
  <c r="N106" i="625"/>
  <c r="P107" i="624"/>
  <c r="P124" i="624"/>
  <c r="P141" i="624"/>
  <c r="P175" i="624"/>
  <c r="P22" i="625"/>
  <c r="P56" i="625"/>
  <c r="P107" i="625"/>
  <c r="M38" i="624"/>
  <c r="N39" i="624"/>
  <c r="AB56" i="624"/>
  <c r="N192" i="624"/>
  <c r="N39" i="625"/>
  <c r="N73" i="625"/>
  <c r="N124" i="625"/>
  <c r="P40" i="624"/>
  <c r="AB41" i="624"/>
  <c r="AA55" i="624"/>
  <c r="P75" i="624"/>
  <c r="AA89" i="624"/>
  <c r="P93" i="624"/>
  <c r="P111" i="624"/>
  <c r="P128" i="624"/>
  <c r="P160" i="624"/>
  <c r="N191" i="624"/>
  <c r="P193" i="624"/>
  <c r="AB194" i="624"/>
  <c r="P197" i="624"/>
  <c r="P7" i="625"/>
  <c r="N38" i="625"/>
  <c r="P40" i="625"/>
  <c r="P44" i="625"/>
  <c r="N72" i="625"/>
  <c r="P74" i="625"/>
  <c r="P78" i="625"/>
  <c r="P93" i="625"/>
  <c r="N123" i="625"/>
  <c r="P125" i="625"/>
  <c r="N157" i="625"/>
  <c r="AB55" i="624"/>
  <c r="AC39" i="624" s="1"/>
  <c r="AB89" i="624"/>
  <c r="AC73" i="624" s="1"/>
  <c r="N92" i="624"/>
  <c r="AA141" i="624"/>
  <c r="AA175" i="624"/>
  <c r="N6" i="625"/>
  <c r="AA22" i="625"/>
  <c r="O38" i="625"/>
  <c r="AA56" i="625"/>
  <c r="AA107" i="625"/>
  <c r="N143" i="625"/>
  <c r="N22" i="624"/>
  <c r="P23" i="624"/>
  <c r="AA106" i="624"/>
  <c r="AA123" i="624"/>
  <c r="P127" i="624"/>
  <c r="AA140" i="624"/>
  <c r="AA174" i="624"/>
  <c r="P178" i="624"/>
  <c r="P196" i="624"/>
  <c r="AA208" i="624"/>
  <c r="AA21" i="625"/>
  <c r="P25" i="625"/>
  <c r="AA55" i="625"/>
  <c r="P59" i="625"/>
  <c r="P77" i="625"/>
  <c r="AA106" i="625"/>
  <c r="P110" i="625"/>
  <c r="AA73" i="625"/>
  <c r="AA124" i="625"/>
  <c r="AB124" i="625"/>
  <c r="P6" i="624"/>
  <c r="P57" i="624"/>
  <c r="P109" i="624"/>
  <c r="P143" i="624"/>
  <c r="AA191" i="624"/>
  <c r="AA38" i="625"/>
  <c r="AA72" i="625"/>
  <c r="P76" i="625"/>
  <c r="P91" i="625"/>
  <c r="AA123" i="625"/>
  <c r="AA157" i="625"/>
  <c r="Q178" i="621"/>
  <c r="P178" i="621"/>
  <c r="Q38" i="621"/>
  <c r="R22" i="621" s="1"/>
  <c r="P38" i="621"/>
  <c r="Q93" i="621"/>
  <c r="P93" i="621"/>
  <c r="Q196" i="621"/>
  <c r="P196" i="621"/>
  <c r="Q159" i="621"/>
  <c r="P159" i="621"/>
  <c r="Q75" i="621"/>
  <c r="P75" i="621"/>
  <c r="F2" i="621"/>
  <c r="I3" i="620"/>
  <c r="Q6" i="622"/>
  <c r="P6" i="622"/>
  <c r="Q140" i="622"/>
  <c r="R124" i="622" s="1"/>
  <c r="P140" i="622"/>
  <c r="Q157" i="621"/>
  <c r="R141" i="621" s="1"/>
  <c r="P157" i="621"/>
  <c r="Q141" i="622"/>
  <c r="N21" i="621"/>
  <c r="N72" i="621"/>
  <c r="AB75" i="621"/>
  <c r="AB93" i="621"/>
  <c r="N89" i="622"/>
  <c r="P91" i="622"/>
  <c r="P109" i="622"/>
  <c r="P126" i="622"/>
  <c r="P22" i="621"/>
  <c r="P73" i="621"/>
  <c r="P90" i="622"/>
  <c r="E8" i="620"/>
  <c r="P6" i="621"/>
  <c r="AA38" i="621"/>
  <c r="N55" i="621"/>
  <c r="P57" i="621"/>
  <c r="N89" i="621"/>
  <c r="P91" i="621"/>
  <c r="P109" i="621"/>
  <c r="N123" i="621"/>
  <c r="P125" i="621"/>
  <c r="N140" i="621"/>
  <c r="P142" i="621"/>
  <c r="AA157" i="621"/>
  <c r="N174" i="621"/>
  <c r="P176" i="621"/>
  <c r="P194" i="621"/>
  <c r="N208" i="621"/>
  <c r="N21" i="622"/>
  <c r="P23" i="622"/>
  <c r="P41" i="622"/>
  <c r="N55" i="622"/>
  <c r="P57" i="622"/>
  <c r="P75" i="622"/>
  <c r="P79" i="622"/>
  <c r="N106" i="622"/>
  <c r="P108" i="622"/>
  <c r="N123" i="622"/>
  <c r="P125" i="622"/>
  <c r="AA140" i="622"/>
  <c r="N157" i="622"/>
  <c r="P5" i="621"/>
  <c r="AB38" i="621"/>
  <c r="AC22" i="621" s="1"/>
  <c r="P56" i="621"/>
  <c r="AA73" i="621"/>
  <c r="P90" i="621"/>
  <c r="P124" i="621"/>
  <c r="P141" i="621"/>
  <c r="AB157" i="621"/>
  <c r="AC141" i="621" s="1"/>
  <c r="P175" i="621"/>
  <c r="P22" i="622"/>
  <c r="P56" i="622"/>
  <c r="AA90" i="622"/>
  <c r="P107" i="622"/>
  <c r="P124" i="622"/>
  <c r="AB140" i="622"/>
  <c r="AC124" i="622" s="1"/>
  <c r="N143" i="622"/>
  <c r="M106" i="621"/>
  <c r="N107" i="621"/>
  <c r="M191" i="621"/>
  <c r="M38" i="622"/>
  <c r="M72" i="622"/>
  <c r="AA108" i="622"/>
  <c r="AA125" i="622"/>
  <c r="AA21" i="621"/>
  <c r="P41" i="621"/>
  <c r="AA72" i="621"/>
  <c r="P76" i="621"/>
  <c r="P108" i="621"/>
  <c r="P112" i="621"/>
  <c r="P128" i="621"/>
  <c r="P160" i="621"/>
  <c r="P193" i="621"/>
  <c r="P197" i="621"/>
  <c r="P7" i="622"/>
  <c r="P40" i="622"/>
  <c r="P44" i="622"/>
  <c r="AA89" i="622"/>
  <c r="AA55" i="621"/>
  <c r="AA89" i="621"/>
  <c r="AA123" i="621"/>
  <c r="AA140" i="621"/>
  <c r="AA174" i="621"/>
  <c r="AA208" i="621"/>
  <c r="AA21" i="622"/>
  <c r="AA55" i="622"/>
  <c r="AA106" i="622"/>
  <c r="AA123" i="622"/>
  <c r="AA157" i="622"/>
  <c r="N157" i="618"/>
  <c r="AB157" i="618"/>
  <c r="AC141" i="618" s="1"/>
  <c r="AA157" i="618"/>
  <c r="Q143" i="618"/>
  <c r="P143" i="618"/>
  <c r="F2" i="618"/>
  <c r="I3" i="617"/>
  <c r="Q74" i="618"/>
  <c r="P74" i="618"/>
  <c r="Q178" i="618"/>
  <c r="P178" i="618"/>
  <c r="Q24" i="619"/>
  <c r="P24" i="619"/>
  <c r="Q43" i="619"/>
  <c r="P43" i="619"/>
  <c r="Q92" i="619"/>
  <c r="P92" i="619"/>
  <c r="Q109" i="619"/>
  <c r="P109" i="619"/>
  <c r="Q126" i="618"/>
  <c r="P126" i="618"/>
  <c r="Q195" i="618"/>
  <c r="P195" i="618"/>
  <c r="Q58" i="619"/>
  <c r="P58" i="619"/>
  <c r="Q23" i="618"/>
  <c r="P23" i="618"/>
  <c r="Q159" i="618"/>
  <c r="P159" i="618"/>
  <c r="Q25" i="619"/>
  <c r="P25" i="619"/>
  <c r="Q110" i="619"/>
  <c r="P110" i="619"/>
  <c r="Q126" i="619"/>
  <c r="P126" i="619"/>
  <c r="Q110" i="618"/>
  <c r="P110" i="618"/>
  <c r="Q177" i="618"/>
  <c r="P177" i="618"/>
  <c r="Q59" i="619"/>
  <c r="P59" i="619"/>
  <c r="Q196" i="618"/>
  <c r="P196" i="618"/>
  <c r="N140" i="619"/>
  <c r="AB140" i="619"/>
  <c r="AC124" i="619" s="1"/>
  <c r="AA140" i="619"/>
  <c r="Q76" i="619"/>
  <c r="P76" i="619"/>
  <c r="Q42" i="619"/>
  <c r="P42" i="619"/>
  <c r="Q91" i="619"/>
  <c r="P91" i="619"/>
  <c r="Q92" i="618"/>
  <c r="P92" i="618"/>
  <c r="Q6" i="619"/>
  <c r="P6" i="619"/>
  <c r="Q142" i="619"/>
  <c r="P142" i="619"/>
  <c r="M89" i="619"/>
  <c r="N21" i="618"/>
  <c r="N72" i="618"/>
  <c r="N57" i="618"/>
  <c r="N109" i="618"/>
  <c r="N79" i="619"/>
  <c r="N108" i="619"/>
  <c r="N125" i="619"/>
  <c r="AA23" i="618"/>
  <c r="M55" i="618"/>
  <c r="AA74" i="618"/>
  <c r="M89" i="618"/>
  <c r="AA92" i="618"/>
  <c r="AA110" i="618"/>
  <c r="M123" i="618"/>
  <c r="AA126" i="618"/>
  <c r="M140" i="618"/>
  <c r="AA143" i="618"/>
  <c r="M174" i="618"/>
  <c r="AA177" i="618"/>
  <c r="AA195" i="618"/>
  <c r="M208" i="618"/>
  <c r="M21" i="619"/>
  <c r="AA24" i="619"/>
  <c r="AA42" i="619"/>
  <c r="M55" i="619"/>
  <c r="AA58" i="619"/>
  <c r="AA76" i="619"/>
  <c r="AA91" i="619"/>
  <c r="M106" i="619"/>
  <c r="AA109" i="619"/>
  <c r="M123" i="619"/>
  <c r="AA126" i="619"/>
  <c r="M157" i="619"/>
  <c r="AB23" i="618"/>
  <c r="AB74" i="618"/>
  <c r="AB110" i="618"/>
  <c r="AB42" i="619"/>
  <c r="AB58" i="619"/>
  <c r="AB76" i="619"/>
  <c r="AB91" i="619"/>
  <c r="AB109" i="619"/>
  <c r="AB126" i="619"/>
  <c r="P5" i="618"/>
  <c r="N41" i="618"/>
  <c r="P56" i="618"/>
  <c r="AA73" i="618"/>
  <c r="N76" i="618"/>
  <c r="P90" i="618"/>
  <c r="N108" i="618"/>
  <c r="N112" i="618"/>
  <c r="P124" i="618"/>
  <c r="N128" i="618"/>
  <c r="P141" i="618"/>
  <c r="N160" i="618"/>
  <c r="P175" i="618"/>
  <c r="N193" i="618"/>
  <c r="N197" i="618"/>
  <c r="N7" i="619"/>
  <c r="P22" i="619"/>
  <c r="N40" i="619"/>
  <c r="N44" i="619"/>
  <c r="P56" i="619"/>
  <c r="N74" i="619"/>
  <c r="N78" i="619"/>
  <c r="AA90" i="619"/>
  <c r="N93" i="619"/>
  <c r="P107" i="619"/>
  <c r="N111" i="619"/>
  <c r="P124" i="619"/>
  <c r="N143" i="619"/>
  <c r="AA57" i="618"/>
  <c r="M106" i="618"/>
  <c r="N107" i="618"/>
  <c r="AA109" i="618"/>
  <c r="AA176" i="618"/>
  <c r="M191" i="618"/>
  <c r="N192" i="618"/>
  <c r="AA194" i="618"/>
  <c r="AA23" i="619"/>
  <c r="M38" i="619"/>
  <c r="AA41" i="619"/>
  <c r="AA57" i="619"/>
  <c r="M72" i="619"/>
  <c r="AA75" i="619"/>
  <c r="AA79" i="619"/>
  <c r="AA108" i="619"/>
  <c r="AA125" i="619"/>
  <c r="AA21" i="618"/>
  <c r="AA72" i="618"/>
  <c r="AA56" i="618"/>
  <c r="AA90" i="618"/>
  <c r="AA124" i="618"/>
  <c r="AA141" i="618"/>
  <c r="AA175" i="618"/>
  <c r="AA22" i="619"/>
  <c r="AA56" i="619"/>
  <c r="AA107" i="619"/>
  <c r="AA124" i="619"/>
  <c r="M38" i="618"/>
  <c r="AA41" i="618"/>
  <c r="AA76" i="618"/>
  <c r="AA108" i="618"/>
  <c r="AA112" i="618"/>
  <c r="AA128" i="618"/>
  <c r="AB141" i="618"/>
  <c r="AA160" i="618"/>
  <c r="AA193" i="618"/>
  <c r="AA197" i="618"/>
  <c r="AA7" i="619"/>
  <c r="AA40" i="619"/>
  <c r="AA44" i="619"/>
  <c r="AA93" i="619"/>
  <c r="AA111" i="619"/>
  <c r="AB124" i="619"/>
  <c r="AA143" i="619"/>
  <c r="F2" i="615"/>
  <c r="I3" i="614"/>
  <c r="N140" i="616"/>
  <c r="AB140" i="616"/>
  <c r="AC124" i="616" s="1"/>
  <c r="AA140" i="616"/>
  <c r="Q107" i="615"/>
  <c r="P107" i="615"/>
  <c r="Q111" i="615"/>
  <c r="P111" i="615"/>
  <c r="Q25" i="616"/>
  <c r="P25" i="616"/>
  <c r="Q93" i="615"/>
  <c r="P93" i="615"/>
  <c r="Q6" i="616"/>
  <c r="P6" i="616"/>
  <c r="Q75" i="615"/>
  <c r="P75" i="615"/>
  <c r="P42" i="616"/>
  <c r="Q42" i="616"/>
  <c r="AB55" i="615"/>
  <c r="AC39" i="615" s="1"/>
  <c r="AA55" i="615"/>
  <c r="N55" i="615"/>
  <c r="N157" i="615"/>
  <c r="AB157" i="615"/>
  <c r="AC141" i="615" s="1"/>
  <c r="AA157" i="615"/>
  <c r="Q38" i="615"/>
  <c r="R22" i="615" s="1"/>
  <c r="P38" i="615"/>
  <c r="Q92" i="616"/>
  <c r="P92" i="616"/>
  <c r="P24" i="616"/>
  <c r="Q24" i="616"/>
  <c r="Q59" i="616"/>
  <c r="P59" i="616"/>
  <c r="Q77" i="616"/>
  <c r="P77" i="616"/>
  <c r="Q159" i="615"/>
  <c r="P159" i="615"/>
  <c r="Q43" i="616"/>
  <c r="P43" i="616"/>
  <c r="Q178" i="615"/>
  <c r="P178" i="615"/>
  <c r="Q196" i="615"/>
  <c r="P196" i="615"/>
  <c r="M21" i="615"/>
  <c r="Q39" i="615"/>
  <c r="M72" i="615"/>
  <c r="Q5" i="616"/>
  <c r="M89" i="616"/>
  <c r="N6" i="615"/>
  <c r="P22" i="615"/>
  <c r="N57" i="615"/>
  <c r="P73" i="615"/>
  <c r="N91" i="615"/>
  <c r="N109" i="615"/>
  <c r="N125" i="615"/>
  <c r="N142" i="615"/>
  <c r="N176" i="615"/>
  <c r="N194" i="615"/>
  <c r="N23" i="616"/>
  <c r="N41" i="616"/>
  <c r="N57" i="616"/>
  <c r="N75" i="616"/>
  <c r="N79" i="616"/>
  <c r="P90" i="616"/>
  <c r="N108" i="616"/>
  <c r="N125" i="616"/>
  <c r="E8" i="614"/>
  <c r="N56" i="615"/>
  <c r="M89" i="615"/>
  <c r="M123" i="615"/>
  <c r="M140" i="615"/>
  <c r="M208" i="615"/>
  <c r="M55" i="616"/>
  <c r="M123" i="616"/>
  <c r="AA38" i="615"/>
  <c r="N174" i="615"/>
  <c r="N21" i="616"/>
  <c r="AB24" i="616"/>
  <c r="AB42" i="616"/>
  <c r="N106" i="616"/>
  <c r="N157" i="616"/>
  <c r="AA22" i="615"/>
  <c r="AB38" i="615"/>
  <c r="AC22" i="615" s="1"/>
  <c r="N41" i="615"/>
  <c r="AA73" i="615"/>
  <c r="P90" i="615"/>
  <c r="N108" i="615"/>
  <c r="P124" i="615"/>
  <c r="P141" i="615"/>
  <c r="P175" i="615"/>
  <c r="P22" i="616"/>
  <c r="N40" i="616"/>
  <c r="P56" i="616"/>
  <c r="AA90" i="616"/>
  <c r="N93" i="616"/>
  <c r="P107" i="616"/>
  <c r="N111" i="616"/>
  <c r="P124" i="616"/>
  <c r="N143" i="616"/>
  <c r="AA6" i="615"/>
  <c r="AA57" i="615"/>
  <c r="AA91" i="615"/>
  <c r="M106" i="615"/>
  <c r="AA109" i="615"/>
  <c r="AA125" i="615"/>
  <c r="AA142" i="615"/>
  <c r="AA176" i="615"/>
  <c r="M191" i="615"/>
  <c r="N192" i="615"/>
  <c r="AA194" i="615"/>
  <c r="AA23" i="616"/>
  <c r="M38" i="616"/>
  <c r="AA41" i="616"/>
  <c r="AA57" i="616"/>
  <c r="M72" i="616"/>
  <c r="AA75" i="616"/>
  <c r="AA79" i="616"/>
  <c r="AA108" i="616"/>
  <c r="AA125" i="616"/>
  <c r="P76" i="615"/>
  <c r="P112" i="615"/>
  <c r="P128" i="615"/>
  <c r="AB142" i="615"/>
  <c r="P160" i="615"/>
  <c r="P193" i="615"/>
  <c r="P197" i="615"/>
  <c r="P7" i="616"/>
  <c r="P44" i="616"/>
  <c r="P74" i="616"/>
  <c r="P78" i="616"/>
  <c r="AA124" i="616"/>
  <c r="P127" i="615"/>
  <c r="AA174" i="615"/>
  <c r="AA21" i="616"/>
  <c r="AA106" i="616"/>
  <c r="AA157" i="616"/>
  <c r="N140" i="613"/>
  <c r="AB140" i="613"/>
  <c r="AC124" i="613" s="1"/>
  <c r="AA140" i="613"/>
  <c r="AB157" i="613"/>
  <c r="AC141" i="613" s="1"/>
  <c r="AA157" i="613"/>
  <c r="N157" i="613"/>
  <c r="N55" i="612"/>
  <c r="AB55" i="612"/>
  <c r="AC39" i="612" s="1"/>
  <c r="AA55" i="612"/>
  <c r="N21" i="612"/>
  <c r="AB21" i="612"/>
  <c r="AC5" i="612" s="1"/>
  <c r="AA21" i="612"/>
  <c r="N38" i="613"/>
  <c r="AB38" i="613"/>
  <c r="AC22" i="613" s="1"/>
  <c r="AA38" i="613"/>
  <c r="N89" i="612"/>
  <c r="AB89" i="612"/>
  <c r="AC73" i="612" s="1"/>
  <c r="AA89" i="612"/>
  <c r="N208" i="612"/>
  <c r="AB208" i="612"/>
  <c r="AC192" i="612" s="1"/>
  <c r="AA208" i="612"/>
  <c r="I3" i="611"/>
  <c r="F2" i="612"/>
  <c r="N123" i="612"/>
  <c r="AB123" i="612"/>
  <c r="AC107" i="612" s="1"/>
  <c r="AA123" i="612"/>
  <c r="P39" i="613"/>
  <c r="Q39" i="613"/>
  <c r="N72" i="612"/>
  <c r="AB72" i="612"/>
  <c r="AC56" i="612" s="1"/>
  <c r="AA72" i="612"/>
  <c r="N174" i="612"/>
  <c r="AB174" i="612"/>
  <c r="AC158" i="612" s="1"/>
  <c r="AA174" i="612"/>
  <c r="Q25" i="613"/>
  <c r="P25" i="613"/>
  <c r="N140" i="612"/>
  <c r="AB140" i="612"/>
  <c r="AC124" i="612" s="1"/>
  <c r="AA140" i="612"/>
  <c r="P175" i="612"/>
  <c r="Q175" i="612"/>
  <c r="Q7" i="613"/>
  <c r="P7" i="613"/>
  <c r="N72" i="613"/>
  <c r="AB72" i="613"/>
  <c r="AC56" i="613" s="1"/>
  <c r="AA72" i="613"/>
  <c r="N21" i="613"/>
  <c r="AB21" i="613"/>
  <c r="AC5" i="613" s="1"/>
  <c r="AA21" i="613"/>
  <c r="N106" i="612"/>
  <c r="N191" i="612"/>
  <c r="AA5" i="612"/>
  <c r="N40" i="612"/>
  <c r="AA56" i="612"/>
  <c r="N75" i="612"/>
  <c r="N93" i="612"/>
  <c r="P107" i="612"/>
  <c r="N111" i="612"/>
  <c r="AA124" i="612"/>
  <c r="N127" i="612"/>
  <c r="N159" i="612"/>
  <c r="AA175" i="612"/>
  <c r="N178" i="612"/>
  <c r="P192" i="612"/>
  <c r="N196" i="612"/>
  <c r="N6" i="613"/>
  <c r="N24" i="613"/>
  <c r="AA39" i="613"/>
  <c r="N42" i="613"/>
  <c r="N58" i="613"/>
  <c r="N76" i="613"/>
  <c r="N91" i="613"/>
  <c r="N108" i="613"/>
  <c r="N125" i="613"/>
  <c r="M89" i="613"/>
  <c r="M106" i="613"/>
  <c r="M123" i="613"/>
  <c r="N38" i="612"/>
  <c r="N157" i="612"/>
  <c r="AB7" i="613"/>
  <c r="AB25" i="613"/>
  <c r="P39" i="612"/>
  <c r="P158" i="612"/>
  <c r="P5" i="613"/>
  <c r="N75" i="613"/>
  <c r="N79" i="613"/>
  <c r="P90" i="613"/>
  <c r="P107" i="613"/>
  <c r="P124" i="613"/>
  <c r="N143" i="613"/>
  <c r="AA40" i="612"/>
  <c r="AA75" i="612"/>
  <c r="AA93" i="612"/>
  <c r="AA111" i="612"/>
  <c r="AA127" i="612"/>
  <c r="AA159" i="612"/>
  <c r="AA178" i="612"/>
  <c r="AA196" i="612"/>
  <c r="AA6" i="613"/>
  <c r="N22" i="613"/>
  <c r="AA24" i="613"/>
  <c r="AA42" i="613"/>
  <c r="M55" i="613"/>
  <c r="N56" i="613"/>
  <c r="AA58" i="613"/>
  <c r="AA76" i="613"/>
  <c r="AA91" i="613"/>
  <c r="AA108" i="613"/>
  <c r="AA125" i="613"/>
  <c r="AB40" i="612"/>
  <c r="AB75" i="612"/>
  <c r="AA106" i="612"/>
  <c r="AB111" i="612"/>
  <c r="AB159" i="612"/>
  <c r="AA191" i="612"/>
  <c r="AB196" i="612"/>
  <c r="AB24" i="613"/>
  <c r="AB58" i="613"/>
  <c r="E8" i="611"/>
  <c r="P6" i="612"/>
  <c r="AA38" i="612"/>
  <c r="P57" i="612"/>
  <c r="P91" i="612"/>
  <c r="P109" i="612"/>
  <c r="P125" i="612"/>
  <c r="P142" i="612"/>
  <c r="AA157" i="612"/>
  <c r="P176" i="612"/>
  <c r="P194" i="612"/>
  <c r="P8" i="613"/>
  <c r="P40" i="613"/>
  <c r="P44" i="613"/>
  <c r="P74" i="613"/>
  <c r="P78" i="613"/>
  <c r="P93" i="613"/>
  <c r="P110" i="613"/>
  <c r="P142" i="613"/>
  <c r="F2" i="609"/>
  <c r="I3" i="608"/>
  <c r="N55" i="610"/>
  <c r="AB55" i="610"/>
  <c r="AC39" i="610" s="1"/>
  <c r="AA55" i="610"/>
  <c r="P106" i="610"/>
  <c r="Q106" i="610"/>
  <c r="R90" i="610" s="1"/>
  <c r="Q21" i="610"/>
  <c r="R5" i="610" s="1"/>
  <c r="P21" i="610"/>
  <c r="P140" i="610"/>
  <c r="Q140" i="610"/>
  <c r="R124" i="610" s="1"/>
  <c r="Q93" i="609"/>
  <c r="P93" i="609"/>
  <c r="P38" i="610"/>
  <c r="Q38" i="610"/>
  <c r="R22" i="610" s="1"/>
  <c r="P72" i="610"/>
  <c r="Q72" i="610"/>
  <c r="R56" i="610" s="1"/>
  <c r="Q142" i="610"/>
  <c r="P142" i="610"/>
  <c r="Q38" i="609"/>
  <c r="R22" i="609" s="1"/>
  <c r="P38" i="609"/>
  <c r="Q75" i="609"/>
  <c r="P75" i="609"/>
  <c r="P157" i="609"/>
  <c r="Q157" i="609"/>
  <c r="R141" i="609" s="1"/>
  <c r="N21" i="609"/>
  <c r="P23" i="609"/>
  <c r="N72" i="609"/>
  <c r="AB75" i="609"/>
  <c r="AB93" i="609"/>
  <c r="P177" i="609"/>
  <c r="P195" i="609"/>
  <c r="AA21" i="610"/>
  <c r="P92" i="610"/>
  <c r="P126" i="610"/>
  <c r="P22" i="609"/>
  <c r="P73" i="609"/>
  <c r="AB21" i="610"/>
  <c r="AC5" i="610" s="1"/>
  <c r="E8" i="608"/>
  <c r="AA38" i="609"/>
  <c r="N55" i="609"/>
  <c r="P57" i="609"/>
  <c r="N89" i="609"/>
  <c r="N123" i="609"/>
  <c r="N140" i="609"/>
  <c r="AA157" i="609"/>
  <c r="N174" i="609"/>
  <c r="N208" i="609"/>
  <c r="P24" i="610"/>
  <c r="AA38" i="610"/>
  <c r="P42" i="610"/>
  <c r="P58" i="610"/>
  <c r="AA72" i="610"/>
  <c r="P76" i="610"/>
  <c r="N89" i="610"/>
  <c r="P91" i="610"/>
  <c r="AA106" i="610"/>
  <c r="N123" i="610"/>
  <c r="P125" i="610"/>
  <c r="AA140" i="610"/>
  <c r="N157" i="610"/>
  <c r="P5" i="609"/>
  <c r="AB38" i="609"/>
  <c r="AC22" i="609" s="1"/>
  <c r="P56" i="609"/>
  <c r="P90" i="609"/>
  <c r="P124" i="609"/>
  <c r="P141" i="609"/>
  <c r="AB157" i="609"/>
  <c r="AC141" i="609" s="1"/>
  <c r="P175" i="609"/>
  <c r="AB38" i="610"/>
  <c r="AC22" i="610" s="1"/>
  <c r="AB72" i="610"/>
  <c r="AC56" i="610" s="1"/>
  <c r="P90" i="610"/>
  <c r="AB106" i="610"/>
  <c r="AC90" i="610" s="1"/>
  <c r="P124" i="610"/>
  <c r="AB140" i="610"/>
  <c r="AC124" i="610" s="1"/>
  <c r="N143" i="610"/>
  <c r="AA91" i="609"/>
  <c r="M106" i="609"/>
  <c r="N107" i="609"/>
  <c r="M191" i="609"/>
  <c r="N192" i="609"/>
  <c r="N22" i="610"/>
  <c r="N56" i="610"/>
  <c r="AA58" i="610"/>
  <c r="AA76" i="610"/>
  <c r="AA91" i="610"/>
  <c r="AA125" i="610"/>
  <c r="AA21" i="609"/>
  <c r="AA72" i="609"/>
  <c r="P76" i="609"/>
  <c r="P108" i="609"/>
  <c r="P112" i="609"/>
  <c r="P128" i="609"/>
  <c r="P160" i="609"/>
  <c r="P193" i="609"/>
  <c r="P197" i="609"/>
  <c r="P23" i="610"/>
  <c r="P41" i="610"/>
  <c r="P57" i="610"/>
  <c r="P75" i="610"/>
  <c r="P79" i="610"/>
  <c r="P109" i="610"/>
  <c r="P40" i="609"/>
  <c r="AA55" i="609"/>
  <c r="AA89" i="609"/>
  <c r="AA123" i="609"/>
  <c r="AA140" i="609"/>
  <c r="AA174" i="609"/>
  <c r="AA208" i="609"/>
  <c r="P6" i="610"/>
  <c r="AA89" i="610"/>
  <c r="AA123" i="610"/>
  <c r="AA157" i="610"/>
  <c r="N72" i="606"/>
  <c r="AB72" i="606"/>
  <c r="AC56" i="606" s="1"/>
  <c r="AA72" i="606"/>
  <c r="Q140" i="607"/>
  <c r="R124" i="607" s="1"/>
  <c r="P140" i="607"/>
  <c r="P22" i="606"/>
  <c r="Q22" i="606"/>
  <c r="Q106" i="607"/>
  <c r="R90" i="607" s="1"/>
  <c r="P106" i="607"/>
  <c r="P73" i="606"/>
  <c r="Q73" i="606"/>
  <c r="I3" i="605"/>
  <c r="F2" i="606"/>
  <c r="Q157" i="606"/>
  <c r="R141" i="606" s="1"/>
  <c r="P157" i="606"/>
  <c r="N21" i="606"/>
  <c r="AB21" i="606"/>
  <c r="AC5" i="606" s="1"/>
  <c r="AA21" i="606"/>
  <c r="N55" i="606"/>
  <c r="N89" i="606"/>
  <c r="N123" i="606"/>
  <c r="N140" i="606"/>
  <c r="AA157" i="606"/>
  <c r="N174" i="606"/>
  <c r="N208" i="606"/>
  <c r="N89" i="607"/>
  <c r="AA106" i="607"/>
  <c r="N123" i="607"/>
  <c r="AA140" i="607"/>
  <c r="G8" i="605"/>
  <c r="P5" i="606"/>
  <c r="P56" i="606"/>
  <c r="P90" i="606"/>
  <c r="P124" i="606"/>
  <c r="P141" i="606"/>
  <c r="P175" i="606"/>
  <c r="P90" i="607"/>
  <c r="P124" i="607"/>
  <c r="AB22" i="606"/>
  <c r="AB73" i="606"/>
  <c r="M106" i="606"/>
  <c r="N107" i="606"/>
  <c r="M191" i="606"/>
  <c r="N192" i="606"/>
  <c r="N22" i="607"/>
  <c r="M55" i="607"/>
  <c r="N56" i="607"/>
  <c r="P41" i="606"/>
  <c r="P76" i="606"/>
  <c r="P108" i="606"/>
  <c r="P112" i="606"/>
  <c r="P128" i="606"/>
  <c r="P160" i="606"/>
  <c r="P193" i="606"/>
  <c r="P197" i="606"/>
  <c r="N21" i="607"/>
  <c r="P23" i="607"/>
  <c r="P41" i="607"/>
  <c r="P57" i="607"/>
  <c r="P75" i="607"/>
  <c r="P79" i="607"/>
  <c r="P109" i="607"/>
  <c r="N157" i="607"/>
  <c r="H1" i="606"/>
  <c r="AA5" i="606"/>
  <c r="AA56" i="606"/>
  <c r="N75" i="606"/>
  <c r="N93" i="606"/>
  <c r="N111" i="606"/>
  <c r="O21" i="607"/>
  <c r="N142" i="607"/>
  <c r="M38" i="606"/>
  <c r="M38" i="607"/>
  <c r="M72" i="607"/>
  <c r="AA55" i="606"/>
  <c r="AA89" i="606"/>
  <c r="AA123" i="606"/>
  <c r="AA140" i="606"/>
  <c r="AA174" i="606"/>
  <c r="AA208" i="606"/>
  <c r="AA89" i="607"/>
  <c r="AA123" i="607"/>
  <c r="AA107" i="606"/>
  <c r="AA192" i="606"/>
  <c r="AA22" i="607"/>
  <c r="AA56" i="607"/>
  <c r="P23" i="606"/>
  <c r="P74" i="606"/>
  <c r="P92" i="606"/>
  <c r="P110" i="606"/>
  <c r="P126" i="606"/>
  <c r="P143" i="606"/>
  <c r="P177" i="606"/>
  <c r="P195" i="606"/>
  <c r="AA21" i="607"/>
  <c r="P25" i="607"/>
  <c r="P43" i="607"/>
  <c r="P59" i="607"/>
  <c r="P77" i="607"/>
  <c r="P92" i="607"/>
  <c r="P126" i="607"/>
  <c r="AA157" i="607"/>
  <c r="Q38" i="604"/>
  <c r="R22" i="604" s="1"/>
  <c r="P38" i="604"/>
  <c r="Q44" i="604"/>
  <c r="P44" i="604"/>
  <c r="Q40" i="604"/>
  <c r="P40" i="604"/>
  <c r="Q92" i="603"/>
  <c r="P92" i="603"/>
  <c r="Q72" i="604"/>
  <c r="R56" i="604" s="1"/>
  <c r="P72" i="604"/>
  <c r="Q21" i="604"/>
  <c r="R5" i="604" s="1"/>
  <c r="P21" i="604"/>
  <c r="Q127" i="603"/>
  <c r="P127" i="603"/>
  <c r="Q111" i="603"/>
  <c r="P111" i="603"/>
  <c r="Q157" i="603"/>
  <c r="R141" i="603" s="1"/>
  <c r="P157" i="603"/>
  <c r="Q178" i="603"/>
  <c r="P178" i="603"/>
  <c r="P55" i="604"/>
  <c r="Q55" i="604"/>
  <c r="R39" i="604" s="1"/>
  <c r="N140" i="604"/>
  <c r="AB140" i="604"/>
  <c r="AC124" i="604" s="1"/>
  <c r="AA140" i="604"/>
  <c r="Q141" i="604"/>
  <c r="P141" i="604"/>
  <c r="F2" i="603"/>
  <c r="I3" i="602"/>
  <c r="Q38" i="603"/>
  <c r="R22" i="603" s="1"/>
  <c r="P38" i="603"/>
  <c r="Q93" i="603"/>
  <c r="P93" i="603"/>
  <c r="Q159" i="603"/>
  <c r="P159" i="603"/>
  <c r="Q126" i="604"/>
  <c r="P126" i="604"/>
  <c r="Q40" i="603"/>
  <c r="P40" i="603"/>
  <c r="Q75" i="603"/>
  <c r="P75" i="603"/>
  <c r="Q6" i="604"/>
  <c r="P6" i="604"/>
  <c r="N21" i="603"/>
  <c r="AB40" i="603"/>
  <c r="N72" i="603"/>
  <c r="AB75" i="603"/>
  <c r="AB93" i="603"/>
  <c r="AB111" i="603"/>
  <c r="AB127" i="603"/>
  <c r="AB159" i="603"/>
  <c r="AB178" i="603"/>
  <c r="AB6" i="604"/>
  <c r="AA21" i="604"/>
  <c r="AB40" i="604"/>
  <c r="AB44" i="604"/>
  <c r="AA55" i="604"/>
  <c r="N123" i="604"/>
  <c r="P22" i="603"/>
  <c r="P124" i="604"/>
  <c r="E8" i="602"/>
  <c r="N5" i="603"/>
  <c r="M55" i="603"/>
  <c r="N56" i="603"/>
  <c r="Q73" i="603"/>
  <c r="M89" i="603"/>
  <c r="N90" i="603"/>
  <c r="M123" i="603"/>
  <c r="N124" i="603"/>
  <c r="M140" i="603"/>
  <c r="N141" i="603"/>
  <c r="M174" i="603"/>
  <c r="N175" i="603"/>
  <c r="M208" i="603"/>
  <c r="N90" i="604"/>
  <c r="P6" i="603"/>
  <c r="AA38" i="603"/>
  <c r="P57" i="603"/>
  <c r="P91" i="603"/>
  <c r="AB92" i="603"/>
  <c r="P109" i="603"/>
  <c r="P125" i="603"/>
  <c r="P142" i="603"/>
  <c r="AA157" i="603"/>
  <c r="P176" i="603"/>
  <c r="P194" i="603"/>
  <c r="P24" i="604"/>
  <c r="AA38" i="604"/>
  <c r="P42" i="604"/>
  <c r="P58" i="604"/>
  <c r="AA72" i="604"/>
  <c r="P76" i="604"/>
  <c r="N89" i="604"/>
  <c r="P91" i="604"/>
  <c r="P109" i="604"/>
  <c r="N157" i="604"/>
  <c r="AB38" i="603"/>
  <c r="AC22" i="603" s="1"/>
  <c r="O55" i="603"/>
  <c r="AB157" i="603"/>
  <c r="AC141" i="603" s="1"/>
  <c r="AB38" i="604"/>
  <c r="AC22" i="604" s="1"/>
  <c r="AB72" i="604"/>
  <c r="AC56" i="604" s="1"/>
  <c r="M106" i="603"/>
  <c r="N107" i="603"/>
  <c r="M191" i="603"/>
  <c r="N192" i="603"/>
  <c r="M106" i="604"/>
  <c r="AB124" i="604"/>
  <c r="P197" i="603"/>
  <c r="P23" i="604"/>
  <c r="P41" i="604"/>
  <c r="P57" i="604"/>
  <c r="P75" i="604"/>
  <c r="P79" i="604"/>
  <c r="P108" i="604"/>
  <c r="AA123" i="604"/>
  <c r="P142" i="604"/>
  <c r="AA21" i="603"/>
  <c r="AA72" i="603"/>
  <c r="AA89" i="604"/>
  <c r="AA157" i="604"/>
  <c r="N157" i="600"/>
  <c r="AB157" i="600"/>
  <c r="AC141" i="600" s="1"/>
  <c r="AA157" i="600"/>
  <c r="F2" i="600"/>
  <c r="I3" i="599"/>
  <c r="P39" i="600"/>
  <c r="Q39" i="600"/>
  <c r="P5" i="601"/>
  <c r="Q5" i="601"/>
  <c r="N55" i="601"/>
  <c r="AB55" i="601"/>
  <c r="AC39" i="601" s="1"/>
  <c r="AA55" i="601"/>
  <c r="N72" i="601"/>
  <c r="AB72" i="601"/>
  <c r="AC56" i="601" s="1"/>
  <c r="AA72" i="601"/>
  <c r="P73" i="601"/>
  <c r="Q73" i="601"/>
  <c r="N140" i="601"/>
  <c r="AB140" i="601"/>
  <c r="AC124" i="601" s="1"/>
  <c r="AA140" i="601"/>
  <c r="N38" i="600"/>
  <c r="AB38" i="600"/>
  <c r="AC22" i="600" s="1"/>
  <c r="AA38" i="600"/>
  <c r="P158" i="600"/>
  <c r="Q158" i="600"/>
  <c r="M21" i="600"/>
  <c r="M72" i="600"/>
  <c r="N123" i="601"/>
  <c r="E8" i="599"/>
  <c r="N5" i="600"/>
  <c r="AB39" i="600"/>
  <c r="M55" i="600"/>
  <c r="N56" i="600"/>
  <c r="N90" i="600"/>
  <c r="N124" i="600"/>
  <c r="M140" i="600"/>
  <c r="N141" i="600"/>
  <c r="AB158" i="600"/>
  <c r="M174" i="600"/>
  <c r="N175" i="600"/>
  <c r="AB5" i="601"/>
  <c r="AB39" i="601"/>
  <c r="AB56" i="601"/>
  <c r="AB73" i="601"/>
  <c r="M89" i="601"/>
  <c r="N90" i="601"/>
  <c r="P6" i="600"/>
  <c r="P57" i="600"/>
  <c r="N89" i="600"/>
  <c r="P91" i="600"/>
  <c r="P109" i="600"/>
  <c r="N123" i="600"/>
  <c r="P125" i="600"/>
  <c r="P142" i="600"/>
  <c r="P176" i="600"/>
  <c r="P194" i="600"/>
  <c r="N208" i="600"/>
  <c r="P24" i="601"/>
  <c r="P42" i="601"/>
  <c r="P59" i="601"/>
  <c r="P76" i="601"/>
  <c r="P91" i="601"/>
  <c r="P109" i="601"/>
  <c r="N157" i="601"/>
  <c r="AA22" i="600"/>
  <c r="O55" i="600"/>
  <c r="AA73" i="600"/>
  <c r="AA124" i="601"/>
  <c r="N142" i="601"/>
  <c r="AB22" i="600"/>
  <c r="M106" i="600"/>
  <c r="N107" i="600"/>
  <c r="M191" i="600"/>
  <c r="N192" i="600"/>
  <c r="M21" i="601"/>
  <c r="M106" i="601"/>
  <c r="AB124" i="601"/>
  <c r="AA5" i="600"/>
  <c r="AA56" i="600"/>
  <c r="AA90" i="600"/>
  <c r="AA124" i="600"/>
  <c r="AA141" i="600"/>
  <c r="AA175" i="600"/>
  <c r="AA90" i="601"/>
  <c r="AB141" i="600"/>
  <c r="M38" i="601"/>
  <c r="N39" i="601"/>
  <c r="N56" i="601"/>
  <c r="P40" i="600"/>
  <c r="P75" i="600"/>
  <c r="AA89" i="600"/>
  <c r="P93" i="600"/>
  <c r="P111" i="600"/>
  <c r="AA123" i="600"/>
  <c r="P127" i="600"/>
  <c r="P159" i="600"/>
  <c r="P178" i="600"/>
  <c r="P196" i="600"/>
  <c r="AA208" i="600"/>
  <c r="P6" i="601"/>
  <c r="P40" i="601"/>
  <c r="P57" i="601"/>
  <c r="P74" i="601"/>
  <c r="P78" i="601"/>
  <c r="P93" i="601"/>
  <c r="P126" i="601"/>
  <c r="AA157" i="601"/>
  <c r="Q41" i="597"/>
  <c r="P41" i="597"/>
  <c r="I3" i="596"/>
  <c r="F2" i="597"/>
  <c r="N55" i="597"/>
  <c r="AB55" i="597"/>
  <c r="AC39" i="597" s="1"/>
  <c r="AA55" i="597"/>
  <c r="N123" i="597"/>
  <c r="AB123" i="597"/>
  <c r="AC107" i="597" s="1"/>
  <c r="AA123" i="597"/>
  <c r="Q140" i="597"/>
  <c r="R124" i="597" s="1"/>
  <c r="P140" i="597"/>
  <c r="Q5" i="597"/>
  <c r="P5" i="597"/>
  <c r="Q111" i="597"/>
  <c r="P111" i="597"/>
  <c r="P191" i="597"/>
  <c r="Q191" i="597"/>
  <c r="R175" i="597" s="1"/>
  <c r="N89" i="598"/>
  <c r="AB89" i="598"/>
  <c r="AC73" i="598" s="1"/>
  <c r="AA89" i="598"/>
  <c r="Q75" i="597"/>
  <c r="P75" i="597"/>
  <c r="Q93" i="597"/>
  <c r="P93" i="597"/>
  <c r="Q40" i="597"/>
  <c r="P40" i="597"/>
  <c r="Q174" i="597"/>
  <c r="R158" i="597" s="1"/>
  <c r="P174" i="597"/>
  <c r="P106" i="598"/>
  <c r="Q106" i="598"/>
  <c r="R90" i="598" s="1"/>
  <c r="Q143" i="598"/>
  <c r="P143" i="598"/>
  <c r="Q108" i="598"/>
  <c r="P108" i="598"/>
  <c r="N208" i="597"/>
  <c r="AB208" i="597"/>
  <c r="AC192" i="597" s="1"/>
  <c r="AA208" i="597"/>
  <c r="P21" i="598"/>
  <c r="Q21" i="598"/>
  <c r="R5" i="598" s="1"/>
  <c r="N38" i="597"/>
  <c r="AB41" i="597"/>
  <c r="AA140" i="597"/>
  <c r="N157" i="597"/>
  <c r="AA174" i="597"/>
  <c r="P6" i="598"/>
  <c r="N38" i="598"/>
  <c r="P40" i="598"/>
  <c r="N55" i="598"/>
  <c r="P57" i="598"/>
  <c r="N72" i="598"/>
  <c r="P74" i="598"/>
  <c r="P78" i="598"/>
  <c r="P93" i="598"/>
  <c r="N140" i="598"/>
  <c r="P39" i="597"/>
  <c r="AA107" i="597"/>
  <c r="AB140" i="597"/>
  <c r="AC124" i="597" s="1"/>
  <c r="P158" i="597"/>
  <c r="AB174" i="597"/>
  <c r="AC158" i="597" s="1"/>
  <c r="AA192" i="597"/>
  <c r="P5" i="598"/>
  <c r="P39" i="598"/>
  <c r="P56" i="598"/>
  <c r="P73" i="598"/>
  <c r="P141" i="598"/>
  <c r="N124" i="598"/>
  <c r="N21" i="597"/>
  <c r="P23" i="597"/>
  <c r="AB40" i="597"/>
  <c r="N72" i="597"/>
  <c r="P74" i="597"/>
  <c r="AB93" i="597"/>
  <c r="P110" i="597"/>
  <c r="AB111" i="597"/>
  <c r="P126" i="597"/>
  <c r="P143" i="597"/>
  <c r="P177" i="597"/>
  <c r="AA191" i="597"/>
  <c r="P195" i="597"/>
  <c r="AA21" i="598"/>
  <c r="P25" i="598"/>
  <c r="P43" i="598"/>
  <c r="P60" i="598"/>
  <c r="P77" i="598"/>
  <c r="P92" i="598"/>
  <c r="AA106" i="598"/>
  <c r="N123" i="598"/>
  <c r="P125" i="598"/>
  <c r="N157" i="598"/>
  <c r="N6" i="597"/>
  <c r="P22" i="597"/>
  <c r="AA39" i="597"/>
  <c r="N57" i="597"/>
  <c r="P73" i="597"/>
  <c r="AB191" i="597"/>
  <c r="AC175" i="597" s="1"/>
  <c r="N194" i="597"/>
  <c r="H1" i="598"/>
  <c r="AB21" i="598"/>
  <c r="AC5" i="598" s="1"/>
  <c r="AB106" i="598"/>
  <c r="AC90" i="598" s="1"/>
  <c r="N109" i="598"/>
  <c r="AA141" i="598"/>
  <c r="N144" i="598"/>
  <c r="E8" i="596"/>
  <c r="AB39" i="597"/>
  <c r="M89" i="597"/>
  <c r="AA25" i="598"/>
  <c r="AA43" i="598"/>
  <c r="AA60" i="598"/>
  <c r="AA77" i="598"/>
  <c r="N90" i="598"/>
  <c r="AA92" i="598"/>
  <c r="AA125" i="598"/>
  <c r="AA38" i="597"/>
  <c r="P109" i="597"/>
  <c r="AA157" i="597"/>
  <c r="AA38" i="598"/>
  <c r="AA55" i="598"/>
  <c r="P59" i="598"/>
  <c r="AA72" i="598"/>
  <c r="P76" i="598"/>
  <c r="P91" i="598"/>
  <c r="AA140" i="598"/>
  <c r="AA22" i="597"/>
  <c r="P124" i="597"/>
  <c r="AA124" i="598"/>
  <c r="M106" i="597"/>
  <c r="AA21" i="597"/>
  <c r="AA72" i="597"/>
  <c r="P76" i="597"/>
  <c r="P108" i="597"/>
  <c r="P112" i="597"/>
  <c r="P128" i="597"/>
  <c r="P160" i="597"/>
  <c r="P193" i="597"/>
  <c r="P197" i="597"/>
  <c r="P23" i="598"/>
  <c r="P41" i="598"/>
  <c r="P58" i="598"/>
  <c r="P75" i="598"/>
  <c r="P79" i="598"/>
  <c r="AA123" i="598"/>
  <c r="AA157" i="598"/>
  <c r="Q93" i="594"/>
  <c r="P93" i="594"/>
  <c r="Q111" i="594"/>
  <c r="P111" i="594"/>
  <c r="Q178" i="594"/>
  <c r="P178" i="594"/>
  <c r="N89" i="595"/>
  <c r="AB89" i="595"/>
  <c r="AC73" i="595" s="1"/>
  <c r="AA89" i="595"/>
  <c r="Q75" i="594"/>
  <c r="P75" i="594"/>
  <c r="Q159" i="594"/>
  <c r="P159" i="594"/>
  <c r="Q126" i="595"/>
  <c r="P126" i="595"/>
  <c r="Q40" i="594"/>
  <c r="P40" i="594"/>
  <c r="Q93" i="595"/>
  <c r="P93" i="595"/>
  <c r="I3" i="593"/>
  <c r="F2" i="594"/>
  <c r="Q196" i="594"/>
  <c r="P196" i="594"/>
  <c r="Q57" i="595"/>
  <c r="P57" i="595"/>
  <c r="N140" i="595"/>
  <c r="AB140" i="595"/>
  <c r="AC124" i="595" s="1"/>
  <c r="AA140" i="595"/>
  <c r="Q78" i="595"/>
  <c r="P78" i="595"/>
  <c r="Q6" i="595"/>
  <c r="P6" i="595"/>
  <c r="Q74" i="595"/>
  <c r="P74" i="595"/>
  <c r="Q142" i="595"/>
  <c r="P142" i="595"/>
  <c r="Q108" i="595"/>
  <c r="P108" i="595"/>
  <c r="P107" i="594"/>
  <c r="Q107" i="594"/>
  <c r="N208" i="594"/>
  <c r="AB208" i="594"/>
  <c r="AC192" i="594" s="1"/>
  <c r="AA208" i="594"/>
  <c r="Q79" i="595"/>
  <c r="P79" i="595"/>
  <c r="Q127" i="594"/>
  <c r="P127" i="594"/>
  <c r="Q40" i="595"/>
  <c r="P40" i="595"/>
  <c r="Q75" i="595"/>
  <c r="P75" i="595"/>
  <c r="N38" i="594"/>
  <c r="N157" i="594"/>
  <c r="N38" i="595"/>
  <c r="N55" i="595"/>
  <c r="N72" i="595"/>
  <c r="P39" i="594"/>
  <c r="P158" i="594"/>
  <c r="P5" i="595"/>
  <c r="P39" i="595"/>
  <c r="P56" i="595"/>
  <c r="P73" i="595"/>
  <c r="N21" i="594"/>
  <c r="AB40" i="594"/>
  <c r="N72" i="594"/>
  <c r="AB75" i="594"/>
  <c r="AB93" i="594"/>
  <c r="AB111" i="594"/>
  <c r="AB127" i="594"/>
  <c r="AB159" i="594"/>
  <c r="P177" i="594"/>
  <c r="AB178" i="594"/>
  <c r="P195" i="594"/>
  <c r="AB196" i="594"/>
  <c r="AB6" i="595"/>
  <c r="P25" i="595"/>
  <c r="AB40" i="595"/>
  <c r="P43" i="595"/>
  <c r="AB57" i="595"/>
  <c r="P60" i="595"/>
  <c r="AB74" i="595"/>
  <c r="P77" i="595"/>
  <c r="AB78" i="595"/>
  <c r="P92" i="595"/>
  <c r="AB93" i="595"/>
  <c r="N123" i="595"/>
  <c r="P125" i="595"/>
  <c r="AB126" i="595"/>
  <c r="N157" i="595"/>
  <c r="O21" i="594"/>
  <c r="P22" i="594"/>
  <c r="P73" i="594"/>
  <c r="P124" i="595"/>
  <c r="E8" i="593"/>
  <c r="M55" i="594"/>
  <c r="N56" i="594"/>
  <c r="M89" i="594"/>
  <c r="N90" i="594"/>
  <c r="M123" i="594"/>
  <c r="N124" i="594"/>
  <c r="M140" i="594"/>
  <c r="N141" i="594"/>
  <c r="M174" i="594"/>
  <c r="N175" i="594"/>
  <c r="AB73" i="595"/>
  <c r="AA77" i="595"/>
  <c r="N90" i="595"/>
  <c r="AA92" i="595"/>
  <c r="AA125" i="595"/>
  <c r="P6" i="594"/>
  <c r="AA38" i="594"/>
  <c r="P57" i="594"/>
  <c r="P91" i="594"/>
  <c r="P109" i="594"/>
  <c r="P125" i="594"/>
  <c r="P142" i="594"/>
  <c r="AA157" i="594"/>
  <c r="P176" i="594"/>
  <c r="P194" i="594"/>
  <c r="P24" i="595"/>
  <c r="AA38" i="595"/>
  <c r="P42" i="595"/>
  <c r="AA55" i="595"/>
  <c r="P59" i="595"/>
  <c r="AA72" i="595"/>
  <c r="P76" i="595"/>
  <c r="P91" i="595"/>
  <c r="P109" i="595"/>
  <c r="P143" i="595"/>
  <c r="P5" i="594"/>
  <c r="AA22" i="594"/>
  <c r="AA73" i="594"/>
  <c r="AA124" i="595"/>
  <c r="M106" i="594"/>
  <c r="M191" i="594"/>
  <c r="M21" i="595"/>
  <c r="M106" i="595"/>
  <c r="AB124" i="595"/>
  <c r="AA21" i="594"/>
  <c r="AA72" i="594"/>
  <c r="AA123" i="595"/>
  <c r="AA157" i="595"/>
  <c r="Q196" i="591"/>
  <c r="P196" i="591"/>
  <c r="Q106" i="592"/>
  <c r="R90" i="592" s="1"/>
  <c r="P106" i="592"/>
  <c r="P107" i="591"/>
  <c r="Q107" i="591"/>
  <c r="Q140" i="591"/>
  <c r="R124" i="591" s="1"/>
  <c r="P140" i="591"/>
  <c r="N208" i="591"/>
  <c r="AB208" i="591"/>
  <c r="AC192" i="591" s="1"/>
  <c r="AA208" i="591"/>
  <c r="Q108" i="592"/>
  <c r="P108" i="592"/>
  <c r="Q159" i="591"/>
  <c r="P159" i="591"/>
  <c r="Q174" i="591"/>
  <c r="R158" i="591" s="1"/>
  <c r="P174" i="591"/>
  <c r="Q178" i="591"/>
  <c r="P178" i="591"/>
  <c r="Q78" i="592"/>
  <c r="P78" i="592"/>
  <c r="Q126" i="592"/>
  <c r="P126" i="592"/>
  <c r="I3" i="590"/>
  <c r="F2" i="591"/>
  <c r="Q93" i="591"/>
  <c r="P93" i="591"/>
  <c r="Q72" i="592"/>
  <c r="R56" i="592" s="1"/>
  <c r="P72" i="592"/>
  <c r="Q55" i="591"/>
  <c r="R39" i="591" s="1"/>
  <c r="P55" i="591"/>
  <c r="Q74" i="592"/>
  <c r="P74" i="592"/>
  <c r="Q75" i="591"/>
  <c r="P75" i="591"/>
  <c r="Q89" i="591"/>
  <c r="R73" i="591" s="1"/>
  <c r="P89" i="591"/>
  <c r="N140" i="592"/>
  <c r="AB140" i="592"/>
  <c r="AC124" i="592" s="1"/>
  <c r="AA140" i="592"/>
  <c r="Q191" i="591"/>
  <c r="R175" i="591" s="1"/>
  <c r="P191" i="591"/>
  <c r="N89" i="592"/>
  <c r="AB89" i="592"/>
  <c r="AC73" i="592" s="1"/>
  <c r="AA89" i="592"/>
  <c r="Q142" i="592"/>
  <c r="P142" i="592"/>
  <c r="D2" i="592"/>
  <c r="Q21" i="592"/>
  <c r="R5" i="592" s="1"/>
  <c r="P21" i="592"/>
  <c r="Q57" i="592"/>
  <c r="P57" i="592"/>
  <c r="Q61" i="592"/>
  <c r="P61" i="592"/>
  <c r="Q77" i="592"/>
  <c r="P77" i="592"/>
  <c r="Q192" i="591"/>
  <c r="N38" i="591"/>
  <c r="AA55" i="591"/>
  <c r="AA89" i="591"/>
  <c r="P111" i="591"/>
  <c r="P127" i="591"/>
  <c r="AA140" i="591"/>
  <c r="N157" i="591"/>
  <c r="AA174" i="591"/>
  <c r="P6" i="592"/>
  <c r="N38" i="592"/>
  <c r="P40" i="592"/>
  <c r="N55" i="592"/>
  <c r="P93" i="592"/>
  <c r="AB55" i="591"/>
  <c r="AC39" i="591" s="1"/>
  <c r="AB89" i="591"/>
  <c r="AC73" i="591" s="1"/>
  <c r="N92" i="591"/>
  <c r="AA107" i="591"/>
  <c r="AB140" i="591"/>
  <c r="AC124" i="591" s="1"/>
  <c r="P158" i="591"/>
  <c r="AB174" i="591"/>
  <c r="AC158" i="591" s="1"/>
  <c r="AA192" i="591"/>
  <c r="P5" i="592"/>
  <c r="P39" i="592"/>
  <c r="P56" i="592"/>
  <c r="N125" i="592"/>
  <c r="AB192" i="591"/>
  <c r="N124" i="592"/>
  <c r="N21" i="591"/>
  <c r="N72" i="591"/>
  <c r="AB75" i="591"/>
  <c r="AB93" i="591"/>
  <c r="AB159" i="591"/>
  <c r="AB178" i="591"/>
  <c r="AA191" i="591"/>
  <c r="P195" i="591"/>
  <c r="AB196" i="591"/>
  <c r="AA21" i="592"/>
  <c r="P25" i="592"/>
  <c r="P43" i="592"/>
  <c r="AB57" i="592"/>
  <c r="P60" i="592"/>
  <c r="AB61" i="592"/>
  <c r="AA72" i="592"/>
  <c r="P76" i="592"/>
  <c r="AB77" i="592"/>
  <c r="P92" i="592"/>
  <c r="AA106" i="592"/>
  <c r="N123" i="592"/>
  <c r="AB126" i="592"/>
  <c r="N157" i="592"/>
  <c r="P22" i="591"/>
  <c r="P73" i="591"/>
  <c r="AB191" i="591"/>
  <c r="AC175" i="591" s="1"/>
  <c r="AB21" i="592"/>
  <c r="AC5" i="592" s="1"/>
  <c r="AB72" i="592"/>
  <c r="AC56" i="592" s="1"/>
  <c r="AB106" i="592"/>
  <c r="AC90" i="592" s="1"/>
  <c r="N109" i="592"/>
  <c r="N143" i="592"/>
  <c r="E8" i="590"/>
  <c r="M123" i="591"/>
  <c r="AA76" i="592"/>
  <c r="N90" i="592"/>
  <c r="AA92" i="592"/>
  <c r="AA125" i="592"/>
  <c r="P6" i="591"/>
  <c r="AA38" i="591"/>
  <c r="P57" i="591"/>
  <c r="AA157" i="591"/>
  <c r="P24" i="592"/>
  <c r="AA38" i="592"/>
  <c r="P42" i="592"/>
  <c r="AA55" i="592"/>
  <c r="P59" i="592"/>
  <c r="P75" i="592"/>
  <c r="P91" i="592"/>
  <c r="P5" i="591"/>
  <c r="P56" i="591"/>
  <c r="P90" i="591"/>
  <c r="P124" i="591"/>
  <c r="P141" i="591"/>
  <c r="P175" i="591"/>
  <c r="AA124" i="592"/>
  <c r="M106" i="591"/>
  <c r="AB124" i="592"/>
  <c r="AA21" i="591"/>
  <c r="P41" i="591"/>
  <c r="AA72" i="591"/>
  <c r="P76" i="591"/>
  <c r="P108" i="591"/>
  <c r="P112" i="591"/>
  <c r="P128" i="591"/>
  <c r="P160" i="591"/>
  <c r="P193" i="591"/>
  <c r="P197" i="591"/>
  <c r="P41" i="592"/>
  <c r="P58" i="592"/>
  <c r="AA123" i="592"/>
  <c r="AA157" i="592"/>
  <c r="Q72" i="589"/>
  <c r="R56" i="589" s="1"/>
  <c r="P72" i="589"/>
  <c r="Q57" i="588"/>
  <c r="P57" i="588"/>
  <c r="N140" i="589"/>
  <c r="AB140" i="589"/>
  <c r="AC124" i="589" s="1"/>
  <c r="AA140" i="589"/>
  <c r="P107" i="588"/>
  <c r="Q107" i="588"/>
  <c r="Q140" i="588"/>
  <c r="R124" i="588" s="1"/>
  <c r="P140" i="588"/>
  <c r="Q123" i="588"/>
  <c r="R107" i="588" s="1"/>
  <c r="P123" i="588"/>
  <c r="P192" i="588"/>
  <c r="Q192" i="588"/>
  <c r="Q174" i="588"/>
  <c r="R158" i="588" s="1"/>
  <c r="P174" i="588"/>
  <c r="Q21" i="589"/>
  <c r="R5" i="589" s="1"/>
  <c r="P21" i="589"/>
  <c r="Q106" i="589"/>
  <c r="R90" i="589" s="1"/>
  <c r="P106" i="589"/>
  <c r="Q76" i="588"/>
  <c r="P76" i="588"/>
  <c r="Q89" i="588"/>
  <c r="R73" i="588" s="1"/>
  <c r="P89" i="588"/>
  <c r="Q208" i="588"/>
  <c r="R192" i="588" s="1"/>
  <c r="P208" i="588"/>
  <c r="N89" i="589"/>
  <c r="AB89" i="589"/>
  <c r="AC73" i="589" s="1"/>
  <c r="AA89" i="589"/>
  <c r="I3" i="587"/>
  <c r="F2" i="588"/>
  <c r="P56" i="588"/>
  <c r="Q56" i="588"/>
  <c r="Q72" i="588"/>
  <c r="R56" i="588" s="1"/>
  <c r="P72" i="588"/>
  <c r="N55" i="588"/>
  <c r="AB55" i="588"/>
  <c r="AC39" i="588" s="1"/>
  <c r="AA55" i="588"/>
  <c r="Q41" i="588"/>
  <c r="P41" i="588"/>
  <c r="Q21" i="588"/>
  <c r="R5" i="588" s="1"/>
  <c r="P21" i="588"/>
  <c r="AB22" i="588"/>
  <c r="AB175" i="588"/>
  <c r="AA21" i="588"/>
  <c r="AB57" i="588"/>
  <c r="AA72" i="588"/>
  <c r="AA89" i="588"/>
  <c r="P93" i="588"/>
  <c r="P111" i="588"/>
  <c r="AA123" i="588"/>
  <c r="P127" i="588"/>
  <c r="AA140" i="588"/>
  <c r="N157" i="588"/>
  <c r="AA174" i="588"/>
  <c r="AA208" i="588"/>
  <c r="N38" i="589"/>
  <c r="P40" i="589"/>
  <c r="N55" i="589"/>
  <c r="P57" i="589"/>
  <c r="P61" i="589"/>
  <c r="P77" i="589"/>
  <c r="P93" i="589"/>
  <c r="P126" i="589"/>
  <c r="H1" i="588"/>
  <c r="AB21" i="588"/>
  <c r="AC5" i="588" s="1"/>
  <c r="AB72" i="588"/>
  <c r="AC56" i="588" s="1"/>
  <c r="AB89" i="588"/>
  <c r="AC73" i="588" s="1"/>
  <c r="AA107" i="588"/>
  <c r="AB123" i="588"/>
  <c r="AC107" i="588" s="1"/>
  <c r="AB140" i="588"/>
  <c r="AC124" i="588" s="1"/>
  <c r="N143" i="588"/>
  <c r="AB174" i="588"/>
  <c r="AC158" i="588" s="1"/>
  <c r="AA192" i="588"/>
  <c r="AB208" i="588"/>
  <c r="AC192" i="588" s="1"/>
  <c r="P5" i="589"/>
  <c r="P39" i="589"/>
  <c r="P56" i="589"/>
  <c r="M38" i="588"/>
  <c r="N124" i="589"/>
  <c r="AB41" i="588"/>
  <c r="P75" i="588"/>
  <c r="AB76" i="588"/>
  <c r="P92" i="588"/>
  <c r="P126" i="588"/>
  <c r="AA21" i="589"/>
  <c r="P25" i="589"/>
  <c r="P43" i="589"/>
  <c r="P60" i="589"/>
  <c r="AA72" i="589"/>
  <c r="P76" i="589"/>
  <c r="P92" i="589"/>
  <c r="AA106" i="589"/>
  <c r="N123" i="589"/>
  <c r="P125" i="589"/>
  <c r="N157" i="589"/>
  <c r="N91" i="588"/>
  <c r="N125" i="588"/>
  <c r="N142" i="588"/>
  <c r="AB21" i="589"/>
  <c r="AC5" i="589" s="1"/>
  <c r="AB72" i="589"/>
  <c r="AC56" i="589" s="1"/>
  <c r="AB106" i="589"/>
  <c r="AC90" i="589" s="1"/>
  <c r="N143" i="589"/>
  <c r="N22" i="588"/>
  <c r="AA92" i="589"/>
  <c r="AA125" i="589"/>
  <c r="P23" i="588"/>
  <c r="P74" i="588"/>
  <c r="P109" i="588"/>
  <c r="AA157" i="588"/>
  <c r="AA38" i="589"/>
  <c r="AA55" i="589"/>
  <c r="AA39" i="588"/>
  <c r="P73" i="588"/>
  <c r="P90" i="588"/>
  <c r="P124" i="588"/>
  <c r="P141" i="588"/>
  <c r="P175" i="588"/>
  <c r="AA124" i="589"/>
  <c r="E8" i="587"/>
  <c r="AB39" i="588"/>
  <c r="AA74" i="588"/>
  <c r="AA91" i="588"/>
  <c r="M106" i="588"/>
  <c r="AA109" i="588"/>
  <c r="AA125" i="588"/>
  <c r="M191" i="588"/>
  <c r="AB124" i="589"/>
  <c r="P6" i="588"/>
  <c r="P77" i="588"/>
  <c r="P108" i="588"/>
  <c r="P112" i="588"/>
  <c r="P128" i="588"/>
  <c r="P160" i="588"/>
  <c r="P193" i="588"/>
  <c r="P197" i="588"/>
  <c r="P23" i="589"/>
  <c r="P41" i="589"/>
  <c r="P58" i="589"/>
  <c r="P74" i="589"/>
  <c r="P78" i="589"/>
  <c r="AA123" i="589"/>
  <c r="AA157" i="589"/>
  <c r="I3" i="584"/>
  <c r="F2" i="585"/>
  <c r="Q41" i="585"/>
  <c r="P41" i="585"/>
  <c r="P192" i="585"/>
  <c r="Q192" i="585"/>
  <c r="Q72" i="586"/>
  <c r="R56" i="586" s="1"/>
  <c r="P72" i="586"/>
  <c r="AB157" i="586"/>
  <c r="AC141" i="586" s="1"/>
  <c r="AA157" i="586"/>
  <c r="N157" i="586"/>
  <c r="Q106" i="585"/>
  <c r="R90" i="585" s="1"/>
  <c r="P106" i="585"/>
  <c r="P5" i="585"/>
  <c r="Q5" i="585"/>
  <c r="N55" i="585"/>
  <c r="AB55" i="585"/>
  <c r="AC39" i="585" s="1"/>
  <c r="AA55" i="585"/>
  <c r="Q89" i="585"/>
  <c r="R73" i="585" s="1"/>
  <c r="P89" i="585"/>
  <c r="N140" i="586"/>
  <c r="AB140" i="586"/>
  <c r="AC124" i="586" s="1"/>
  <c r="AA140" i="586"/>
  <c r="N89" i="586"/>
  <c r="AB89" i="586"/>
  <c r="AC73" i="586" s="1"/>
  <c r="AA89" i="586"/>
  <c r="P107" i="585"/>
  <c r="Q107" i="585"/>
  <c r="Q174" i="585"/>
  <c r="R158" i="585" s="1"/>
  <c r="P174" i="585"/>
  <c r="Q106" i="586"/>
  <c r="R90" i="586" s="1"/>
  <c r="P106" i="586"/>
  <c r="Q191" i="585"/>
  <c r="R175" i="585" s="1"/>
  <c r="P191" i="585"/>
  <c r="Q21" i="586"/>
  <c r="R5" i="586" s="1"/>
  <c r="P21" i="586"/>
  <c r="P56" i="585"/>
  <c r="Q56" i="585"/>
  <c r="P140" i="585"/>
  <c r="Q140" i="585"/>
  <c r="R124" i="585" s="1"/>
  <c r="AA89" i="585"/>
  <c r="AA140" i="585"/>
  <c r="N157" i="585"/>
  <c r="AA174" i="585"/>
  <c r="N38" i="586"/>
  <c r="N55" i="586"/>
  <c r="AA5" i="585"/>
  <c r="AA107" i="585"/>
  <c r="P158" i="585"/>
  <c r="AA192" i="585"/>
  <c r="P5" i="586"/>
  <c r="P39" i="586"/>
  <c r="P56" i="586"/>
  <c r="N124" i="586"/>
  <c r="AB5" i="585"/>
  <c r="N39" i="585"/>
  <c r="N38" i="585"/>
  <c r="P40" i="585"/>
  <c r="AB41" i="585"/>
  <c r="P75" i="585"/>
  <c r="P92" i="585"/>
  <c r="AA106" i="585"/>
  <c r="P110" i="585"/>
  <c r="P126" i="585"/>
  <c r="P143" i="585"/>
  <c r="P177" i="585"/>
  <c r="AA191" i="585"/>
  <c r="P195" i="585"/>
  <c r="AA21" i="586"/>
  <c r="P25" i="586"/>
  <c r="P43" i="586"/>
  <c r="P60" i="586"/>
  <c r="AA72" i="586"/>
  <c r="P76" i="586"/>
  <c r="P92" i="586"/>
  <c r="AA106" i="586"/>
  <c r="N123" i="586"/>
  <c r="P125" i="586"/>
  <c r="AB106" i="585"/>
  <c r="AC90" i="585" s="1"/>
  <c r="AB191" i="585"/>
  <c r="AC175" i="585" s="1"/>
  <c r="N194" i="585"/>
  <c r="H1" i="586"/>
  <c r="AB21" i="586"/>
  <c r="AC5" i="586" s="1"/>
  <c r="AB72" i="586"/>
  <c r="AC56" i="586" s="1"/>
  <c r="AB106" i="586"/>
  <c r="AC90" i="586" s="1"/>
  <c r="N143" i="586"/>
  <c r="AB56" i="585"/>
  <c r="M21" i="585"/>
  <c r="M72" i="585"/>
  <c r="M123" i="585"/>
  <c r="M208" i="585"/>
  <c r="AB107" i="585"/>
  <c r="AB192" i="585"/>
  <c r="AA157" i="585"/>
  <c r="AA38" i="586"/>
  <c r="AA55" i="586"/>
  <c r="AA39" i="585"/>
  <c r="AA124" i="586"/>
  <c r="AB124" i="586"/>
  <c r="AB39" i="585"/>
  <c r="P6" i="585"/>
  <c r="AA38" i="585"/>
  <c r="P57" i="585"/>
  <c r="P77" i="585"/>
  <c r="P108" i="585"/>
  <c r="P112" i="585"/>
  <c r="P128" i="585"/>
  <c r="P160" i="585"/>
  <c r="P193" i="585"/>
  <c r="P197" i="585"/>
  <c r="P23" i="586"/>
  <c r="P41" i="586"/>
  <c r="P58" i="586"/>
  <c r="P74" i="586"/>
  <c r="P78" i="586"/>
  <c r="P108" i="586"/>
  <c r="AA123" i="586"/>
  <c r="P142" i="586"/>
  <c r="N89" i="582"/>
  <c r="AB89" i="582"/>
  <c r="AC73" i="582" s="1"/>
  <c r="AA89" i="582"/>
  <c r="Q128" i="582"/>
  <c r="P128" i="582"/>
  <c r="N140" i="582"/>
  <c r="AB140" i="582"/>
  <c r="AC124" i="582" s="1"/>
  <c r="AA140" i="582"/>
  <c r="N89" i="583"/>
  <c r="AB89" i="583"/>
  <c r="AC73" i="583" s="1"/>
  <c r="AA89" i="583"/>
  <c r="N140" i="583"/>
  <c r="AB140" i="583"/>
  <c r="AC124" i="583" s="1"/>
  <c r="AA140" i="583"/>
  <c r="N21" i="582"/>
  <c r="AB21" i="582"/>
  <c r="AC5" i="582" s="1"/>
  <c r="AA21" i="582"/>
  <c r="Q57" i="582"/>
  <c r="P57" i="582"/>
  <c r="N208" i="582"/>
  <c r="AB208" i="582"/>
  <c r="AC192" i="582" s="1"/>
  <c r="AA208" i="582"/>
  <c r="Q24" i="583"/>
  <c r="P24" i="583"/>
  <c r="Q23" i="582"/>
  <c r="P23" i="582"/>
  <c r="Q74" i="582"/>
  <c r="P74" i="582"/>
  <c r="Q112" i="582"/>
  <c r="P112" i="582"/>
  <c r="Q194" i="582"/>
  <c r="P194" i="582"/>
  <c r="N106" i="583"/>
  <c r="AB106" i="583"/>
  <c r="AC90" i="583" s="1"/>
  <c r="AA106" i="583"/>
  <c r="P90" i="582"/>
  <c r="Q90" i="582"/>
  <c r="N174" i="582"/>
  <c r="AB174" i="582"/>
  <c r="AC158" i="582" s="1"/>
  <c r="AA174" i="582"/>
  <c r="I3" i="581"/>
  <c r="F2" i="582"/>
  <c r="Q142" i="583"/>
  <c r="P142" i="583"/>
  <c r="Q125" i="582"/>
  <c r="P125" i="582"/>
  <c r="N72" i="582"/>
  <c r="AB72" i="582"/>
  <c r="AC56" i="582" s="1"/>
  <c r="AA72" i="582"/>
  <c r="Q75" i="583"/>
  <c r="P75" i="583"/>
  <c r="P22" i="582"/>
  <c r="Q22" i="582"/>
  <c r="N123" i="582"/>
  <c r="AB123" i="582"/>
  <c r="AC107" i="582" s="1"/>
  <c r="AA123" i="582"/>
  <c r="P141" i="582"/>
  <c r="Q141" i="582"/>
  <c r="P175" i="582"/>
  <c r="Q175" i="582"/>
  <c r="N191" i="582"/>
  <c r="N21" i="583"/>
  <c r="N72" i="583"/>
  <c r="N55" i="582"/>
  <c r="P5" i="582"/>
  <c r="N41" i="582"/>
  <c r="P56" i="582"/>
  <c r="AA73" i="582"/>
  <c r="N76" i="582"/>
  <c r="AA90" i="582"/>
  <c r="N93" i="582"/>
  <c r="P107" i="582"/>
  <c r="N111" i="582"/>
  <c r="AA124" i="582"/>
  <c r="N127" i="582"/>
  <c r="N159" i="582"/>
  <c r="AA175" i="582"/>
  <c r="N178" i="582"/>
  <c r="P192" i="582"/>
  <c r="N196" i="582"/>
  <c r="N6" i="583"/>
  <c r="P22" i="583"/>
  <c r="N40" i="583"/>
  <c r="N57" i="583"/>
  <c r="N61" i="583"/>
  <c r="P73" i="583"/>
  <c r="N77" i="583"/>
  <c r="N92" i="583"/>
  <c r="N125" i="583"/>
  <c r="N106" i="582"/>
  <c r="AB22" i="582"/>
  <c r="AA57" i="582"/>
  <c r="AB73" i="582"/>
  <c r="AB90" i="582"/>
  <c r="N5" i="583"/>
  <c r="N39" i="583"/>
  <c r="M55" i="583"/>
  <c r="N124" i="583"/>
  <c r="AB57" i="582"/>
  <c r="AB112" i="582"/>
  <c r="AB128" i="582"/>
  <c r="N157" i="582"/>
  <c r="N38" i="583"/>
  <c r="N123" i="583"/>
  <c r="N157" i="583"/>
  <c r="N40" i="582"/>
  <c r="AA56" i="582"/>
  <c r="N75" i="582"/>
  <c r="AA107" i="582"/>
  <c r="P158" i="582"/>
  <c r="AA192" i="582"/>
  <c r="AA22" i="583"/>
  <c r="O38" i="583"/>
  <c r="P56" i="583"/>
  <c r="M38" i="582"/>
  <c r="N39" i="582"/>
  <c r="AA41" i="582"/>
  <c r="AB56" i="582"/>
  <c r="AA76" i="582"/>
  <c r="AA93" i="582"/>
  <c r="AB107" i="582"/>
  <c r="AA111" i="582"/>
  <c r="AA127" i="582"/>
  <c r="AA159" i="582"/>
  <c r="AA178" i="582"/>
  <c r="AA196" i="582"/>
  <c r="AA6" i="583"/>
  <c r="AA40" i="583"/>
  <c r="AA57" i="583"/>
  <c r="AA61" i="583"/>
  <c r="AA77" i="583"/>
  <c r="N90" i="583"/>
  <c r="AA92" i="583"/>
  <c r="AA125" i="583"/>
  <c r="AA55" i="582"/>
  <c r="AA106" i="582"/>
  <c r="P110" i="582"/>
  <c r="P126" i="582"/>
  <c r="AB159" i="582"/>
  <c r="AA191" i="582"/>
  <c r="P195" i="582"/>
  <c r="AA21" i="583"/>
  <c r="P25" i="583"/>
  <c r="P43" i="583"/>
  <c r="P60" i="583"/>
  <c r="AA72" i="583"/>
  <c r="P76" i="583"/>
  <c r="P91" i="583"/>
  <c r="AB92" i="583"/>
  <c r="P109" i="583"/>
  <c r="P143" i="583"/>
  <c r="AA5" i="583"/>
  <c r="AA39" i="583"/>
  <c r="AA56" i="583"/>
  <c r="AA124" i="583"/>
  <c r="AA40" i="582"/>
  <c r="N73" i="582"/>
  <c r="AA75" i="582"/>
  <c r="AB124" i="583"/>
  <c r="P91" i="582"/>
  <c r="P109" i="582"/>
  <c r="AA157" i="582"/>
  <c r="P176" i="582"/>
  <c r="AA38" i="583"/>
  <c r="P59" i="583"/>
  <c r="AA123" i="583"/>
  <c r="AA157" i="583"/>
  <c r="Q72" i="673" l="1"/>
  <c r="R56" i="673" s="1"/>
  <c r="P72" i="673"/>
  <c r="AB123" i="673"/>
  <c r="AC107" i="673" s="1"/>
  <c r="AA123" i="673"/>
  <c r="N123" i="673"/>
  <c r="D2" i="673" s="1"/>
  <c r="Q110" i="672"/>
  <c r="P110" i="672"/>
  <c r="Q93" i="673"/>
  <c r="P93" i="673"/>
  <c r="Q191" i="672"/>
  <c r="R175" i="672" s="1"/>
  <c r="P191" i="672"/>
  <c r="Q92" i="672"/>
  <c r="P92" i="672"/>
  <c r="Q55" i="672"/>
  <c r="R39" i="672" s="1"/>
  <c r="P55" i="672"/>
  <c r="Q81" i="673"/>
  <c r="P81" i="673"/>
  <c r="Q109" i="672"/>
  <c r="P109" i="672"/>
  <c r="AB72" i="672"/>
  <c r="AC56" i="672" s="1"/>
  <c r="AA72" i="672"/>
  <c r="N72" i="672"/>
  <c r="Q157" i="672"/>
  <c r="R141" i="672" s="1"/>
  <c r="P157" i="672"/>
  <c r="Q77" i="673"/>
  <c r="P77" i="673"/>
  <c r="P208" i="672"/>
  <c r="Q208" i="672"/>
  <c r="R192" i="672" s="1"/>
  <c r="Q140" i="672"/>
  <c r="R124" i="672" s="1"/>
  <c r="P140" i="672"/>
  <c r="Q61" i="673"/>
  <c r="P61" i="673"/>
  <c r="Q140" i="673"/>
  <c r="R124" i="673" s="1"/>
  <c r="P140" i="673"/>
  <c r="Q57" i="673"/>
  <c r="P57" i="673"/>
  <c r="Q178" i="672"/>
  <c r="P178" i="672"/>
  <c r="Q123" i="672"/>
  <c r="R107" i="672" s="1"/>
  <c r="P123" i="672"/>
  <c r="P38" i="672"/>
  <c r="Q38" i="672"/>
  <c r="R22" i="672" s="1"/>
  <c r="Q41" i="673"/>
  <c r="P41" i="673"/>
  <c r="Q106" i="673"/>
  <c r="R90" i="673" s="1"/>
  <c r="P106" i="673"/>
  <c r="Q89" i="673"/>
  <c r="R73" i="673" s="1"/>
  <c r="P89" i="673"/>
  <c r="Q143" i="673"/>
  <c r="P143" i="673"/>
  <c r="Q24" i="673"/>
  <c r="P24" i="673"/>
  <c r="Q111" i="673"/>
  <c r="P111" i="673"/>
  <c r="AB157" i="673"/>
  <c r="AC141" i="673" s="1"/>
  <c r="AA157" i="673"/>
  <c r="N157" i="673"/>
  <c r="D2" i="672"/>
  <c r="Q21" i="672"/>
  <c r="R5" i="672" s="1"/>
  <c r="P21" i="672"/>
  <c r="Q55" i="673"/>
  <c r="R39" i="673" s="1"/>
  <c r="P55" i="673"/>
  <c r="AB140" i="669"/>
  <c r="AC124" i="669" s="1"/>
  <c r="AA140" i="669"/>
  <c r="N140" i="669"/>
  <c r="Q55" i="670"/>
  <c r="R39" i="670" s="1"/>
  <c r="P55" i="670"/>
  <c r="Q38" i="670"/>
  <c r="R22" i="670" s="1"/>
  <c r="P38" i="670"/>
  <c r="Q178" i="669"/>
  <c r="P178" i="669"/>
  <c r="Q72" i="669"/>
  <c r="R56" i="669" s="1"/>
  <c r="P72" i="669"/>
  <c r="Q145" i="669"/>
  <c r="P145" i="669"/>
  <c r="AB123" i="669"/>
  <c r="AC107" i="669" s="1"/>
  <c r="AA123" i="669"/>
  <c r="N123" i="669"/>
  <c r="Q55" i="669"/>
  <c r="R39" i="669" s="1"/>
  <c r="P55" i="669"/>
  <c r="Q128" i="669"/>
  <c r="P128" i="669"/>
  <c r="Q157" i="670"/>
  <c r="R141" i="670" s="1"/>
  <c r="P157" i="670"/>
  <c r="Q110" i="669"/>
  <c r="P110" i="669"/>
  <c r="Q123" i="670"/>
  <c r="R107" i="670" s="1"/>
  <c r="P123" i="670"/>
  <c r="Q125" i="670"/>
  <c r="P125" i="670"/>
  <c r="Q92" i="669"/>
  <c r="P92" i="669"/>
  <c r="Q140" i="670"/>
  <c r="R124" i="670" s="1"/>
  <c r="P140" i="670"/>
  <c r="N21" i="670"/>
  <c r="AB21" i="670"/>
  <c r="AC5" i="670" s="1"/>
  <c r="AA21" i="670"/>
  <c r="Q56" i="670"/>
  <c r="P56" i="670"/>
  <c r="Q108" i="670"/>
  <c r="P108" i="670"/>
  <c r="Q74" i="669"/>
  <c r="P74" i="669"/>
  <c r="N174" i="669"/>
  <c r="AB174" i="669"/>
  <c r="AC158" i="669" s="1"/>
  <c r="AA174" i="669"/>
  <c r="N89" i="669"/>
  <c r="AB89" i="669"/>
  <c r="AC73" i="669" s="1"/>
  <c r="AA89" i="669"/>
  <c r="Q106" i="670"/>
  <c r="R90" i="670" s="1"/>
  <c r="P106" i="670"/>
  <c r="Q82" i="670"/>
  <c r="P82" i="670"/>
  <c r="N106" i="669"/>
  <c r="AB106" i="669"/>
  <c r="AC90" i="669" s="1"/>
  <c r="AA106" i="669"/>
  <c r="Q78" i="670"/>
  <c r="P78" i="670"/>
  <c r="Q191" i="669"/>
  <c r="R175" i="669" s="1"/>
  <c r="P191" i="669"/>
  <c r="N38" i="669"/>
  <c r="AB38" i="669"/>
  <c r="AC22" i="669" s="1"/>
  <c r="AA38" i="669"/>
  <c r="Q74" i="670"/>
  <c r="P74" i="670"/>
  <c r="Q21" i="669"/>
  <c r="R5" i="669" s="1"/>
  <c r="P21" i="669"/>
  <c r="Q208" i="669"/>
  <c r="R192" i="669" s="1"/>
  <c r="P208" i="669"/>
  <c r="AB89" i="670"/>
  <c r="AC73" i="670" s="1"/>
  <c r="AA89" i="670"/>
  <c r="N89" i="670"/>
  <c r="Q72" i="670"/>
  <c r="R56" i="670" s="1"/>
  <c r="P72" i="670"/>
  <c r="AB157" i="669"/>
  <c r="AC141" i="669" s="1"/>
  <c r="AA157" i="669"/>
  <c r="N157" i="669"/>
  <c r="N106" i="666"/>
  <c r="AB106" i="666"/>
  <c r="AC90" i="666" s="1"/>
  <c r="AA106" i="666"/>
  <c r="Q106" i="667"/>
  <c r="R90" i="667" s="1"/>
  <c r="P106" i="667"/>
  <c r="Q109" i="666"/>
  <c r="P109" i="666"/>
  <c r="P140" i="667"/>
  <c r="Q140" i="667"/>
  <c r="R124" i="667" s="1"/>
  <c r="Q143" i="667"/>
  <c r="P143" i="667"/>
  <c r="Q57" i="666"/>
  <c r="P57" i="666"/>
  <c r="P38" i="666"/>
  <c r="Q38" i="666"/>
  <c r="R22" i="666" s="1"/>
  <c r="Q72" i="667"/>
  <c r="R56" i="667" s="1"/>
  <c r="P72" i="667"/>
  <c r="Q89" i="667"/>
  <c r="R73" i="667" s="1"/>
  <c r="P89" i="667"/>
  <c r="N123" i="666"/>
  <c r="AB123" i="666"/>
  <c r="AC107" i="666" s="1"/>
  <c r="AA123" i="666"/>
  <c r="Q41" i="666"/>
  <c r="P41" i="666"/>
  <c r="P140" i="666"/>
  <c r="Q140" i="666"/>
  <c r="R124" i="666" s="1"/>
  <c r="Q55" i="667"/>
  <c r="R39" i="667" s="1"/>
  <c r="P55" i="667"/>
  <c r="Q89" i="666"/>
  <c r="R73" i="666" s="1"/>
  <c r="P89" i="666"/>
  <c r="Q55" i="666"/>
  <c r="R39" i="666" s="1"/>
  <c r="P55" i="666"/>
  <c r="Q45" i="667"/>
  <c r="P45" i="667"/>
  <c r="Q157" i="667"/>
  <c r="R141" i="667" s="1"/>
  <c r="P157" i="667"/>
  <c r="D2" i="667"/>
  <c r="P21" i="667"/>
  <c r="Q21" i="667"/>
  <c r="R5" i="667" s="1"/>
  <c r="P157" i="666"/>
  <c r="Q157" i="666"/>
  <c r="R141" i="666" s="1"/>
  <c r="Q107" i="666"/>
  <c r="P107" i="666"/>
  <c r="Q41" i="667"/>
  <c r="P41" i="667"/>
  <c r="Q72" i="666"/>
  <c r="R56" i="666" s="1"/>
  <c r="P72" i="666"/>
  <c r="D2" i="666"/>
  <c r="Q21" i="666"/>
  <c r="R5" i="666" s="1"/>
  <c r="P21" i="666"/>
  <c r="Q123" i="667"/>
  <c r="R107" i="667" s="1"/>
  <c r="P123" i="667"/>
  <c r="Q61" i="664"/>
  <c r="P61" i="664"/>
  <c r="Q40" i="663"/>
  <c r="P40" i="663"/>
  <c r="Q157" i="663"/>
  <c r="R141" i="663" s="1"/>
  <c r="P157" i="663"/>
  <c r="AB55" i="664"/>
  <c r="AC39" i="664" s="1"/>
  <c r="AA55" i="664"/>
  <c r="N55" i="664"/>
  <c r="AB157" i="664"/>
  <c r="AC141" i="664" s="1"/>
  <c r="AA157" i="664"/>
  <c r="N157" i="664"/>
  <c r="Q57" i="664"/>
  <c r="P57" i="664"/>
  <c r="Q5" i="664"/>
  <c r="P5" i="664"/>
  <c r="Q110" i="664"/>
  <c r="P110" i="664"/>
  <c r="AB123" i="664"/>
  <c r="AC107" i="664" s="1"/>
  <c r="AA123" i="664"/>
  <c r="N123" i="664"/>
  <c r="Q26" i="664"/>
  <c r="P26" i="664"/>
  <c r="Q140" i="664"/>
  <c r="R124" i="664" s="1"/>
  <c r="P140" i="664"/>
  <c r="Q90" i="664"/>
  <c r="P90" i="664"/>
  <c r="Q92" i="664"/>
  <c r="P92" i="664"/>
  <c r="Q191" i="663"/>
  <c r="R175" i="663" s="1"/>
  <c r="P191" i="663"/>
  <c r="Q7" i="664"/>
  <c r="P7" i="664"/>
  <c r="N89" i="664"/>
  <c r="AB89" i="664"/>
  <c r="AC73" i="664" s="1"/>
  <c r="AA89" i="664"/>
  <c r="Q123" i="663"/>
  <c r="R107" i="663" s="1"/>
  <c r="P123" i="663"/>
  <c r="Q197" i="663"/>
  <c r="P197" i="663"/>
  <c r="Q140" i="663"/>
  <c r="R124" i="663" s="1"/>
  <c r="P140" i="663"/>
  <c r="P106" i="664"/>
  <c r="Q106" i="664"/>
  <c r="R90" i="664" s="1"/>
  <c r="P174" i="663"/>
  <c r="Q174" i="663"/>
  <c r="R158" i="663" s="1"/>
  <c r="Q124" i="664"/>
  <c r="P124" i="664"/>
  <c r="Q38" i="663"/>
  <c r="R22" i="663" s="1"/>
  <c r="P38" i="663"/>
  <c r="Q193" i="663"/>
  <c r="P193" i="663"/>
  <c r="Q106" i="663"/>
  <c r="R90" i="663" s="1"/>
  <c r="P106" i="663"/>
  <c r="Q21" i="663"/>
  <c r="R5" i="663" s="1"/>
  <c r="P21" i="663"/>
  <c r="D2" i="663"/>
  <c r="Q159" i="663"/>
  <c r="P159" i="663"/>
  <c r="P55" i="663"/>
  <c r="Q55" i="663"/>
  <c r="R39" i="663" s="1"/>
  <c r="Q143" i="664"/>
  <c r="P143" i="664"/>
  <c r="Q42" i="664"/>
  <c r="P42" i="664"/>
  <c r="Q111" i="664"/>
  <c r="P111" i="664"/>
  <c r="Q142" i="663"/>
  <c r="P142" i="663"/>
  <c r="N38" i="664"/>
  <c r="D2" i="664" s="1"/>
  <c r="AB38" i="664"/>
  <c r="AC22" i="664" s="1"/>
  <c r="AA38" i="664"/>
  <c r="Q93" i="664"/>
  <c r="P93" i="664"/>
  <c r="Q125" i="663"/>
  <c r="P125" i="663"/>
  <c r="P89" i="663"/>
  <c r="Q89" i="663"/>
  <c r="R73" i="663" s="1"/>
  <c r="Q81" i="664"/>
  <c r="P81" i="664"/>
  <c r="Q93" i="663"/>
  <c r="P93" i="663"/>
  <c r="P21" i="664"/>
  <c r="Q21" i="664"/>
  <c r="R5" i="664" s="1"/>
  <c r="P208" i="663"/>
  <c r="Q208" i="663"/>
  <c r="R192" i="663" s="1"/>
  <c r="Q72" i="664"/>
  <c r="R56" i="664" s="1"/>
  <c r="P72" i="664"/>
  <c r="Q77" i="664"/>
  <c r="P77" i="664"/>
  <c r="Q75" i="663"/>
  <c r="P75" i="663"/>
  <c r="Q72" i="663"/>
  <c r="R56" i="663" s="1"/>
  <c r="P72" i="663"/>
  <c r="Q90" i="661"/>
  <c r="P90" i="661"/>
  <c r="Q158" i="660"/>
  <c r="P158" i="660"/>
  <c r="Q93" i="661"/>
  <c r="P93" i="661"/>
  <c r="P38" i="661"/>
  <c r="Q38" i="661"/>
  <c r="R22" i="661" s="1"/>
  <c r="Q73" i="661"/>
  <c r="P73" i="661"/>
  <c r="Q59" i="661"/>
  <c r="P59" i="661"/>
  <c r="Q107" i="660"/>
  <c r="P107" i="660"/>
  <c r="Q25" i="661"/>
  <c r="P25" i="661"/>
  <c r="Q72" i="660"/>
  <c r="R56" i="660" s="1"/>
  <c r="P72" i="660"/>
  <c r="Q21" i="661"/>
  <c r="R5" i="661" s="1"/>
  <c r="P21" i="661"/>
  <c r="Q78" i="661"/>
  <c r="P78" i="661"/>
  <c r="Q106" i="661"/>
  <c r="R90" i="661" s="1"/>
  <c r="P106" i="661"/>
  <c r="Q74" i="661"/>
  <c r="P74" i="661"/>
  <c r="AB191" i="660"/>
  <c r="AC175" i="660" s="1"/>
  <c r="AA191" i="660"/>
  <c r="N191" i="660"/>
  <c r="Q143" i="661"/>
  <c r="P143" i="661"/>
  <c r="Q157" i="661"/>
  <c r="R141" i="661" s="1"/>
  <c r="P157" i="661"/>
  <c r="Q80" i="661"/>
  <c r="P80" i="661"/>
  <c r="Q40" i="661"/>
  <c r="P40" i="661"/>
  <c r="Q76" i="661"/>
  <c r="P76" i="661"/>
  <c r="Q21" i="660"/>
  <c r="R5" i="660" s="1"/>
  <c r="P21" i="660"/>
  <c r="Q45" i="661"/>
  <c r="P45" i="661"/>
  <c r="Q192" i="660"/>
  <c r="P192" i="660"/>
  <c r="Q41" i="661"/>
  <c r="P41" i="661"/>
  <c r="Q110" i="661"/>
  <c r="P110" i="661"/>
  <c r="Q55" i="660"/>
  <c r="R39" i="660" s="1"/>
  <c r="P55" i="660"/>
  <c r="P140" i="660"/>
  <c r="Q140" i="660"/>
  <c r="R124" i="660" s="1"/>
  <c r="Q61" i="661"/>
  <c r="P61" i="661"/>
  <c r="Q92" i="661"/>
  <c r="P92" i="661"/>
  <c r="AB123" i="661"/>
  <c r="AC107" i="661" s="1"/>
  <c r="AA123" i="661"/>
  <c r="N123" i="661"/>
  <c r="AB89" i="660"/>
  <c r="AC73" i="660" s="1"/>
  <c r="AA89" i="660"/>
  <c r="N89" i="660"/>
  <c r="Q57" i="661"/>
  <c r="P57" i="661"/>
  <c r="P89" i="661"/>
  <c r="Q89" i="661"/>
  <c r="R73" i="661" s="1"/>
  <c r="Q174" i="660"/>
  <c r="R158" i="660" s="1"/>
  <c r="P174" i="660"/>
  <c r="Q79" i="661"/>
  <c r="P79" i="661"/>
  <c r="Q42" i="661"/>
  <c r="P42" i="661"/>
  <c r="Q208" i="660"/>
  <c r="R192" i="660" s="1"/>
  <c r="P208" i="660"/>
  <c r="Q140" i="661"/>
  <c r="R124" i="661" s="1"/>
  <c r="P140" i="661"/>
  <c r="Q75" i="661"/>
  <c r="P75" i="661"/>
  <c r="Q26" i="661"/>
  <c r="P26" i="661"/>
  <c r="Q109" i="661"/>
  <c r="P109" i="661"/>
  <c r="Q60" i="661"/>
  <c r="P60" i="661"/>
  <c r="AB55" i="661"/>
  <c r="AC39" i="661" s="1"/>
  <c r="AA55" i="661"/>
  <c r="N55" i="661"/>
  <c r="D2" i="661" s="1"/>
  <c r="P72" i="661"/>
  <c r="Q72" i="661"/>
  <c r="R56" i="661" s="1"/>
  <c r="N123" i="660"/>
  <c r="AB123" i="660"/>
  <c r="AC107" i="660" s="1"/>
  <c r="AA123" i="660"/>
  <c r="Q91" i="661"/>
  <c r="P91" i="661"/>
  <c r="Q111" i="661"/>
  <c r="P111" i="661"/>
  <c r="Q157" i="660"/>
  <c r="R141" i="660" s="1"/>
  <c r="P157" i="660"/>
  <c r="AB123" i="658"/>
  <c r="AC107" i="658" s="1"/>
  <c r="AA123" i="658"/>
  <c r="N123" i="658"/>
  <c r="Q110" i="658"/>
  <c r="P110" i="658"/>
  <c r="AB72" i="657"/>
  <c r="AC56" i="657" s="1"/>
  <c r="AA72" i="657"/>
  <c r="N72" i="657"/>
  <c r="Q194" i="657"/>
  <c r="P194" i="657"/>
  <c r="Q55" i="658"/>
  <c r="R39" i="658" s="1"/>
  <c r="P55" i="658"/>
  <c r="Q22" i="657"/>
  <c r="P22" i="657"/>
  <c r="Q176" i="657"/>
  <c r="P176" i="657"/>
  <c r="Q92" i="658"/>
  <c r="P92" i="658"/>
  <c r="AB21" i="657"/>
  <c r="AC5" i="657" s="1"/>
  <c r="AA21" i="657"/>
  <c r="N21" i="657"/>
  <c r="Q80" i="658"/>
  <c r="P80" i="658"/>
  <c r="Q111" i="658"/>
  <c r="P111" i="658"/>
  <c r="Q128" i="657"/>
  <c r="P128" i="657"/>
  <c r="Q38" i="657"/>
  <c r="R22" i="657" s="1"/>
  <c r="P38" i="657"/>
  <c r="Q140" i="657"/>
  <c r="R124" i="657" s="1"/>
  <c r="P140" i="657"/>
  <c r="Q76" i="658"/>
  <c r="P76" i="658"/>
  <c r="Q93" i="658"/>
  <c r="P93" i="658"/>
  <c r="Q174" i="657"/>
  <c r="R158" i="657" s="1"/>
  <c r="P174" i="657"/>
  <c r="N89" i="658"/>
  <c r="AB89" i="658"/>
  <c r="AC73" i="658" s="1"/>
  <c r="AA89" i="658"/>
  <c r="Q192" i="657"/>
  <c r="P192" i="657"/>
  <c r="Q110" i="657"/>
  <c r="P110" i="657"/>
  <c r="N191" i="657"/>
  <c r="AB191" i="657"/>
  <c r="AC175" i="657" s="1"/>
  <c r="AA191" i="657"/>
  <c r="Q57" i="658"/>
  <c r="P57" i="658"/>
  <c r="Q81" i="658"/>
  <c r="P81" i="658"/>
  <c r="Q106" i="658"/>
  <c r="R90" i="658" s="1"/>
  <c r="P106" i="658"/>
  <c r="P157" i="657"/>
  <c r="Q157" i="657"/>
  <c r="R141" i="657" s="1"/>
  <c r="Q21" i="658"/>
  <c r="R5" i="658" s="1"/>
  <c r="P21" i="658"/>
  <c r="D2" i="658"/>
  <c r="Q72" i="658"/>
  <c r="R56" i="658" s="1"/>
  <c r="P72" i="658"/>
  <c r="Q107" i="657"/>
  <c r="P107" i="657"/>
  <c r="Q42" i="658"/>
  <c r="P42" i="658"/>
  <c r="Q22" i="658"/>
  <c r="P22" i="658"/>
  <c r="Q77" i="658"/>
  <c r="P77" i="658"/>
  <c r="Q92" i="657"/>
  <c r="P92" i="657"/>
  <c r="N106" i="657"/>
  <c r="AB106" i="657"/>
  <c r="AC90" i="657" s="1"/>
  <c r="AA106" i="657"/>
  <c r="N89" i="657"/>
  <c r="AB89" i="657"/>
  <c r="AC73" i="657" s="1"/>
  <c r="AA89" i="657"/>
  <c r="Q62" i="658"/>
  <c r="P62" i="658"/>
  <c r="Q26" i="658"/>
  <c r="P26" i="658"/>
  <c r="AB208" i="657"/>
  <c r="AC192" i="657" s="1"/>
  <c r="AA208" i="657"/>
  <c r="N208" i="657"/>
  <c r="Q123" i="657"/>
  <c r="R107" i="657" s="1"/>
  <c r="P123" i="657"/>
  <c r="Q140" i="658"/>
  <c r="R124" i="658" s="1"/>
  <c r="P140" i="658"/>
  <c r="Q38" i="658"/>
  <c r="R22" i="658" s="1"/>
  <c r="P38" i="658"/>
  <c r="Q143" i="658"/>
  <c r="P143" i="658"/>
  <c r="Q157" i="658"/>
  <c r="R141" i="658" s="1"/>
  <c r="P157" i="658"/>
  <c r="Q124" i="658"/>
  <c r="P124" i="658"/>
  <c r="Q175" i="657"/>
  <c r="P175" i="657"/>
  <c r="Q23" i="658"/>
  <c r="P23" i="658"/>
  <c r="Q106" i="655"/>
  <c r="R90" i="655" s="1"/>
  <c r="P106" i="655"/>
  <c r="Q157" i="655"/>
  <c r="R141" i="655" s="1"/>
  <c r="P157" i="655"/>
  <c r="Q38" i="654"/>
  <c r="R22" i="654" s="1"/>
  <c r="P38" i="654"/>
  <c r="Q124" i="655"/>
  <c r="P124" i="655"/>
  <c r="N72" i="655"/>
  <c r="AB72" i="655"/>
  <c r="AC56" i="655" s="1"/>
  <c r="AA72" i="655"/>
  <c r="Q123" i="655"/>
  <c r="R107" i="655" s="1"/>
  <c r="P123" i="655"/>
  <c r="Q56" i="655"/>
  <c r="P56" i="655"/>
  <c r="Q143" i="655"/>
  <c r="P143" i="655"/>
  <c r="Q141" i="654"/>
  <c r="P141" i="654"/>
  <c r="Q157" i="654"/>
  <c r="R141" i="654" s="1"/>
  <c r="P157" i="654"/>
  <c r="P140" i="655"/>
  <c r="Q140" i="655"/>
  <c r="R124" i="655" s="1"/>
  <c r="D2" i="654"/>
  <c r="AB140" i="654"/>
  <c r="AC124" i="654" s="1"/>
  <c r="AA140" i="654"/>
  <c r="N140" i="654"/>
  <c r="Q124" i="654"/>
  <c r="P124" i="654"/>
  <c r="Q123" i="654"/>
  <c r="R107" i="654" s="1"/>
  <c r="P123" i="654"/>
  <c r="Q39" i="654"/>
  <c r="P39" i="654"/>
  <c r="Q106" i="654"/>
  <c r="R90" i="654" s="1"/>
  <c r="P106" i="654"/>
  <c r="Q55" i="655"/>
  <c r="R39" i="655" s="1"/>
  <c r="P55" i="655"/>
  <c r="Q110" i="654"/>
  <c r="P110" i="654"/>
  <c r="Q72" i="652"/>
  <c r="R56" i="652" s="1"/>
  <c r="P72" i="652"/>
  <c r="Q92" i="652"/>
  <c r="P92" i="652"/>
  <c r="Q75" i="651"/>
  <c r="P75" i="651"/>
  <c r="Q110" i="652"/>
  <c r="P110" i="652"/>
  <c r="Q123" i="652"/>
  <c r="R107" i="652" s="1"/>
  <c r="P123" i="652"/>
  <c r="Q174" i="651"/>
  <c r="R158" i="651" s="1"/>
  <c r="P174" i="651"/>
  <c r="Q78" i="652"/>
  <c r="P78" i="652"/>
  <c r="Q40" i="651"/>
  <c r="P40" i="651"/>
  <c r="Q55" i="652"/>
  <c r="R39" i="652" s="1"/>
  <c r="P55" i="652"/>
  <c r="Q192" i="651"/>
  <c r="P192" i="651"/>
  <c r="Q91" i="652"/>
  <c r="P91" i="652"/>
  <c r="Q123" i="651"/>
  <c r="R107" i="651" s="1"/>
  <c r="P123" i="651"/>
  <c r="Q74" i="652"/>
  <c r="P74" i="652"/>
  <c r="N89" i="651"/>
  <c r="AB89" i="651"/>
  <c r="AC73" i="651" s="1"/>
  <c r="AA89" i="651"/>
  <c r="N191" i="651"/>
  <c r="AA191" i="651"/>
  <c r="AB191" i="651"/>
  <c r="AC175" i="651" s="1"/>
  <c r="Q77" i="652"/>
  <c r="P77" i="652"/>
  <c r="Q38" i="651"/>
  <c r="R22" i="651" s="1"/>
  <c r="P38" i="651"/>
  <c r="Q45" i="652"/>
  <c r="P45" i="652"/>
  <c r="P157" i="651"/>
  <c r="Q157" i="651"/>
  <c r="R141" i="651" s="1"/>
  <c r="Q90" i="652"/>
  <c r="P90" i="652"/>
  <c r="Q41" i="652"/>
  <c r="P41" i="652"/>
  <c r="N89" i="652"/>
  <c r="AA89" i="652"/>
  <c r="AB89" i="652"/>
  <c r="AC73" i="652" s="1"/>
  <c r="Q59" i="652"/>
  <c r="P59" i="652"/>
  <c r="Q23" i="652"/>
  <c r="P23" i="652"/>
  <c r="Q143" i="652"/>
  <c r="P143" i="652"/>
  <c r="Q44" i="652"/>
  <c r="P44" i="652"/>
  <c r="Q22" i="652"/>
  <c r="P22" i="652"/>
  <c r="Q194" i="651"/>
  <c r="P194" i="651"/>
  <c r="P140" i="652"/>
  <c r="Q140" i="652"/>
  <c r="R124" i="652" s="1"/>
  <c r="AB157" i="652"/>
  <c r="AC141" i="652" s="1"/>
  <c r="AA157" i="652"/>
  <c r="N157" i="652"/>
  <c r="Q40" i="652"/>
  <c r="P40" i="652"/>
  <c r="AB21" i="652"/>
  <c r="AC5" i="652" s="1"/>
  <c r="AA21" i="652"/>
  <c r="N21" i="652"/>
  <c r="Q176" i="651"/>
  <c r="P176" i="651"/>
  <c r="P55" i="651"/>
  <c r="Q55" i="651"/>
  <c r="R39" i="651" s="1"/>
  <c r="AB106" i="652"/>
  <c r="AC90" i="652" s="1"/>
  <c r="AA106" i="652"/>
  <c r="N106" i="652"/>
  <c r="AB208" i="651"/>
  <c r="AC192" i="651" s="1"/>
  <c r="AA208" i="651"/>
  <c r="N208" i="651"/>
  <c r="Q142" i="651"/>
  <c r="P142" i="651"/>
  <c r="D2" i="651"/>
  <c r="Q106" i="651"/>
  <c r="R90" i="651" s="1"/>
  <c r="P106" i="651"/>
  <c r="AA38" i="652"/>
  <c r="N38" i="652"/>
  <c r="AB38" i="652"/>
  <c r="AC22" i="652" s="1"/>
  <c r="Q73" i="651"/>
  <c r="P73" i="651"/>
  <c r="Q175" i="651"/>
  <c r="P175" i="651"/>
  <c r="Q125" i="651"/>
  <c r="P125" i="651"/>
  <c r="Q22" i="651"/>
  <c r="P22" i="651"/>
  <c r="Q39" i="652"/>
  <c r="P39" i="652"/>
  <c r="AB140" i="651"/>
  <c r="AC124" i="651" s="1"/>
  <c r="AA140" i="651"/>
  <c r="N140" i="651"/>
  <c r="Q93" i="651"/>
  <c r="P93" i="651"/>
  <c r="Q76" i="649"/>
  <c r="P76" i="649"/>
  <c r="Q143" i="649"/>
  <c r="P143" i="649"/>
  <c r="Q123" i="649"/>
  <c r="R107" i="649" s="1"/>
  <c r="P123" i="649"/>
  <c r="Q128" i="648"/>
  <c r="P128" i="648"/>
  <c r="Q194" i="648"/>
  <c r="P194" i="648"/>
  <c r="Q21" i="648"/>
  <c r="R5" i="648" s="1"/>
  <c r="P21" i="648"/>
  <c r="Q72" i="648"/>
  <c r="R56" i="648" s="1"/>
  <c r="P72" i="648"/>
  <c r="Q192" i="648"/>
  <c r="P192" i="648"/>
  <c r="Q91" i="649"/>
  <c r="P91" i="649"/>
  <c r="Q22" i="649"/>
  <c r="P22" i="649"/>
  <c r="Q176" i="648"/>
  <c r="P176" i="648"/>
  <c r="Q58" i="649"/>
  <c r="P58" i="649"/>
  <c r="AA191" i="648"/>
  <c r="N191" i="648"/>
  <c r="AB191" i="648"/>
  <c r="AC175" i="648" s="1"/>
  <c r="Q77" i="649"/>
  <c r="P77" i="649"/>
  <c r="Q110" i="648"/>
  <c r="P110" i="648"/>
  <c r="AB21" i="649"/>
  <c r="AC5" i="649" s="1"/>
  <c r="AA21" i="649"/>
  <c r="N21" i="649"/>
  <c r="Q142" i="648"/>
  <c r="P142" i="648"/>
  <c r="Q43" i="649"/>
  <c r="P43" i="649"/>
  <c r="AB208" i="648"/>
  <c r="AC192" i="648" s="1"/>
  <c r="AA208" i="648"/>
  <c r="N208" i="648"/>
  <c r="AB38" i="648"/>
  <c r="AC22" i="648" s="1"/>
  <c r="AA38" i="648"/>
  <c r="N38" i="648"/>
  <c r="Q125" i="648"/>
  <c r="P125" i="648"/>
  <c r="Q55" i="649"/>
  <c r="R39" i="649" s="1"/>
  <c r="P55" i="649"/>
  <c r="Q59" i="649"/>
  <c r="P59" i="649"/>
  <c r="Q92" i="648"/>
  <c r="P92" i="648"/>
  <c r="Q106" i="649"/>
  <c r="R90" i="649" s="1"/>
  <c r="P106" i="649"/>
  <c r="N89" i="649"/>
  <c r="AA89" i="649"/>
  <c r="AB89" i="649"/>
  <c r="AC73" i="649" s="1"/>
  <c r="Q44" i="649"/>
  <c r="P44" i="649"/>
  <c r="Q74" i="648"/>
  <c r="P74" i="648"/>
  <c r="Q92" i="649"/>
  <c r="P92" i="649"/>
  <c r="Q93" i="648"/>
  <c r="P93" i="648"/>
  <c r="P55" i="648"/>
  <c r="Q55" i="648"/>
  <c r="R39" i="648" s="1"/>
  <c r="Q40" i="649"/>
  <c r="P40" i="649"/>
  <c r="Q175" i="648"/>
  <c r="P175" i="648"/>
  <c r="Q78" i="649"/>
  <c r="P78" i="649"/>
  <c r="Q7" i="649"/>
  <c r="P7" i="649"/>
  <c r="Q23" i="648"/>
  <c r="P23" i="648"/>
  <c r="AB174" i="648"/>
  <c r="AC158" i="648" s="1"/>
  <c r="AA174" i="648"/>
  <c r="N174" i="648"/>
  <c r="Q74" i="649"/>
  <c r="P74" i="649"/>
  <c r="Q75" i="648"/>
  <c r="P75" i="648"/>
  <c r="Q197" i="648"/>
  <c r="P197" i="648"/>
  <c r="Q157" i="649"/>
  <c r="R141" i="649" s="1"/>
  <c r="P157" i="649"/>
  <c r="Q193" i="648"/>
  <c r="P193" i="648"/>
  <c r="AB72" i="649"/>
  <c r="AC56" i="649" s="1"/>
  <c r="AA72" i="649"/>
  <c r="N72" i="649"/>
  <c r="AB140" i="648"/>
  <c r="AC124" i="648" s="1"/>
  <c r="AA140" i="648"/>
  <c r="N140" i="648"/>
  <c r="Q45" i="649"/>
  <c r="P45" i="649"/>
  <c r="Q40" i="648"/>
  <c r="P40" i="648"/>
  <c r="Q106" i="648"/>
  <c r="R90" i="648" s="1"/>
  <c r="P106" i="648"/>
  <c r="N38" i="649"/>
  <c r="AB38" i="649"/>
  <c r="AC22" i="649" s="1"/>
  <c r="AA38" i="649"/>
  <c r="Q160" i="648"/>
  <c r="P160" i="648"/>
  <c r="Q41" i="649"/>
  <c r="P41" i="649"/>
  <c r="P157" i="648"/>
  <c r="Q157" i="648"/>
  <c r="R141" i="648" s="1"/>
  <c r="Q80" i="649"/>
  <c r="P80" i="649"/>
  <c r="AB123" i="648"/>
  <c r="AC107" i="648" s="1"/>
  <c r="AA123" i="648"/>
  <c r="N123" i="648"/>
  <c r="Q23" i="649"/>
  <c r="P23" i="649"/>
  <c r="P89" i="648"/>
  <c r="Q89" i="648"/>
  <c r="R73" i="648" s="1"/>
  <c r="N191" i="645"/>
  <c r="AB191" i="645"/>
  <c r="AC175" i="645" s="1"/>
  <c r="AA191" i="645"/>
  <c r="Q110" i="646"/>
  <c r="P110" i="646"/>
  <c r="AA21" i="646"/>
  <c r="N21" i="646"/>
  <c r="AB21" i="646"/>
  <c r="AC5" i="646" s="1"/>
  <c r="Q124" i="645"/>
  <c r="P124" i="645"/>
  <c r="Q46" i="646"/>
  <c r="P46" i="646"/>
  <c r="Q106" i="646"/>
  <c r="R90" i="646" s="1"/>
  <c r="P106" i="646"/>
  <c r="N38" i="645"/>
  <c r="AB38" i="645"/>
  <c r="AC22" i="645" s="1"/>
  <c r="AA38" i="645"/>
  <c r="N123" i="645"/>
  <c r="AA123" i="645"/>
  <c r="AB123" i="645"/>
  <c r="AC107" i="645" s="1"/>
  <c r="Q124" i="646"/>
  <c r="P124" i="646"/>
  <c r="Q42" i="646"/>
  <c r="P42" i="646"/>
  <c r="Q6" i="645"/>
  <c r="P6" i="645"/>
  <c r="Q57" i="645"/>
  <c r="P57" i="645"/>
  <c r="Q76" i="646"/>
  <c r="P76" i="646"/>
  <c r="AA208" i="645"/>
  <c r="N208" i="645"/>
  <c r="AB208" i="645"/>
  <c r="AC192" i="645" s="1"/>
  <c r="AB123" i="646"/>
  <c r="AC107" i="646" s="1"/>
  <c r="AA123" i="646"/>
  <c r="N123" i="646"/>
  <c r="Q21" i="645"/>
  <c r="R5" i="645" s="1"/>
  <c r="P21" i="645"/>
  <c r="Q143" i="646"/>
  <c r="P143" i="646"/>
  <c r="Q90" i="646"/>
  <c r="P90" i="646"/>
  <c r="Q107" i="645"/>
  <c r="P107" i="645"/>
  <c r="Q24" i="646"/>
  <c r="P24" i="646"/>
  <c r="Q74" i="646"/>
  <c r="P74" i="646"/>
  <c r="N89" i="646"/>
  <c r="AA89" i="646"/>
  <c r="AB89" i="646"/>
  <c r="AC73" i="646" s="1"/>
  <c r="N106" i="645"/>
  <c r="AA106" i="645"/>
  <c r="AB106" i="645"/>
  <c r="AC90" i="645" s="1"/>
  <c r="Q195" i="645"/>
  <c r="P195" i="645"/>
  <c r="Q175" i="645"/>
  <c r="P175" i="645"/>
  <c r="AB72" i="646"/>
  <c r="AC56" i="646" s="1"/>
  <c r="AA72" i="646"/>
  <c r="N72" i="646"/>
  <c r="AB157" i="646"/>
  <c r="AC141" i="646" s="1"/>
  <c r="AA157" i="646"/>
  <c r="N157" i="646"/>
  <c r="N174" i="645"/>
  <c r="AA174" i="645"/>
  <c r="AB174" i="645"/>
  <c r="AC158" i="645" s="1"/>
  <c r="Q177" i="645"/>
  <c r="P177" i="645"/>
  <c r="Q55" i="645"/>
  <c r="R39" i="645" s="1"/>
  <c r="P55" i="645"/>
  <c r="Q143" i="645"/>
  <c r="P143" i="645"/>
  <c r="Q55" i="646"/>
  <c r="R39" i="646" s="1"/>
  <c r="P55" i="646"/>
  <c r="Q39" i="646"/>
  <c r="P39" i="646"/>
  <c r="AB89" i="645"/>
  <c r="AC73" i="645" s="1"/>
  <c r="AA89" i="645"/>
  <c r="N89" i="645"/>
  <c r="Q126" i="645"/>
  <c r="P126" i="645"/>
  <c r="Q157" i="645"/>
  <c r="R141" i="645" s="1"/>
  <c r="P157" i="645"/>
  <c r="P140" i="646"/>
  <c r="Q140" i="646"/>
  <c r="R124" i="646" s="1"/>
  <c r="N38" i="646"/>
  <c r="AB38" i="646"/>
  <c r="AC22" i="646" s="1"/>
  <c r="AA38" i="646"/>
  <c r="Q141" i="645"/>
  <c r="P141" i="645"/>
  <c r="Q92" i="646"/>
  <c r="P92" i="646"/>
  <c r="Q109" i="645"/>
  <c r="P109" i="645"/>
  <c r="Q72" i="645"/>
  <c r="R56" i="645" s="1"/>
  <c r="P72" i="645"/>
  <c r="Q22" i="646"/>
  <c r="P22" i="646"/>
  <c r="AA140" i="645"/>
  <c r="N140" i="645"/>
  <c r="AB140" i="645"/>
  <c r="AC124" i="645" s="1"/>
  <c r="Q78" i="646"/>
  <c r="P78" i="646"/>
  <c r="Q91" i="645"/>
  <c r="P91" i="645"/>
  <c r="N191" i="642"/>
  <c r="AB191" i="642"/>
  <c r="AC175" i="642" s="1"/>
  <c r="AA191" i="642"/>
  <c r="Q22" i="643"/>
  <c r="P22" i="643"/>
  <c r="Q76" i="642"/>
  <c r="P76" i="642"/>
  <c r="Q177" i="642"/>
  <c r="P177" i="642"/>
  <c r="Q140" i="643"/>
  <c r="R124" i="643" s="1"/>
  <c r="P140" i="643"/>
  <c r="N208" i="642"/>
  <c r="AB208" i="642"/>
  <c r="AC192" i="642" s="1"/>
  <c r="AA208" i="642"/>
  <c r="Q41" i="642"/>
  <c r="P41" i="642"/>
  <c r="Q93" i="643"/>
  <c r="P93" i="643"/>
  <c r="Q143" i="642"/>
  <c r="P143" i="642"/>
  <c r="Q125" i="643"/>
  <c r="P125" i="643"/>
  <c r="Q126" i="642"/>
  <c r="P126" i="642"/>
  <c r="AB157" i="642"/>
  <c r="AC141" i="642" s="1"/>
  <c r="AA157" i="642"/>
  <c r="N157" i="642"/>
  <c r="Q89" i="643"/>
  <c r="R73" i="643" s="1"/>
  <c r="P89" i="643"/>
  <c r="Q79" i="643"/>
  <c r="P79" i="643"/>
  <c r="Q109" i="642"/>
  <c r="P109" i="642"/>
  <c r="Q89" i="642"/>
  <c r="R73" i="642" s="1"/>
  <c r="P89" i="642"/>
  <c r="Q75" i="643"/>
  <c r="P75" i="643"/>
  <c r="Q91" i="642"/>
  <c r="P91" i="642"/>
  <c r="AB72" i="642"/>
  <c r="AC56" i="642" s="1"/>
  <c r="AA72" i="642"/>
  <c r="N72" i="642"/>
  <c r="N140" i="642"/>
  <c r="AB140" i="642"/>
  <c r="AC124" i="642" s="1"/>
  <c r="AA140" i="642"/>
  <c r="Q194" i="642"/>
  <c r="P194" i="642"/>
  <c r="Q55" i="642"/>
  <c r="R39" i="642" s="1"/>
  <c r="P55" i="642"/>
  <c r="Q57" i="643"/>
  <c r="P57" i="643"/>
  <c r="Q57" i="642"/>
  <c r="P57" i="642"/>
  <c r="AB21" i="642"/>
  <c r="AC5" i="642" s="1"/>
  <c r="AA21" i="642"/>
  <c r="N21" i="642"/>
  <c r="Q176" i="642"/>
  <c r="P176" i="642"/>
  <c r="AB157" i="643"/>
  <c r="AC141" i="643" s="1"/>
  <c r="AA157" i="643"/>
  <c r="N157" i="643"/>
  <c r="Q42" i="643"/>
  <c r="P42" i="643"/>
  <c r="Q6" i="642"/>
  <c r="P6" i="642"/>
  <c r="Q73" i="643"/>
  <c r="P73" i="643"/>
  <c r="N123" i="642"/>
  <c r="AB123" i="642"/>
  <c r="AC107" i="642" s="1"/>
  <c r="AA123" i="642"/>
  <c r="Q142" i="642"/>
  <c r="P142" i="642"/>
  <c r="Q38" i="643"/>
  <c r="R22" i="643" s="1"/>
  <c r="P38" i="643"/>
  <c r="Q125" i="642"/>
  <c r="P125" i="642"/>
  <c r="AB123" i="643"/>
  <c r="AC107" i="643" s="1"/>
  <c r="AA123" i="643"/>
  <c r="N123" i="643"/>
  <c r="Q24" i="643"/>
  <c r="P24" i="643"/>
  <c r="Q107" i="643"/>
  <c r="P107" i="643"/>
  <c r="N106" i="642"/>
  <c r="AB106" i="642"/>
  <c r="AC90" i="642" s="1"/>
  <c r="AA106" i="642"/>
  <c r="Q108" i="642"/>
  <c r="P108" i="642"/>
  <c r="AB55" i="643"/>
  <c r="AC39" i="643" s="1"/>
  <c r="AA55" i="643"/>
  <c r="N55" i="643"/>
  <c r="Q195" i="642"/>
  <c r="P195" i="642"/>
  <c r="AB106" i="643"/>
  <c r="AC90" i="643" s="1"/>
  <c r="AA106" i="643"/>
  <c r="N106" i="643"/>
  <c r="Q5" i="643"/>
  <c r="P5" i="643"/>
  <c r="Q72" i="643"/>
  <c r="R56" i="643" s="1"/>
  <c r="P72" i="643"/>
  <c r="Q21" i="643"/>
  <c r="R5" i="643" s="1"/>
  <c r="P21" i="643"/>
  <c r="Q175" i="639"/>
  <c r="P175" i="639"/>
  <c r="Q124" i="640"/>
  <c r="P124" i="640"/>
  <c r="Q141" i="639"/>
  <c r="P141" i="639"/>
  <c r="Q56" i="640"/>
  <c r="P56" i="640"/>
  <c r="Q157" i="639"/>
  <c r="R141" i="639" s="1"/>
  <c r="P157" i="639"/>
  <c r="Q73" i="640"/>
  <c r="P73" i="640"/>
  <c r="Q124" i="639"/>
  <c r="P124" i="639"/>
  <c r="Q56" i="639"/>
  <c r="P56" i="639"/>
  <c r="Q21" i="639"/>
  <c r="R5" i="639" s="1"/>
  <c r="P21" i="639"/>
  <c r="Q208" i="639"/>
  <c r="R192" i="639" s="1"/>
  <c r="P208" i="639"/>
  <c r="N72" i="640"/>
  <c r="AB72" i="640"/>
  <c r="AC56" i="640" s="1"/>
  <c r="AA72" i="640"/>
  <c r="N123" i="639"/>
  <c r="AB123" i="639"/>
  <c r="AC107" i="639" s="1"/>
  <c r="AA123" i="639"/>
  <c r="Q5" i="639"/>
  <c r="P5" i="639"/>
  <c r="Q107" i="639"/>
  <c r="P107" i="639"/>
  <c r="N106" i="639"/>
  <c r="AB106" i="639"/>
  <c r="AC90" i="639" s="1"/>
  <c r="AA106" i="639"/>
  <c r="Q72" i="639"/>
  <c r="R56" i="639" s="1"/>
  <c r="P72" i="639"/>
  <c r="N140" i="639"/>
  <c r="AB140" i="639"/>
  <c r="AC124" i="639" s="1"/>
  <c r="AA140" i="639"/>
  <c r="N89" i="640"/>
  <c r="AB89" i="640"/>
  <c r="AC73" i="640" s="1"/>
  <c r="AA89" i="640"/>
  <c r="Q22" i="640"/>
  <c r="P22" i="640"/>
  <c r="Q157" i="640"/>
  <c r="R141" i="640" s="1"/>
  <c r="P157" i="640"/>
  <c r="Q89" i="639"/>
  <c r="R73" i="639" s="1"/>
  <c r="P89" i="639"/>
  <c r="P140" i="640"/>
  <c r="Q140" i="640"/>
  <c r="R124" i="640" s="1"/>
  <c r="N38" i="640"/>
  <c r="AB38" i="640"/>
  <c r="AC22" i="640" s="1"/>
  <c r="AA38" i="640"/>
  <c r="AB55" i="640"/>
  <c r="AC39" i="640" s="1"/>
  <c r="AA55" i="640"/>
  <c r="N55" i="640"/>
  <c r="N191" i="639"/>
  <c r="AB191" i="639"/>
  <c r="AC175" i="639" s="1"/>
  <c r="AA191" i="639"/>
  <c r="Q123" i="640"/>
  <c r="R107" i="640" s="1"/>
  <c r="P123" i="640"/>
  <c r="Q55" i="639"/>
  <c r="R39" i="639" s="1"/>
  <c r="P55" i="639"/>
  <c r="Q21" i="640"/>
  <c r="R5" i="640" s="1"/>
  <c r="P21" i="640"/>
  <c r="Q106" i="640"/>
  <c r="R90" i="640" s="1"/>
  <c r="P106" i="640"/>
  <c r="P38" i="639"/>
  <c r="Q38" i="639"/>
  <c r="R22" i="639" s="1"/>
  <c r="Q158" i="633"/>
  <c r="P158" i="633"/>
  <c r="Q175" i="633"/>
  <c r="P175" i="633"/>
  <c r="Q143" i="634"/>
  <c r="P143" i="634"/>
  <c r="Q55" i="633"/>
  <c r="R39" i="633" s="1"/>
  <c r="P55" i="633"/>
  <c r="Q24" i="634"/>
  <c r="P24" i="634"/>
  <c r="Q92" i="634"/>
  <c r="P92" i="634"/>
  <c r="Q90" i="633"/>
  <c r="P90" i="633"/>
  <c r="Q177" i="633"/>
  <c r="P177" i="633"/>
  <c r="AB157" i="633"/>
  <c r="AC141" i="633" s="1"/>
  <c r="AA157" i="633"/>
  <c r="N157" i="633"/>
  <c r="AB89" i="633"/>
  <c r="AC73" i="633" s="1"/>
  <c r="AA89" i="633"/>
  <c r="N89" i="633"/>
  <c r="Q143" i="633"/>
  <c r="P143" i="633"/>
  <c r="Q38" i="633"/>
  <c r="R22" i="633" s="1"/>
  <c r="P38" i="633"/>
  <c r="Q140" i="634"/>
  <c r="R124" i="634" s="1"/>
  <c r="P140" i="634"/>
  <c r="Q124" i="633"/>
  <c r="P124" i="633"/>
  <c r="Q194" i="633"/>
  <c r="P194" i="633"/>
  <c r="Q56" i="633"/>
  <c r="P56" i="633"/>
  <c r="Q126" i="633"/>
  <c r="P126" i="633"/>
  <c r="Q191" i="633"/>
  <c r="R175" i="633" s="1"/>
  <c r="P191" i="633"/>
  <c r="Q55" i="634"/>
  <c r="R39" i="634" s="1"/>
  <c r="P55" i="634"/>
  <c r="Q5" i="633"/>
  <c r="P5" i="633"/>
  <c r="Q109" i="633"/>
  <c r="P109" i="633"/>
  <c r="AA72" i="634"/>
  <c r="N72" i="634"/>
  <c r="AB72" i="634"/>
  <c r="AC56" i="634" s="1"/>
  <c r="Q107" i="633"/>
  <c r="P107" i="633"/>
  <c r="Q125" i="634"/>
  <c r="P125" i="634"/>
  <c r="Q91" i="633"/>
  <c r="P91" i="633"/>
  <c r="Q73" i="633"/>
  <c r="P73" i="633"/>
  <c r="Q89" i="634"/>
  <c r="R73" i="634" s="1"/>
  <c r="P89" i="634"/>
  <c r="Q21" i="634"/>
  <c r="R5" i="634" s="1"/>
  <c r="P21" i="634"/>
  <c r="D2" i="634"/>
  <c r="Q124" i="634"/>
  <c r="P124" i="634"/>
  <c r="N106" i="633"/>
  <c r="AA106" i="633"/>
  <c r="AB106" i="633"/>
  <c r="AC90" i="633" s="1"/>
  <c r="Q93" i="634"/>
  <c r="P93" i="634"/>
  <c r="Q57" i="633"/>
  <c r="P57" i="633"/>
  <c r="N72" i="633"/>
  <c r="AB72" i="633"/>
  <c r="AC56" i="633" s="1"/>
  <c r="AA72" i="633"/>
  <c r="Q140" i="633"/>
  <c r="R124" i="633" s="1"/>
  <c r="P140" i="633"/>
  <c r="Q195" i="633"/>
  <c r="P195" i="633"/>
  <c r="Q157" i="634"/>
  <c r="R141" i="634" s="1"/>
  <c r="P157" i="634"/>
  <c r="Q79" i="634"/>
  <c r="P79" i="634"/>
  <c r="Q6" i="633"/>
  <c r="P6" i="633"/>
  <c r="Q22" i="633"/>
  <c r="P22" i="633"/>
  <c r="Q123" i="634"/>
  <c r="R107" i="634" s="1"/>
  <c r="P123" i="634"/>
  <c r="Q75" i="634"/>
  <c r="P75" i="634"/>
  <c r="AB21" i="633"/>
  <c r="AC5" i="633" s="1"/>
  <c r="AA21" i="633"/>
  <c r="N21" i="633"/>
  <c r="P38" i="634"/>
  <c r="Q38" i="634"/>
  <c r="R22" i="634" s="1"/>
  <c r="Q58" i="634"/>
  <c r="P58" i="634"/>
  <c r="Q106" i="634"/>
  <c r="R90" i="634" s="1"/>
  <c r="P106" i="634"/>
  <c r="Q208" i="633"/>
  <c r="R192" i="633" s="1"/>
  <c r="P208" i="633"/>
  <c r="Q42" i="634"/>
  <c r="P42" i="634"/>
  <c r="Q123" i="633"/>
  <c r="R107" i="633" s="1"/>
  <c r="P123" i="633"/>
  <c r="Q174" i="633"/>
  <c r="R158" i="633" s="1"/>
  <c r="P174" i="633"/>
  <c r="Q60" i="631"/>
  <c r="P60" i="631"/>
  <c r="Q72" i="631"/>
  <c r="R56" i="631" s="1"/>
  <c r="P72" i="631"/>
  <c r="AB106" i="631"/>
  <c r="AC90" i="631" s="1"/>
  <c r="AA106" i="631"/>
  <c r="N106" i="631"/>
  <c r="Q159" i="630"/>
  <c r="P159" i="630"/>
  <c r="Q208" i="630"/>
  <c r="R192" i="630" s="1"/>
  <c r="P208" i="630"/>
  <c r="Q127" i="630"/>
  <c r="P127" i="630"/>
  <c r="Q55" i="631"/>
  <c r="R39" i="631" s="1"/>
  <c r="P55" i="631"/>
  <c r="Q22" i="630"/>
  <c r="P22" i="630"/>
  <c r="Q43" i="631"/>
  <c r="P43" i="631"/>
  <c r="Q110" i="630"/>
  <c r="P110" i="630"/>
  <c r="Q38" i="631"/>
  <c r="R22" i="631" s="1"/>
  <c r="P38" i="631"/>
  <c r="AB21" i="631"/>
  <c r="AC5" i="631" s="1"/>
  <c r="AA21" i="631"/>
  <c r="N21" i="631"/>
  <c r="Q72" i="630"/>
  <c r="R56" i="630" s="1"/>
  <c r="P72" i="630"/>
  <c r="Q143" i="631"/>
  <c r="P143" i="631"/>
  <c r="Q92" i="630"/>
  <c r="P92" i="630"/>
  <c r="AB140" i="630"/>
  <c r="AC124" i="630" s="1"/>
  <c r="AA140" i="630"/>
  <c r="N140" i="630"/>
  <c r="Q25" i="631"/>
  <c r="P25" i="631"/>
  <c r="Q74" i="630"/>
  <c r="P74" i="630"/>
  <c r="AB123" i="630"/>
  <c r="AC107" i="630" s="1"/>
  <c r="AA123" i="630"/>
  <c r="N123" i="630"/>
  <c r="Q157" i="630"/>
  <c r="R141" i="630" s="1"/>
  <c r="P157" i="630"/>
  <c r="Q191" i="630"/>
  <c r="R175" i="630" s="1"/>
  <c r="P191" i="630"/>
  <c r="Q110" i="631"/>
  <c r="P110" i="631"/>
  <c r="Q6" i="631"/>
  <c r="P6" i="631"/>
  <c r="Q38" i="630"/>
  <c r="R22" i="630" s="1"/>
  <c r="P38" i="630"/>
  <c r="AB106" i="630"/>
  <c r="AC90" i="630" s="1"/>
  <c r="AA106" i="630"/>
  <c r="N106" i="630"/>
  <c r="AB174" i="630"/>
  <c r="AC158" i="630" s="1"/>
  <c r="AA174" i="630"/>
  <c r="N174" i="630"/>
  <c r="Q196" i="630"/>
  <c r="P196" i="630"/>
  <c r="Q92" i="631"/>
  <c r="P92" i="631"/>
  <c r="Q23" i="630"/>
  <c r="P23" i="630"/>
  <c r="Q157" i="631"/>
  <c r="R141" i="631" s="1"/>
  <c r="P157" i="631"/>
  <c r="Q178" i="630"/>
  <c r="P178" i="630"/>
  <c r="Q77" i="631"/>
  <c r="P77" i="631"/>
  <c r="Q123" i="631"/>
  <c r="R107" i="631" s="1"/>
  <c r="P123" i="631"/>
  <c r="Q21" i="630"/>
  <c r="R5" i="630" s="1"/>
  <c r="P21" i="630"/>
  <c r="D2" i="630"/>
  <c r="Q106" i="628"/>
  <c r="R90" i="628" s="1"/>
  <c r="P106" i="628"/>
  <c r="AB123" i="627"/>
  <c r="AC107" i="627" s="1"/>
  <c r="AA123" i="627"/>
  <c r="N123" i="627"/>
  <c r="Q143" i="628"/>
  <c r="P143" i="628"/>
  <c r="Q110" i="627"/>
  <c r="P110" i="627"/>
  <c r="Q72" i="628"/>
  <c r="R56" i="628" s="1"/>
  <c r="P72" i="628"/>
  <c r="Q157" i="627"/>
  <c r="R141" i="627" s="1"/>
  <c r="P157" i="627"/>
  <c r="Q21" i="628"/>
  <c r="R5" i="628" s="1"/>
  <c r="P21" i="628"/>
  <c r="D2" i="628"/>
  <c r="Q55" i="628"/>
  <c r="R39" i="628" s="1"/>
  <c r="P55" i="628"/>
  <c r="Q174" i="627"/>
  <c r="R158" i="627" s="1"/>
  <c r="P174" i="627"/>
  <c r="Q106" i="627"/>
  <c r="R90" i="627" s="1"/>
  <c r="P106" i="627"/>
  <c r="Q157" i="628"/>
  <c r="R141" i="628" s="1"/>
  <c r="P157" i="628"/>
  <c r="Q38" i="628"/>
  <c r="R22" i="628" s="1"/>
  <c r="P38" i="628"/>
  <c r="Q38" i="627"/>
  <c r="R22" i="627" s="1"/>
  <c r="P38" i="627"/>
  <c r="Q123" i="628"/>
  <c r="R107" i="628" s="1"/>
  <c r="P123" i="628"/>
  <c r="Q191" i="627"/>
  <c r="R175" i="627" s="1"/>
  <c r="P191" i="627"/>
  <c r="AB208" i="627"/>
  <c r="AC192" i="627" s="1"/>
  <c r="AA208" i="627"/>
  <c r="N208" i="627"/>
  <c r="AB140" i="627"/>
  <c r="AC124" i="627" s="1"/>
  <c r="AA140" i="627"/>
  <c r="N140" i="627"/>
  <c r="Q140" i="624"/>
  <c r="R124" i="624" s="1"/>
  <c r="P140" i="624"/>
  <c r="Q123" i="624"/>
  <c r="R107" i="624" s="1"/>
  <c r="P123" i="624"/>
  <c r="Q157" i="624"/>
  <c r="R141" i="624" s="1"/>
  <c r="P157" i="624"/>
  <c r="Q92" i="624"/>
  <c r="P92" i="624"/>
  <c r="Q38" i="625"/>
  <c r="R22" i="625" s="1"/>
  <c r="P38" i="625"/>
  <c r="Q106" i="624"/>
  <c r="R90" i="624" s="1"/>
  <c r="P106" i="624"/>
  <c r="Q174" i="624"/>
  <c r="R158" i="624" s="1"/>
  <c r="P174" i="624"/>
  <c r="Q72" i="624"/>
  <c r="R56" i="624" s="1"/>
  <c r="P72" i="624"/>
  <c r="Q22" i="624"/>
  <c r="P22" i="624"/>
  <c r="Q157" i="625"/>
  <c r="R141" i="625" s="1"/>
  <c r="P157" i="625"/>
  <c r="Q124" i="625"/>
  <c r="P124" i="625"/>
  <c r="AB38" i="624"/>
  <c r="AC22" i="624" s="1"/>
  <c r="AA38" i="624"/>
  <c r="N38" i="624"/>
  <c r="Q143" i="625"/>
  <c r="P143" i="625"/>
  <c r="Q73" i="625"/>
  <c r="P73" i="625"/>
  <c r="Q6" i="625"/>
  <c r="P6" i="625"/>
  <c r="Q123" i="625"/>
  <c r="R107" i="625" s="1"/>
  <c r="P123" i="625"/>
  <c r="Q191" i="624"/>
  <c r="R175" i="624" s="1"/>
  <c r="P191" i="624"/>
  <c r="Q39" i="625"/>
  <c r="P39" i="625"/>
  <c r="Q106" i="625"/>
  <c r="R90" i="625" s="1"/>
  <c r="P106" i="625"/>
  <c r="P140" i="625"/>
  <c r="Q140" i="625"/>
  <c r="R124" i="625" s="1"/>
  <c r="Q192" i="624"/>
  <c r="P192" i="624"/>
  <c r="Q55" i="625"/>
  <c r="R39" i="625" s="1"/>
  <c r="P55" i="625"/>
  <c r="Q72" i="625"/>
  <c r="R56" i="625" s="1"/>
  <c r="P72" i="625"/>
  <c r="D2" i="625"/>
  <c r="Q21" i="625"/>
  <c r="R5" i="625" s="1"/>
  <c r="P21" i="625"/>
  <c r="Q39" i="624"/>
  <c r="P39" i="624"/>
  <c r="Q208" i="624"/>
  <c r="R192" i="624" s="1"/>
  <c r="P208" i="624"/>
  <c r="P89" i="625"/>
  <c r="Q89" i="625"/>
  <c r="R73" i="625" s="1"/>
  <c r="Q21" i="624"/>
  <c r="R5" i="624" s="1"/>
  <c r="P21" i="624"/>
  <c r="D2" i="624"/>
  <c r="N72" i="622"/>
  <c r="AB72" i="622"/>
  <c r="AC56" i="622" s="1"/>
  <c r="AA72" i="622"/>
  <c r="Q123" i="622"/>
  <c r="R107" i="622" s="1"/>
  <c r="P123" i="622"/>
  <c r="Q72" i="621"/>
  <c r="R56" i="621" s="1"/>
  <c r="P72" i="621"/>
  <c r="Q55" i="621"/>
  <c r="R39" i="621" s="1"/>
  <c r="P55" i="621"/>
  <c r="N38" i="622"/>
  <c r="AB38" i="622"/>
  <c r="AC22" i="622" s="1"/>
  <c r="AA38" i="622"/>
  <c r="Q174" i="621"/>
  <c r="R158" i="621" s="1"/>
  <c r="P174" i="621"/>
  <c r="D2" i="621"/>
  <c r="Q21" i="621"/>
  <c r="R5" i="621" s="1"/>
  <c r="P21" i="621"/>
  <c r="N191" i="621"/>
  <c r="AB191" i="621"/>
  <c r="AC175" i="621" s="1"/>
  <c r="AA191" i="621"/>
  <c r="Q106" i="622"/>
  <c r="R90" i="622" s="1"/>
  <c r="P106" i="622"/>
  <c r="Q107" i="621"/>
  <c r="P107" i="621"/>
  <c r="N106" i="621"/>
  <c r="AB106" i="621"/>
  <c r="AC90" i="621" s="1"/>
  <c r="AA106" i="621"/>
  <c r="Q140" i="621"/>
  <c r="R124" i="621" s="1"/>
  <c r="P140" i="621"/>
  <c r="Q143" i="622"/>
  <c r="P143" i="622"/>
  <c r="Q55" i="622"/>
  <c r="R39" i="622" s="1"/>
  <c r="P55" i="622"/>
  <c r="Q123" i="621"/>
  <c r="R107" i="621" s="1"/>
  <c r="P123" i="621"/>
  <c r="Q157" i="622"/>
  <c r="R141" i="622" s="1"/>
  <c r="P157" i="622"/>
  <c r="Q21" i="622"/>
  <c r="R5" i="622" s="1"/>
  <c r="P21" i="622"/>
  <c r="Q89" i="621"/>
  <c r="R73" i="621" s="1"/>
  <c r="P89" i="621"/>
  <c r="Q89" i="622"/>
  <c r="R73" i="622" s="1"/>
  <c r="P89" i="622"/>
  <c r="Q208" i="621"/>
  <c r="R192" i="621" s="1"/>
  <c r="P208" i="621"/>
  <c r="Q107" i="618"/>
  <c r="P107" i="618"/>
  <c r="Q44" i="619"/>
  <c r="P44" i="619"/>
  <c r="Q108" i="618"/>
  <c r="P108" i="618"/>
  <c r="AB55" i="619"/>
  <c r="AC39" i="619" s="1"/>
  <c r="AA55" i="619"/>
  <c r="N55" i="619"/>
  <c r="Q21" i="618"/>
  <c r="R5" i="618" s="1"/>
  <c r="P21" i="618"/>
  <c r="N72" i="619"/>
  <c r="AB72" i="619"/>
  <c r="AC56" i="619" s="1"/>
  <c r="AA72" i="619"/>
  <c r="Q76" i="618"/>
  <c r="P76" i="618"/>
  <c r="AB89" i="618"/>
  <c r="AC73" i="618" s="1"/>
  <c r="AA89" i="618"/>
  <c r="N89" i="618"/>
  <c r="Q143" i="619"/>
  <c r="P143" i="619"/>
  <c r="Q7" i="619"/>
  <c r="P7" i="619"/>
  <c r="AB21" i="619"/>
  <c r="AC5" i="619" s="1"/>
  <c r="AA21" i="619"/>
  <c r="N21" i="619"/>
  <c r="N106" i="618"/>
  <c r="AB106" i="618"/>
  <c r="AC90" i="618" s="1"/>
  <c r="AA106" i="618"/>
  <c r="Q197" i="618"/>
  <c r="P197" i="618"/>
  <c r="AB157" i="619"/>
  <c r="AC141" i="619" s="1"/>
  <c r="AA157" i="619"/>
  <c r="N157" i="619"/>
  <c r="AB208" i="618"/>
  <c r="AC192" i="618" s="1"/>
  <c r="AA208" i="618"/>
  <c r="N208" i="618"/>
  <c r="AB55" i="618"/>
  <c r="AC39" i="618" s="1"/>
  <c r="AA55" i="618"/>
  <c r="N55" i="618"/>
  <c r="Q140" i="619"/>
  <c r="R124" i="619" s="1"/>
  <c r="P140" i="619"/>
  <c r="N38" i="619"/>
  <c r="AB38" i="619"/>
  <c r="AC22" i="619" s="1"/>
  <c r="AA38" i="619"/>
  <c r="Q111" i="619"/>
  <c r="P111" i="619"/>
  <c r="Q193" i="618"/>
  <c r="P193" i="618"/>
  <c r="Q41" i="618"/>
  <c r="P41" i="618"/>
  <c r="AB123" i="619"/>
  <c r="AC107" i="619" s="1"/>
  <c r="AA123" i="619"/>
  <c r="N123" i="619"/>
  <c r="Q125" i="619"/>
  <c r="P125" i="619"/>
  <c r="AB89" i="619"/>
  <c r="AC73" i="619" s="1"/>
  <c r="AA89" i="619"/>
  <c r="N89" i="619"/>
  <c r="Q93" i="619"/>
  <c r="P93" i="619"/>
  <c r="Q160" i="618"/>
  <c r="P160" i="618"/>
  <c r="AB174" i="618"/>
  <c r="AC158" i="618" s="1"/>
  <c r="AA174" i="618"/>
  <c r="N174" i="618"/>
  <c r="Q108" i="619"/>
  <c r="P108" i="619"/>
  <c r="Q40" i="619"/>
  <c r="P40" i="619"/>
  <c r="Q192" i="618"/>
  <c r="P192" i="618"/>
  <c r="AB106" i="619"/>
  <c r="AC90" i="619" s="1"/>
  <c r="AA106" i="619"/>
  <c r="N106" i="619"/>
  <c r="Q79" i="619"/>
  <c r="P79" i="619"/>
  <c r="N191" i="618"/>
  <c r="AB191" i="618"/>
  <c r="AC175" i="618" s="1"/>
  <c r="AA191" i="618"/>
  <c r="Q78" i="619"/>
  <c r="P78" i="619"/>
  <c r="Q128" i="618"/>
  <c r="P128" i="618"/>
  <c r="AB140" i="618"/>
  <c r="AC124" i="618" s="1"/>
  <c r="AA140" i="618"/>
  <c r="N140" i="618"/>
  <c r="Q109" i="618"/>
  <c r="P109" i="618"/>
  <c r="N38" i="618"/>
  <c r="D2" i="618" s="1"/>
  <c r="AB38" i="618"/>
  <c r="AC22" i="618" s="1"/>
  <c r="AA38" i="618"/>
  <c r="Q74" i="619"/>
  <c r="P74" i="619"/>
  <c r="Q57" i="618"/>
  <c r="P57" i="618"/>
  <c r="Q112" i="618"/>
  <c r="P112" i="618"/>
  <c r="AB123" i="618"/>
  <c r="AC107" i="618" s="1"/>
  <c r="AA123" i="618"/>
  <c r="N123" i="618"/>
  <c r="Q72" i="618"/>
  <c r="R56" i="618" s="1"/>
  <c r="P72" i="618"/>
  <c r="Q157" i="618"/>
  <c r="R141" i="618" s="1"/>
  <c r="P157" i="618"/>
  <c r="N191" i="615"/>
  <c r="AA191" i="615"/>
  <c r="AB191" i="615"/>
  <c r="AC175" i="615" s="1"/>
  <c r="Q41" i="615"/>
  <c r="P41" i="615"/>
  <c r="AB208" i="615"/>
  <c r="AC192" i="615" s="1"/>
  <c r="AA208" i="615"/>
  <c r="N208" i="615"/>
  <c r="Q41" i="616"/>
  <c r="P41" i="616"/>
  <c r="AB89" i="616"/>
  <c r="AC73" i="616" s="1"/>
  <c r="AA89" i="616"/>
  <c r="N89" i="616"/>
  <c r="AB123" i="615"/>
  <c r="AC107" i="615" s="1"/>
  <c r="AA123" i="615"/>
  <c r="N123" i="615"/>
  <c r="Q194" i="615"/>
  <c r="P194" i="615"/>
  <c r="AB72" i="615"/>
  <c r="AC56" i="615" s="1"/>
  <c r="AA72" i="615"/>
  <c r="N72" i="615"/>
  <c r="Q55" i="615"/>
  <c r="R39" i="615" s="1"/>
  <c r="P55" i="615"/>
  <c r="Q157" i="616"/>
  <c r="R141" i="616" s="1"/>
  <c r="P157" i="616"/>
  <c r="AB89" i="615"/>
  <c r="AC73" i="615" s="1"/>
  <c r="AA89" i="615"/>
  <c r="N89" i="615"/>
  <c r="Q176" i="615"/>
  <c r="P176" i="615"/>
  <c r="Q157" i="615"/>
  <c r="R141" i="615" s="1"/>
  <c r="P157" i="615"/>
  <c r="Q40" i="616"/>
  <c r="P40" i="616"/>
  <c r="Q106" i="616"/>
  <c r="R90" i="616" s="1"/>
  <c r="P106" i="616"/>
  <c r="Q56" i="615"/>
  <c r="P56" i="615"/>
  <c r="Q142" i="615"/>
  <c r="P142" i="615"/>
  <c r="AB21" i="615"/>
  <c r="AC5" i="615" s="1"/>
  <c r="AA21" i="615"/>
  <c r="N21" i="615"/>
  <c r="AA72" i="616"/>
  <c r="N72" i="616"/>
  <c r="AB72" i="616"/>
  <c r="AC56" i="616" s="1"/>
  <c r="N106" i="615"/>
  <c r="AA106" i="615"/>
  <c r="AB106" i="615"/>
  <c r="AC90" i="615" s="1"/>
  <c r="Q125" i="615"/>
  <c r="P125" i="615"/>
  <c r="Q23" i="616"/>
  <c r="P23" i="616"/>
  <c r="Q125" i="616"/>
  <c r="P125" i="616"/>
  <c r="Q109" i="615"/>
  <c r="P109" i="615"/>
  <c r="Q21" i="616"/>
  <c r="R5" i="616" s="1"/>
  <c r="P21" i="616"/>
  <c r="Q108" i="616"/>
  <c r="P108" i="616"/>
  <c r="Q91" i="615"/>
  <c r="P91" i="615"/>
  <c r="AB140" i="615"/>
  <c r="AC124" i="615" s="1"/>
  <c r="AA140" i="615"/>
  <c r="N140" i="615"/>
  <c r="N38" i="616"/>
  <c r="AB38" i="616"/>
  <c r="AC22" i="616" s="1"/>
  <c r="AA38" i="616"/>
  <c r="Q174" i="615"/>
  <c r="R158" i="615" s="1"/>
  <c r="P174" i="615"/>
  <c r="Q143" i="616"/>
  <c r="P143" i="616"/>
  <c r="Q108" i="615"/>
  <c r="P108" i="615"/>
  <c r="Q79" i="616"/>
  <c r="P79" i="616"/>
  <c r="Q57" i="615"/>
  <c r="P57" i="615"/>
  <c r="Q140" i="616"/>
  <c r="R124" i="616" s="1"/>
  <c r="P140" i="616"/>
  <c r="Q93" i="616"/>
  <c r="P93" i="616"/>
  <c r="AB123" i="616"/>
  <c r="AC107" i="616" s="1"/>
  <c r="AA123" i="616"/>
  <c r="N123" i="616"/>
  <c r="Q75" i="616"/>
  <c r="P75" i="616"/>
  <c r="Q192" i="615"/>
  <c r="P192" i="615"/>
  <c r="Q111" i="616"/>
  <c r="P111" i="616"/>
  <c r="AB55" i="616"/>
  <c r="AC39" i="616" s="1"/>
  <c r="AA55" i="616"/>
  <c r="N55" i="616"/>
  <c r="Q57" i="616"/>
  <c r="P57" i="616"/>
  <c r="Q6" i="615"/>
  <c r="P6" i="615"/>
  <c r="Q76" i="613"/>
  <c r="P76" i="613"/>
  <c r="Q21" i="613"/>
  <c r="R5" i="613" s="1"/>
  <c r="P21" i="613"/>
  <c r="Q58" i="613"/>
  <c r="P58" i="613"/>
  <c r="Q111" i="612"/>
  <c r="P111" i="612"/>
  <c r="Q21" i="612"/>
  <c r="R5" i="612" s="1"/>
  <c r="P21" i="612"/>
  <c r="D2" i="612"/>
  <c r="Q42" i="613"/>
  <c r="P42" i="613"/>
  <c r="Q56" i="613"/>
  <c r="P56" i="613"/>
  <c r="Q93" i="612"/>
  <c r="P93" i="612"/>
  <c r="P72" i="613"/>
  <c r="Q72" i="613"/>
  <c r="R56" i="613" s="1"/>
  <c r="P174" i="612"/>
  <c r="Q174" i="612"/>
  <c r="R158" i="612" s="1"/>
  <c r="N55" i="613"/>
  <c r="AB55" i="613"/>
  <c r="AC39" i="613" s="1"/>
  <c r="AA55" i="613"/>
  <c r="Q157" i="612"/>
  <c r="R141" i="612" s="1"/>
  <c r="P157" i="612"/>
  <c r="Q24" i="613"/>
  <c r="P24" i="613"/>
  <c r="Q75" i="612"/>
  <c r="P75" i="612"/>
  <c r="P208" i="612"/>
  <c r="Q208" i="612"/>
  <c r="R192" i="612" s="1"/>
  <c r="P55" i="612"/>
  <c r="Q55" i="612"/>
  <c r="R39" i="612" s="1"/>
  <c r="Q91" i="613"/>
  <c r="P91" i="613"/>
  <c r="Q143" i="613"/>
  <c r="P143" i="613"/>
  <c r="Q38" i="612"/>
  <c r="R22" i="612" s="1"/>
  <c r="P38" i="612"/>
  <c r="Q6" i="613"/>
  <c r="P6" i="613"/>
  <c r="Q157" i="613"/>
  <c r="R141" i="613" s="1"/>
  <c r="P157" i="613"/>
  <c r="AB123" i="613"/>
  <c r="AC107" i="613" s="1"/>
  <c r="AA123" i="613"/>
  <c r="N123" i="613"/>
  <c r="Q196" i="612"/>
  <c r="P196" i="612"/>
  <c r="Q40" i="612"/>
  <c r="P40" i="612"/>
  <c r="Q72" i="612"/>
  <c r="R56" i="612" s="1"/>
  <c r="P72" i="612"/>
  <c r="Q127" i="612"/>
  <c r="P127" i="612"/>
  <c r="Q22" i="613"/>
  <c r="P22" i="613"/>
  <c r="AB106" i="613"/>
  <c r="AC90" i="613" s="1"/>
  <c r="AA106" i="613"/>
  <c r="N106" i="613"/>
  <c r="P89" i="612"/>
  <c r="Q89" i="612"/>
  <c r="R73" i="612" s="1"/>
  <c r="AB89" i="613"/>
  <c r="AC73" i="613" s="1"/>
  <c r="AA89" i="613"/>
  <c r="N89" i="613"/>
  <c r="Q178" i="612"/>
  <c r="P178" i="612"/>
  <c r="Q191" i="612"/>
  <c r="R175" i="612" s="1"/>
  <c r="P191" i="612"/>
  <c r="P123" i="612"/>
  <c r="Q123" i="612"/>
  <c r="R107" i="612" s="1"/>
  <c r="Q79" i="613"/>
  <c r="P79" i="613"/>
  <c r="Q125" i="613"/>
  <c r="P125" i="613"/>
  <c r="Q106" i="612"/>
  <c r="R90" i="612" s="1"/>
  <c r="P106" i="612"/>
  <c r="Q75" i="613"/>
  <c r="P75" i="613"/>
  <c r="Q108" i="613"/>
  <c r="P108" i="613"/>
  <c r="Q159" i="612"/>
  <c r="P159" i="612"/>
  <c r="P140" i="612"/>
  <c r="Q140" i="612"/>
  <c r="R124" i="612" s="1"/>
  <c r="Q38" i="613"/>
  <c r="R22" i="613" s="1"/>
  <c r="P38" i="613"/>
  <c r="P140" i="613"/>
  <c r="Q140" i="613"/>
  <c r="R124" i="613" s="1"/>
  <c r="Q56" i="610"/>
  <c r="P56" i="610"/>
  <c r="Q174" i="609"/>
  <c r="R158" i="609" s="1"/>
  <c r="P174" i="609"/>
  <c r="Q22" i="610"/>
  <c r="P22" i="610"/>
  <c r="Q123" i="610"/>
  <c r="R107" i="610" s="1"/>
  <c r="P123" i="610"/>
  <c r="Q192" i="609"/>
  <c r="P192" i="609"/>
  <c r="Q140" i="609"/>
  <c r="R124" i="609" s="1"/>
  <c r="P140" i="609"/>
  <c r="D2" i="610"/>
  <c r="N191" i="609"/>
  <c r="AB191" i="609"/>
  <c r="AC175" i="609" s="1"/>
  <c r="AA191" i="609"/>
  <c r="Q123" i="609"/>
  <c r="R107" i="609" s="1"/>
  <c r="P123" i="609"/>
  <c r="Q107" i="609"/>
  <c r="P107" i="609"/>
  <c r="Q89" i="610"/>
  <c r="R73" i="610" s="1"/>
  <c r="P89" i="610"/>
  <c r="Q89" i="609"/>
  <c r="R73" i="609" s="1"/>
  <c r="P89" i="609"/>
  <c r="N106" i="609"/>
  <c r="AB106" i="609"/>
  <c r="AC90" i="609" s="1"/>
  <c r="AA106" i="609"/>
  <c r="Q55" i="609"/>
  <c r="R39" i="609" s="1"/>
  <c r="P55" i="609"/>
  <c r="Q143" i="610"/>
  <c r="P143" i="610"/>
  <c r="Q72" i="609"/>
  <c r="R56" i="609" s="1"/>
  <c r="P72" i="609"/>
  <c r="D2" i="609"/>
  <c r="Q21" i="609"/>
  <c r="R5" i="609" s="1"/>
  <c r="P21" i="609"/>
  <c r="Q55" i="610"/>
  <c r="R39" i="610" s="1"/>
  <c r="P55" i="610"/>
  <c r="Q157" i="610"/>
  <c r="R141" i="610" s="1"/>
  <c r="P157" i="610"/>
  <c r="Q208" i="609"/>
  <c r="R192" i="609" s="1"/>
  <c r="P208" i="609"/>
  <c r="N38" i="606"/>
  <c r="AB38" i="606"/>
  <c r="AC22" i="606" s="1"/>
  <c r="AA38" i="606"/>
  <c r="Q174" i="606"/>
  <c r="R158" i="606" s="1"/>
  <c r="P174" i="606"/>
  <c r="Q142" i="607"/>
  <c r="P142" i="607"/>
  <c r="Q56" i="607"/>
  <c r="P56" i="607"/>
  <c r="AB55" i="607"/>
  <c r="AC39" i="607" s="1"/>
  <c r="AA55" i="607"/>
  <c r="N55" i="607"/>
  <c r="Q140" i="606"/>
  <c r="R124" i="606" s="1"/>
  <c r="P140" i="606"/>
  <c r="Q111" i="606"/>
  <c r="P111" i="606"/>
  <c r="Q22" i="607"/>
  <c r="P22" i="607"/>
  <c r="Q123" i="606"/>
  <c r="R107" i="606" s="1"/>
  <c r="P123" i="606"/>
  <c r="Q93" i="606"/>
  <c r="P93" i="606"/>
  <c r="Q21" i="607"/>
  <c r="R5" i="607" s="1"/>
  <c r="P21" i="607"/>
  <c r="Q192" i="606"/>
  <c r="P192" i="606"/>
  <c r="Q89" i="606"/>
  <c r="R73" i="606" s="1"/>
  <c r="P89" i="606"/>
  <c r="Q75" i="606"/>
  <c r="P75" i="606"/>
  <c r="AB191" i="606"/>
  <c r="AC175" i="606" s="1"/>
  <c r="AA191" i="606"/>
  <c r="N191" i="606"/>
  <c r="Q55" i="606"/>
  <c r="R39" i="606" s="1"/>
  <c r="P55" i="606"/>
  <c r="Q107" i="606"/>
  <c r="P107" i="606"/>
  <c r="AB106" i="606"/>
  <c r="AC90" i="606" s="1"/>
  <c r="AA106" i="606"/>
  <c r="N106" i="606"/>
  <c r="Q123" i="607"/>
  <c r="R107" i="607" s="1"/>
  <c r="P123" i="607"/>
  <c r="D2" i="606"/>
  <c r="P21" i="606"/>
  <c r="Q21" i="606"/>
  <c r="R5" i="606" s="1"/>
  <c r="Q157" i="607"/>
  <c r="R141" i="607" s="1"/>
  <c r="P157" i="607"/>
  <c r="N72" i="607"/>
  <c r="AB72" i="607"/>
  <c r="AC56" i="607" s="1"/>
  <c r="AA72" i="607"/>
  <c r="Q89" i="607"/>
  <c r="R73" i="607" s="1"/>
  <c r="P89" i="607"/>
  <c r="N38" i="607"/>
  <c r="AB38" i="607"/>
  <c r="AC22" i="607" s="1"/>
  <c r="AA38" i="607"/>
  <c r="Q208" i="606"/>
  <c r="R192" i="606" s="1"/>
  <c r="P208" i="606"/>
  <c r="P72" i="606"/>
  <c r="Q72" i="606"/>
  <c r="R56" i="606" s="1"/>
  <c r="Q141" i="603"/>
  <c r="P141" i="603"/>
  <c r="P140" i="604"/>
  <c r="Q140" i="604"/>
  <c r="R124" i="604" s="1"/>
  <c r="N106" i="604"/>
  <c r="AB106" i="604"/>
  <c r="AC90" i="604" s="1"/>
  <c r="AA106" i="604"/>
  <c r="AB140" i="603"/>
  <c r="AC124" i="603" s="1"/>
  <c r="AA140" i="603"/>
  <c r="N140" i="603"/>
  <c r="Q123" i="604"/>
  <c r="R107" i="604" s="1"/>
  <c r="P123" i="604"/>
  <c r="Q72" i="603"/>
  <c r="R56" i="603" s="1"/>
  <c r="P72" i="603"/>
  <c r="Q192" i="603"/>
  <c r="P192" i="603"/>
  <c r="N191" i="603"/>
  <c r="AB191" i="603"/>
  <c r="AC175" i="603" s="1"/>
  <c r="AA191" i="603"/>
  <c r="AB123" i="603"/>
  <c r="AC107" i="603" s="1"/>
  <c r="AA123" i="603"/>
  <c r="N123" i="603"/>
  <c r="Q21" i="603"/>
  <c r="R5" i="603" s="1"/>
  <c r="P21" i="603"/>
  <c r="Q107" i="603"/>
  <c r="P107" i="603"/>
  <c r="Q90" i="603"/>
  <c r="P90" i="603"/>
  <c r="N106" i="603"/>
  <c r="AB106" i="603"/>
  <c r="AC90" i="603" s="1"/>
  <c r="AA106" i="603"/>
  <c r="AB89" i="603"/>
  <c r="AC73" i="603" s="1"/>
  <c r="AA89" i="603"/>
  <c r="N89" i="603"/>
  <c r="Q56" i="603"/>
  <c r="P56" i="603"/>
  <c r="Q90" i="604"/>
  <c r="P90" i="604"/>
  <c r="AB55" i="603"/>
  <c r="AC39" i="603" s="1"/>
  <c r="AA55" i="603"/>
  <c r="N55" i="603"/>
  <c r="Q124" i="603"/>
  <c r="P124" i="603"/>
  <c r="AB208" i="603"/>
  <c r="AC192" i="603" s="1"/>
  <c r="AA208" i="603"/>
  <c r="N208" i="603"/>
  <c r="Q5" i="603"/>
  <c r="P5" i="603"/>
  <c r="Q175" i="603"/>
  <c r="P175" i="603"/>
  <c r="Q89" i="604"/>
  <c r="R73" i="604" s="1"/>
  <c r="P89" i="604"/>
  <c r="Q157" i="604"/>
  <c r="R141" i="604" s="1"/>
  <c r="P157" i="604"/>
  <c r="AB174" i="603"/>
  <c r="AC158" i="603" s="1"/>
  <c r="AA174" i="603"/>
  <c r="N174" i="603"/>
  <c r="D2" i="604"/>
  <c r="Q107" i="600"/>
  <c r="P107" i="600"/>
  <c r="AB140" i="600"/>
  <c r="AC124" i="600" s="1"/>
  <c r="AA140" i="600"/>
  <c r="N140" i="600"/>
  <c r="Q90" i="601"/>
  <c r="P90" i="601"/>
  <c r="Q90" i="600"/>
  <c r="P90" i="600"/>
  <c r="Q55" i="601"/>
  <c r="R39" i="601" s="1"/>
  <c r="P55" i="601"/>
  <c r="Q142" i="601"/>
  <c r="P142" i="601"/>
  <c r="Q208" i="600"/>
  <c r="R192" i="600" s="1"/>
  <c r="P208" i="600"/>
  <c r="AB89" i="601"/>
  <c r="AC73" i="601" s="1"/>
  <c r="AA89" i="601"/>
  <c r="N89" i="601"/>
  <c r="Q56" i="600"/>
  <c r="P56" i="600"/>
  <c r="Q38" i="600"/>
  <c r="R22" i="600" s="1"/>
  <c r="P38" i="600"/>
  <c r="AB55" i="600"/>
  <c r="AC39" i="600" s="1"/>
  <c r="AA55" i="600"/>
  <c r="N55" i="600"/>
  <c r="Q5" i="600"/>
  <c r="P5" i="600"/>
  <c r="Q140" i="601"/>
  <c r="R124" i="601" s="1"/>
  <c r="P140" i="601"/>
  <c r="N106" i="600"/>
  <c r="AB106" i="600"/>
  <c r="AC90" i="600" s="1"/>
  <c r="AA106" i="600"/>
  <c r="P56" i="601"/>
  <c r="Q56" i="601"/>
  <c r="N106" i="601"/>
  <c r="AB106" i="601"/>
  <c r="AC90" i="601" s="1"/>
  <c r="AA106" i="601"/>
  <c r="Q157" i="601"/>
  <c r="R141" i="601" s="1"/>
  <c r="P157" i="601"/>
  <c r="Q123" i="600"/>
  <c r="R107" i="600" s="1"/>
  <c r="P123" i="600"/>
  <c r="Q175" i="600"/>
  <c r="P175" i="600"/>
  <c r="Q123" i="601"/>
  <c r="R107" i="601" s="1"/>
  <c r="P123" i="601"/>
  <c r="P39" i="601"/>
  <c r="Q39" i="601"/>
  <c r="N21" i="601"/>
  <c r="AB21" i="601"/>
  <c r="AC5" i="601" s="1"/>
  <c r="AA21" i="601"/>
  <c r="AB174" i="600"/>
  <c r="AC158" i="600" s="1"/>
  <c r="AA174" i="600"/>
  <c r="N174" i="600"/>
  <c r="AB72" i="600"/>
  <c r="AC56" i="600" s="1"/>
  <c r="AA72" i="600"/>
  <c r="N72" i="600"/>
  <c r="Q124" i="600"/>
  <c r="P124" i="600"/>
  <c r="N38" i="601"/>
  <c r="AB38" i="601"/>
  <c r="AC22" i="601" s="1"/>
  <c r="AA38" i="601"/>
  <c r="Q192" i="600"/>
  <c r="P192" i="600"/>
  <c r="AB21" i="600"/>
  <c r="AC5" i="600" s="1"/>
  <c r="AA21" i="600"/>
  <c r="N21" i="600"/>
  <c r="N191" i="600"/>
  <c r="AB191" i="600"/>
  <c r="AC175" i="600" s="1"/>
  <c r="AA191" i="600"/>
  <c r="Q89" i="600"/>
  <c r="R73" i="600" s="1"/>
  <c r="P89" i="600"/>
  <c r="Q141" i="600"/>
  <c r="P141" i="600"/>
  <c r="Q72" i="601"/>
  <c r="R56" i="601" s="1"/>
  <c r="P72" i="601"/>
  <c r="Q157" i="600"/>
  <c r="R141" i="600" s="1"/>
  <c r="P157" i="600"/>
  <c r="Q72" i="597"/>
  <c r="R56" i="597" s="1"/>
  <c r="P72" i="597"/>
  <c r="Q38" i="598"/>
  <c r="R22" i="598" s="1"/>
  <c r="P38" i="598"/>
  <c r="Q208" i="597"/>
  <c r="R192" i="597" s="1"/>
  <c r="P208" i="597"/>
  <c r="Q21" i="597"/>
  <c r="R5" i="597" s="1"/>
  <c r="P21" i="597"/>
  <c r="Q157" i="597"/>
  <c r="R141" i="597" s="1"/>
  <c r="P157" i="597"/>
  <c r="N106" i="597"/>
  <c r="AB106" i="597"/>
  <c r="AC90" i="597" s="1"/>
  <c r="AA106" i="597"/>
  <c r="Q144" i="598"/>
  <c r="P144" i="598"/>
  <c r="Q6" i="597"/>
  <c r="P6" i="597"/>
  <c r="Q124" i="598"/>
  <c r="P124" i="598"/>
  <c r="Q140" i="598"/>
  <c r="R124" i="598" s="1"/>
  <c r="P140" i="598"/>
  <c r="Q123" i="597"/>
  <c r="R107" i="597" s="1"/>
  <c r="P123" i="597"/>
  <c r="Q157" i="598"/>
  <c r="R141" i="598" s="1"/>
  <c r="P157" i="598"/>
  <c r="Q89" i="598"/>
  <c r="R73" i="598" s="1"/>
  <c r="P89" i="598"/>
  <c r="N89" i="597"/>
  <c r="AB89" i="597"/>
  <c r="AC73" i="597" s="1"/>
  <c r="AA89" i="597"/>
  <c r="Q109" i="598"/>
  <c r="P109" i="598"/>
  <c r="Q38" i="597"/>
  <c r="R22" i="597" s="1"/>
  <c r="P38" i="597"/>
  <c r="Q123" i="598"/>
  <c r="R107" i="598" s="1"/>
  <c r="P123" i="598"/>
  <c r="Q55" i="597"/>
  <c r="R39" i="597" s="1"/>
  <c r="P55" i="597"/>
  <c r="Q57" i="597"/>
  <c r="P57" i="597"/>
  <c r="Q90" i="598"/>
  <c r="P90" i="598"/>
  <c r="Q72" i="598"/>
  <c r="R56" i="598" s="1"/>
  <c r="P72" i="598"/>
  <c r="D2" i="598"/>
  <c r="Q194" i="597"/>
  <c r="P194" i="597"/>
  <c r="Q55" i="598"/>
  <c r="R39" i="598" s="1"/>
  <c r="P55" i="598"/>
  <c r="Q90" i="595"/>
  <c r="P90" i="595"/>
  <c r="N55" i="594"/>
  <c r="AB55" i="594"/>
  <c r="AC39" i="594" s="1"/>
  <c r="AA55" i="594"/>
  <c r="Q175" i="594"/>
  <c r="P175" i="594"/>
  <c r="Q72" i="595"/>
  <c r="R56" i="595" s="1"/>
  <c r="P72" i="595"/>
  <c r="Q56" i="594"/>
  <c r="P56" i="594"/>
  <c r="N174" i="594"/>
  <c r="AB174" i="594"/>
  <c r="AC158" i="594" s="1"/>
  <c r="AA174" i="594"/>
  <c r="Q55" i="595"/>
  <c r="R39" i="595" s="1"/>
  <c r="P55" i="595"/>
  <c r="Q89" i="595"/>
  <c r="R73" i="595" s="1"/>
  <c r="P89" i="595"/>
  <c r="Q141" i="594"/>
  <c r="P141" i="594"/>
  <c r="Q38" i="595"/>
  <c r="R22" i="595" s="1"/>
  <c r="P38" i="595"/>
  <c r="N106" i="595"/>
  <c r="AB106" i="595"/>
  <c r="AC90" i="595" s="1"/>
  <c r="AA106" i="595"/>
  <c r="N140" i="594"/>
  <c r="AB140" i="594"/>
  <c r="AC124" i="594" s="1"/>
  <c r="AA140" i="594"/>
  <c r="Q157" i="595"/>
  <c r="R141" i="595" s="1"/>
  <c r="P157" i="595"/>
  <c r="Q72" i="594"/>
  <c r="R56" i="594" s="1"/>
  <c r="P72" i="594"/>
  <c r="Q157" i="594"/>
  <c r="R141" i="594" s="1"/>
  <c r="P157" i="594"/>
  <c r="Q208" i="594"/>
  <c r="R192" i="594" s="1"/>
  <c r="P208" i="594"/>
  <c r="N21" i="595"/>
  <c r="AB21" i="595"/>
  <c r="AC5" i="595" s="1"/>
  <c r="AA21" i="595"/>
  <c r="Q124" i="594"/>
  <c r="P124" i="594"/>
  <c r="Q38" i="594"/>
  <c r="R22" i="594" s="1"/>
  <c r="P38" i="594"/>
  <c r="N191" i="594"/>
  <c r="AB191" i="594"/>
  <c r="AC175" i="594" s="1"/>
  <c r="AA191" i="594"/>
  <c r="N123" i="594"/>
  <c r="AB123" i="594"/>
  <c r="AC107" i="594" s="1"/>
  <c r="AA123" i="594"/>
  <c r="Q21" i="594"/>
  <c r="R5" i="594" s="1"/>
  <c r="P21" i="594"/>
  <c r="N106" i="594"/>
  <c r="AB106" i="594"/>
  <c r="AC90" i="594" s="1"/>
  <c r="AA106" i="594"/>
  <c r="Q90" i="594"/>
  <c r="P90" i="594"/>
  <c r="Q123" i="595"/>
  <c r="R107" i="595" s="1"/>
  <c r="P123" i="595"/>
  <c r="P140" i="595"/>
  <c r="Q140" i="595"/>
  <c r="R124" i="595" s="1"/>
  <c r="N89" i="594"/>
  <c r="AB89" i="594"/>
  <c r="AC73" i="594" s="1"/>
  <c r="AA89" i="594"/>
  <c r="Q90" i="592"/>
  <c r="P90" i="592"/>
  <c r="Q157" i="592"/>
  <c r="R141" i="592" s="1"/>
  <c r="P157" i="592"/>
  <c r="Q125" i="592"/>
  <c r="P125" i="592"/>
  <c r="Q38" i="591"/>
  <c r="R22" i="591" s="1"/>
  <c r="P38" i="591"/>
  <c r="N123" i="591"/>
  <c r="AB123" i="591"/>
  <c r="AC107" i="591" s="1"/>
  <c r="AA123" i="591"/>
  <c r="Q123" i="592"/>
  <c r="R107" i="592" s="1"/>
  <c r="P123" i="592"/>
  <c r="Q55" i="592"/>
  <c r="R39" i="592" s="1"/>
  <c r="P55" i="592"/>
  <c r="Q208" i="591"/>
  <c r="R192" i="591" s="1"/>
  <c r="P208" i="591"/>
  <c r="N106" i="591"/>
  <c r="AB106" i="591"/>
  <c r="AC90" i="591" s="1"/>
  <c r="AA106" i="591"/>
  <c r="Q143" i="592"/>
  <c r="P143" i="592"/>
  <c r="Q38" i="592"/>
  <c r="R22" i="592" s="1"/>
  <c r="P38" i="592"/>
  <c r="Q89" i="592"/>
  <c r="R73" i="592" s="1"/>
  <c r="P89" i="592"/>
  <c r="Q109" i="592"/>
  <c r="P109" i="592"/>
  <c r="Q157" i="591"/>
  <c r="R141" i="591" s="1"/>
  <c r="P157" i="591"/>
  <c r="Q124" i="592"/>
  <c r="P124" i="592"/>
  <c r="Q72" i="591"/>
  <c r="R56" i="591" s="1"/>
  <c r="P72" i="591"/>
  <c r="Q140" i="592"/>
  <c r="R124" i="592" s="1"/>
  <c r="P140" i="592"/>
  <c r="Q21" i="591"/>
  <c r="R5" i="591" s="1"/>
  <c r="P21" i="591"/>
  <c r="Q92" i="591"/>
  <c r="P92" i="591"/>
  <c r="Q38" i="589"/>
  <c r="R22" i="589" s="1"/>
  <c r="P38" i="589"/>
  <c r="Q22" i="588"/>
  <c r="P22" i="588"/>
  <c r="Q124" i="589"/>
  <c r="P124" i="589"/>
  <c r="N191" i="588"/>
  <c r="AB191" i="588"/>
  <c r="AC175" i="588" s="1"/>
  <c r="AA191" i="588"/>
  <c r="Q143" i="589"/>
  <c r="P143" i="589"/>
  <c r="AB38" i="588"/>
  <c r="AC22" i="588" s="1"/>
  <c r="AA38" i="588"/>
  <c r="N38" i="588"/>
  <c r="Q157" i="588"/>
  <c r="R141" i="588" s="1"/>
  <c r="P157" i="588"/>
  <c r="N106" i="588"/>
  <c r="AB106" i="588"/>
  <c r="AC90" i="588" s="1"/>
  <c r="AA106" i="588"/>
  <c r="Q142" i="588"/>
  <c r="P142" i="588"/>
  <c r="D2" i="589"/>
  <c r="Q125" i="588"/>
  <c r="P125" i="588"/>
  <c r="Q89" i="589"/>
  <c r="R73" i="589" s="1"/>
  <c r="P89" i="589"/>
  <c r="Q140" i="589"/>
  <c r="R124" i="589" s="1"/>
  <c r="P140" i="589"/>
  <c r="Q123" i="589"/>
  <c r="R107" i="589" s="1"/>
  <c r="P123" i="589"/>
  <c r="Q91" i="588"/>
  <c r="P91" i="588"/>
  <c r="Q157" i="589"/>
  <c r="R141" i="589" s="1"/>
  <c r="P157" i="589"/>
  <c r="Q143" i="588"/>
  <c r="P143" i="588"/>
  <c r="Q55" i="589"/>
  <c r="R39" i="589" s="1"/>
  <c r="P55" i="589"/>
  <c r="Q55" i="588"/>
  <c r="R39" i="588" s="1"/>
  <c r="P55" i="588"/>
  <c r="P55" i="586"/>
  <c r="Q55" i="586"/>
  <c r="R39" i="586" s="1"/>
  <c r="D2" i="586"/>
  <c r="Q157" i="586"/>
  <c r="R141" i="586" s="1"/>
  <c r="P157" i="586"/>
  <c r="Q89" i="586"/>
  <c r="R73" i="586" s="1"/>
  <c r="P89" i="586"/>
  <c r="Q194" i="585"/>
  <c r="P194" i="585"/>
  <c r="Q38" i="585"/>
  <c r="R22" i="585" s="1"/>
  <c r="P38" i="585"/>
  <c r="Q38" i="586"/>
  <c r="R22" i="586" s="1"/>
  <c r="P38" i="586"/>
  <c r="Q39" i="585"/>
  <c r="P39" i="585"/>
  <c r="Q140" i="586"/>
  <c r="R124" i="586" s="1"/>
  <c r="P140" i="586"/>
  <c r="N208" i="585"/>
  <c r="AB208" i="585"/>
  <c r="AC192" i="585" s="1"/>
  <c r="AA208" i="585"/>
  <c r="P157" i="585"/>
  <c r="Q157" i="585"/>
  <c r="R141" i="585" s="1"/>
  <c r="N123" i="585"/>
  <c r="AB123" i="585"/>
  <c r="AC107" i="585" s="1"/>
  <c r="AA123" i="585"/>
  <c r="Q124" i="586"/>
  <c r="P124" i="586"/>
  <c r="N72" i="585"/>
  <c r="AB72" i="585"/>
  <c r="AC56" i="585" s="1"/>
  <c r="AA72" i="585"/>
  <c r="Q123" i="586"/>
  <c r="R107" i="586" s="1"/>
  <c r="P123" i="586"/>
  <c r="N21" i="585"/>
  <c r="AB21" i="585"/>
  <c r="AC5" i="585" s="1"/>
  <c r="AA21" i="585"/>
  <c r="P55" i="585"/>
  <c r="Q55" i="585"/>
  <c r="R39" i="585" s="1"/>
  <c r="Q143" i="586"/>
  <c r="P143" i="586"/>
  <c r="Q90" i="583"/>
  <c r="P90" i="583"/>
  <c r="Q75" i="582"/>
  <c r="P75" i="582"/>
  <c r="Q39" i="583"/>
  <c r="P39" i="583"/>
  <c r="Q57" i="583"/>
  <c r="P57" i="583"/>
  <c r="P140" i="583"/>
  <c r="Q140" i="583"/>
  <c r="R124" i="583" s="1"/>
  <c r="Q40" i="583"/>
  <c r="P40" i="583"/>
  <c r="Q93" i="582"/>
  <c r="P93" i="582"/>
  <c r="Q72" i="582"/>
  <c r="R56" i="582" s="1"/>
  <c r="P72" i="582"/>
  <c r="Q6" i="583"/>
  <c r="P6" i="583"/>
  <c r="Q5" i="583"/>
  <c r="P5" i="583"/>
  <c r="Q40" i="582"/>
  <c r="P40" i="582"/>
  <c r="Q89" i="583"/>
  <c r="R73" i="583" s="1"/>
  <c r="P89" i="583"/>
  <c r="Q39" i="582"/>
  <c r="P39" i="582"/>
  <c r="Q123" i="583"/>
  <c r="R107" i="583" s="1"/>
  <c r="P123" i="583"/>
  <c r="Q196" i="582"/>
  <c r="P196" i="582"/>
  <c r="P208" i="582"/>
  <c r="Q208" i="582"/>
  <c r="R192" i="582" s="1"/>
  <c r="AA38" i="582"/>
  <c r="N38" i="582"/>
  <c r="AB38" i="582"/>
  <c r="AC22" i="582" s="1"/>
  <c r="Q38" i="583"/>
  <c r="R22" i="583" s="1"/>
  <c r="P38" i="583"/>
  <c r="Q157" i="582"/>
  <c r="R141" i="582" s="1"/>
  <c r="P157" i="582"/>
  <c r="Q106" i="582"/>
  <c r="R90" i="582" s="1"/>
  <c r="P106" i="582"/>
  <c r="Q178" i="582"/>
  <c r="P178" i="582"/>
  <c r="Q41" i="582"/>
  <c r="P41" i="582"/>
  <c r="P123" i="582"/>
  <c r="Q123" i="582"/>
  <c r="R107" i="582" s="1"/>
  <c r="Q140" i="582"/>
  <c r="R124" i="582" s="1"/>
  <c r="P140" i="582"/>
  <c r="Q157" i="583"/>
  <c r="R141" i="583" s="1"/>
  <c r="P157" i="583"/>
  <c r="Q125" i="583"/>
  <c r="P125" i="583"/>
  <c r="P106" i="583"/>
  <c r="Q106" i="583"/>
  <c r="R90" i="583" s="1"/>
  <c r="Q92" i="583"/>
  <c r="P92" i="583"/>
  <c r="Q55" i="582"/>
  <c r="R39" i="582" s="1"/>
  <c r="P55" i="582"/>
  <c r="Q159" i="582"/>
  <c r="P159" i="582"/>
  <c r="Q77" i="583"/>
  <c r="P77" i="583"/>
  <c r="Q127" i="582"/>
  <c r="P127" i="582"/>
  <c r="Q72" i="583"/>
  <c r="R56" i="583" s="1"/>
  <c r="P72" i="583"/>
  <c r="P21" i="582"/>
  <c r="D2" i="582"/>
  <c r="Q21" i="582"/>
  <c r="R5" i="582" s="1"/>
  <c r="Q76" i="582"/>
  <c r="P76" i="582"/>
  <c r="Q124" i="583"/>
  <c r="P124" i="583"/>
  <c r="D2" i="583"/>
  <c r="Q21" i="583"/>
  <c r="R5" i="583" s="1"/>
  <c r="P21" i="583"/>
  <c r="P174" i="582"/>
  <c r="Q174" i="582"/>
  <c r="R158" i="582" s="1"/>
  <c r="P73" i="582"/>
  <c r="Q73" i="582"/>
  <c r="AB55" i="583"/>
  <c r="AC39" i="583" s="1"/>
  <c r="AA55" i="583"/>
  <c r="N55" i="583"/>
  <c r="Q61" i="583"/>
  <c r="P61" i="583"/>
  <c r="Q111" i="582"/>
  <c r="P111" i="582"/>
  <c r="Q191" i="582"/>
  <c r="R175" i="582" s="1"/>
  <c r="P191" i="582"/>
  <c r="P89" i="582"/>
  <c r="Q89" i="582"/>
  <c r="R73" i="582" s="1"/>
  <c r="Q157" i="673" l="1"/>
  <c r="R141" i="673" s="1"/>
  <c r="P157" i="673"/>
  <c r="Q72" i="672"/>
  <c r="R56" i="672" s="1"/>
  <c r="P72" i="672"/>
  <c r="Q123" i="673"/>
  <c r="R107" i="673" s="1"/>
  <c r="P123" i="673"/>
  <c r="Q89" i="670"/>
  <c r="R73" i="670" s="1"/>
  <c r="P89" i="670"/>
  <c r="Q38" i="669"/>
  <c r="R22" i="669" s="1"/>
  <c r="P38" i="669"/>
  <c r="Q89" i="669"/>
  <c r="R73" i="669" s="1"/>
  <c r="P89" i="669"/>
  <c r="D2" i="670"/>
  <c r="Q21" i="670"/>
  <c r="R5" i="670" s="1"/>
  <c r="P21" i="670"/>
  <c r="Q174" i="669"/>
  <c r="R158" i="669" s="1"/>
  <c r="P174" i="669"/>
  <c r="Q157" i="669"/>
  <c r="R141" i="669" s="1"/>
  <c r="P157" i="669"/>
  <c r="D2" i="669"/>
  <c r="Q106" i="669"/>
  <c r="R90" i="669" s="1"/>
  <c r="P106" i="669"/>
  <c r="Q123" i="669"/>
  <c r="R107" i="669" s="1"/>
  <c r="P123" i="669"/>
  <c r="Q140" i="669"/>
  <c r="R124" i="669" s="1"/>
  <c r="P140" i="669"/>
  <c r="P123" i="666"/>
  <c r="Q123" i="666"/>
  <c r="R107" i="666" s="1"/>
  <c r="Q106" i="666"/>
  <c r="R90" i="666" s="1"/>
  <c r="P106" i="666"/>
  <c r="Q157" i="664"/>
  <c r="R141" i="664" s="1"/>
  <c r="P157" i="664"/>
  <c r="P38" i="664"/>
  <c r="Q38" i="664"/>
  <c r="R22" i="664" s="1"/>
  <c r="P89" i="664"/>
  <c r="Q89" i="664"/>
  <c r="R73" i="664" s="1"/>
  <c r="Q123" i="664"/>
  <c r="R107" i="664" s="1"/>
  <c r="P123" i="664"/>
  <c r="Q55" i="664"/>
  <c r="R39" i="664" s="1"/>
  <c r="P55" i="664"/>
  <c r="P123" i="660"/>
  <c r="Q123" i="660"/>
  <c r="R107" i="660" s="1"/>
  <c r="Q55" i="661"/>
  <c r="R39" i="661" s="1"/>
  <c r="P55" i="661"/>
  <c r="Q191" i="660"/>
  <c r="R175" i="660" s="1"/>
  <c r="P191" i="660"/>
  <c r="Q89" i="660"/>
  <c r="R73" i="660" s="1"/>
  <c r="P89" i="660"/>
  <c r="D2" i="660"/>
  <c r="Q123" i="661"/>
  <c r="R107" i="661" s="1"/>
  <c r="P123" i="661"/>
  <c r="Q208" i="657"/>
  <c r="R192" i="657" s="1"/>
  <c r="P208" i="657"/>
  <c r="P106" i="657"/>
  <c r="Q106" i="657"/>
  <c r="R90" i="657" s="1"/>
  <c r="Q191" i="657"/>
  <c r="R175" i="657" s="1"/>
  <c r="P191" i="657"/>
  <c r="D2" i="657"/>
  <c r="Q21" i="657"/>
  <c r="R5" i="657" s="1"/>
  <c r="P21" i="657"/>
  <c r="Q72" i="657"/>
  <c r="R56" i="657" s="1"/>
  <c r="P72" i="657"/>
  <c r="Q123" i="658"/>
  <c r="R107" i="658" s="1"/>
  <c r="P123" i="658"/>
  <c r="Q89" i="657"/>
  <c r="R73" i="657" s="1"/>
  <c r="P89" i="657"/>
  <c r="P89" i="658"/>
  <c r="Q89" i="658"/>
  <c r="R73" i="658" s="1"/>
  <c r="Q72" i="655"/>
  <c r="R56" i="655" s="1"/>
  <c r="P72" i="655"/>
  <c r="D2" i="655"/>
  <c r="Q140" i="654"/>
  <c r="R124" i="654" s="1"/>
  <c r="P140" i="654"/>
  <c r="Q21" i="652"/>
  <c r="R5" i="652" s="1"/>
  <c r="P21" i="652"/>
  <c r="D2" i="652"/>
  <c r="Q89" i="652"/>
  <c r="R73" i="652" s="1"/>
  <c r="P89" i="652"/>
  <c r="Q208" i="651"/>
  <c r="R192" i="651" s="1"/>
  <c r="P208" i="651"/>
  <c r="Q191" i="651"/>
  <c r="R175" i="651" s="1"/>
  <c r="P191" i="651"/>
  <c r="Q140" i="651"/>
  <c r="R124" i="651" s="1"/>
  <c r="P140" i="651"/>
  <c r="Q106" i="652"/>
  <c r="R90" i="652" s="1"/>
  <c r="P106" i="652"/>
  <c r="Q157" i="652"/>
  <c r="R141" i="652" s="1"/>
  <c r="P157" i="652"/>
  <c r="P89" i="651"/>
  <c r="Q89" i="651"/>
  <c r="R73" i="651" s="1"/>
  <c r="Q38" i="652"/>
  <c r="R22" i="652" s="1"/>
  <c r="P38" i="652"/>
  <c r="Q21" i="649"/>
  <c r="R5" i="649" s="1"/>
  <c r="P21" i="649"/>
  <c r="D2" i="649"/>
  <c r="Q72" i="649"/>
  <c r="R56" i="649" s="1"/>
  <c r="P72" i="649"/>
  <c r="Q123" i="648"/>
  <c r="R107" i="648" s="1"/>
  <c r="P123" i="648"/>
  <c r="Q174" i="648"/>
  <c r="R158" i="648" s="1"/>
  <c r="P174" i="648"/>
  <c r="Q38" i="648"/>
  <c r="R22" i="648" s="1"/>
  <c r="P38" i="648"/>
  <c r="Q38" i="649"/>
  <c r="R22" i="649" s="1"/>
  <c r="P38" i="649"/>
  <c r="Q89" i="649"/>
  <c r="R73" i="649" s="1"/>
  <c r="P89" i="649"/>
  <c r="Q208" i="648"/>
  <c r="R192" i="648" s="1"/>
  <c r="P208" i="648"/>
  <c r="Q191" i="648"/>
  <c r="R175" i="648" s="1"/>
  <c r="P191" i="648"/>
  <c r="Q140" i="648"/>
  <c r="R124" i="648" s="1"/>
  <c r="P140" i="648"/>
  <c r="D2" i="648"/>
  <c r="Q123" i="646"/>
  <c r="R107" i="646" s="1"/>
  <c r="P123" i="646"/>
  <c r="Q89" i="645"/>
  <c r="R73" i="645" s="1"/>
  <c r="P89" i="645"/>
  <c r="Q208" i="645"/>
  <c r="R192" i="645" s="1"/>
  <c r="P208" i="645"/>
  <c r="Q21" i="646"/>
  <c r="R5" i="646" s="1"/>
  <c r="P21" i="646"/>
  <c r="D2" i="646"/>
  <c r="Q140" i="645"/>
  <c r="R124" i="645" s="1"/>
  <c r="P140" i="645"/>
  <c r="Q174" i="645"/>
  <c r="R158" i="645" s="1"/>
  <c r="P174" i="645"/>
  <c r="Q123" i="645"/>
  <c r="R107" i="645" s="1"/>
  <c r="P123" i="645"/>
  <c r="Q157" i="646"/>
  <c r="R141" i="646" s="1"/>
  <c r="P157" i="646"/>
  <c r="Q106" i="645"/>
  <c r="R90" i="645" s="1"/>
  <c r="P106" i="645"/>
  <c r="P38" i="645"/>
  <c r="Q38" i="645"/>
  <c r="R22" i="645" s="1"/>
  <c r="Q72" i="646"/>
  <c r="R56" i="646" s="1"/>
  <c r="P72" i="646"/>
  <c r="Q89" i="646"/>
  <c r="R73" i="646" s="1"/>
  <c r="P89" i="646"/>
  <c r="P38" i="646"/>
  <c r="Q38" i="646"/>
  <c r="R22" i="646" s="1"/>
  <c r="D2" i="645"/>
  <c r="P191" i="645"/>
  <c r="Q191" i="645"/>
  <c r="R175" i="645" s="1"/>
  <c r="Q106" i="643"/>
  <c r="R90" i="643" s="1"/>
  <c r="P106" i="643"/>
  <c r="Q106" i="642"/>
  <c r="R90" i="642" s="1"/>
  <c r="P106" i="642"/>
  <c r="Q208" i="642"/>
  <c r="R192" i="642" s="1"/>
  <c r="P208" i="642"/>
  <c r="Q123" i="642"/>
  <c r="R107" i="642" s="1"/>
  <c r="P123" i="642"/>
  <c r="D2" i="642"/>
  <c r="Q21" i="642"/>
  <c r="R5" i="642" s="1"/>
  <c r="P21" i="642"/>
  <c r="D2" i="643"/>
  <c r="Q55" i="643"/>
  <c r="R39" i="643" s="1"/>
  <c r="P55" i="643"/>
  <c r="Q123" i="643"/>
  <c r="R107" i="643" s="1"/>
  <c r="P123" i="643"/>
  <c r="Q140" i="642"/>
  <c r="R124" i="642" s="1"/>
  <c r="P140" i="642"/>
  <c r="Q72" i="642"/>
  <c r="R56" i="642" s="1"/>
  <c r="P72" i="642"/>
  <c r="Q157" i="642"/>
  <c r="R141" i="642" s="1"/>
  <c r="P157" i="642"/>
  <c r="Q157" i="643"/>
  <c r="R141" i="643" s="1"/>
  <c r="P157" i="643"/>
  <c r="Q191" i="642"/>
  <c r="R175" i="642" s="1"/>
  <c r="P191" i="642"/>
  <c r="P191" i="639"/>
  <c r="Q191" i="639"/>
  <c r="R175" i="639" s="1"/>
  <c r="Q72" i="640"/>
  <c r="R56" i="640" s="1"/>
  <c r="P72" i="640"/>
  <c r="Q55" i="640"/>
  <c r="R39" i="640" s="1"/>
  <c r="P55" i="640"/>
  <c r="Q106" i="639"/>
  <c r="R90" i="639" s="1"/>
  <c r="P106" i="639"/>
  <c r="D2" i="640"/>
  <c r="D2" i="639"/>
  <c r="P89" i="640"/>
  <c r="Q89" i="640"/>
  <c r="R73" i="640" s="1"/>
  <c r="P38" i="640"/>
  <c r="Q38" i="640"/>
  <c r="R22" i="640" s="1"/>
  <c r="Q140" i="639"/>
  <c r="R124" i="639" s="1"/>
  <c r="P140" i="639"/>
  <c r="Q123" i="639"/>
  <c r="R107" i="639" s="1"/>
  <c r="P123" i="639"/>
  <c r="Q72" i="633"/>
  <c r="R56" i="633" s="1"/>
  <c r="P72" i="633"/>
  <c r="Q72" i="634"/>
  <c r="R56" i="634" s="1"/>
  <c r="P72" i="634"/>
  <c r="Q89" i="633"/>
  <c r="R73" i="633" s="1"/>
  <c r="P89" i="633"/>
  <c r="D2" i="633"/>
  <c r="Q21" i="633"/>
  <c r="R5" i="633" s="1"/>
  <c r="P21" i="633"/>
  <c r="Q157" i="633"/>
  <c r="R141" i="633" s="1"/>
  <c r="P157" i="633"/>
  <c r="Q106" i="633"/>
  <c r="R90" i="633" s="1"/>
  <c r="P106" i="633"/>
  <c r="Q140" i="630"/>
  <c r="R124" i="630" s="1"/>
  <c r="P140" i="630"/>
  <c r="Q174" i="630"/>
  <c r="R158" i="630" s="1"/>
  <c r="P174" i="630"/>
  <c r="Q106" i="630"/>
  <c r="R90" i="630" s="1"/>
  <c r="P106" i="630"/>
  <c r="Q106" i="631"/>
  <c r="R90" i="631" s="1"/>
  <c r="P106" i="631"/>
  <c r="Q123" i="630"/>
  <c r="R107" i="630" s="1"/>
  <c r="P123" i="630"/>
  <c r="Q21" i="631"/>
  <c r="R5" i="631" s="1"/>
  <c r="P21" i="631"/>
  <c r="D2" i="631"/>
  <c r="Q208" i="627"/>
  <c r="R192" i="627" s="1"/>
  <c r="P208" i="627"/>
  <c r="D2" i="627"/>
  <c r="Q123" i="627"/>
  <c r="R107" i="627" s="1"/>
  <c r="P123" i="627"/>
  <c r="Q140" i="627"/>
  <c r="R124" i="627" s="1"/>
  <c r="P140" i="627"/>
  <c r="Q38" i="624"/>
  <c r="R22" i="624" s="1"/>
  <c r="P38" i="624"/>
  <c r="Q38" i="622"/>
  <c r="R22" i="622" s="1"/>
  <c r="P38" i="622"/>
  <c r="Q191" i="621"/>
  <c r="R175" i="621" s="1"/>
  <c r="P191" i="621"/>
  <c r="D2" i="622"/>
  <c r="Q106" i="621"/>
  <c r="R90" i="621" s="1"/>
  <c r="P106" i="621"/>
  <c r="Q72" i="622"/>
  <c r="R56" i="622" s="1"/>
  <c r="P72" i="622"/>
  <c r="Q89" i="619"/>
  <c r="R73" i="619" s="1"/>
  <c r="P89" i="619"/>
  <c r="Q157" i="619"/>
  <c r="R141" i="619" s="1"/>
  <c r="P157" i="619"/>
  <c r="Q55" i="619"/>
  <c r="R39" i="619" s="1"/>
  <c r="P55" i="619"/>
  <c r="Q38" i="619"/>
  <c r="R22" i="619" s="1"/>
  <c r="P38" i="619"/>
  <c r="Q89" i="618"/>
  <c r="R73" i="618" s="1"/>
  <c r="P89" i="618"/>
  <c r="Q38" i="618"/>
  <c r="R22" i="618" s="1"/>
  <c r="P38" i="618"/>
  <c r="Q191" i="618"/>
  <c r="R175" i="618" s="1"/>
  <c r="P191" i="618"/>
  <c r="Q174" i="618"/>
  <c r="R158" i="618" s="1"/>
  <c r="P174" i="618"/>
  <c r="Q123" i="619"/>
  <c r="R107" i="619" s="1"/>
  <c r="P123" i="619"/>
  <c r="Q123" i="618"/>
  <c r="R107" i="618" s="1"/>
  <c r="P123" i="618"/>
  <c r="Q55" i="618"/>
  <c r="R39" i="618" s="1"/>
  <c r="P55" i="618"/>
  <c r="Q140" i="618"/>
  <c r="R124" i="618" s="1"/>
  <c r="P140" i="618"/>
  <c r="Q106" i="619"/>
  <c r="R90" i="619" s="1"/>
  <c r="P106" i="619"/>
  <c r="Q106" i="618"/>
  <c r="R90" i="618" s="1"/>
  <c r="P106" i="618"/>
  <c r="Q21" i="619"/>
  <c r="R5" i="619" s="1"/>
  <c r="P21" i="619"/>
  <c r="D2" i="619"/>
  <c r="Q208" i="618"/>
  <c r="R192" i="618" s="1"/>
  <c r="P208" i="618"/>
  <c r="Q72" i="619"/>
  <c r="R56" i="619" s="1"/>
  <c r="P72" i="619"/>
  <c r="Q106" i="615"/>
  <c r="R90" i="615" s="1"/>
  <c r="P106" i="615"/>
  <c r="Q55" i="616"/>
  <c r="R39" i="616" s="1"/>
  <c r="P55" i="616"/>
  <c r="D2" i="616"/>
  <c r="Q72" i="616"/>
  <c r="R56" i="616" s="1"/>
  <c r="P72" i="616"/>
  <c r="Q72" i="615"/>
  <c r="R56" i="615" s="1"/>
  <c r="P72" i="615"/>
  <c r="Q38" i="616"/>
  <c r="R22" i="616" s="1"/>
  <c r="P38" i="616"/>
  <c r="Q208" i="615"/>
  <c r="R192" i="615" s="1"/>
  <c r="P208" i="615"/>
  <c r="Q140" i="615"/>
  <c r="R124" i="615" s="1"/>
  <c r="P140" i="615"/>
  <c r="D2" i="615"/>
  <c r="Q21" i="615"/>
  <c r="R5" i="615" s="1"/>
  <c r="P21" i="615"/>
  <c r="Q89" i="615"/>
  <c r="R73" i="615" s="1"/>
  <c r="P89" i="615"/>
  <c r="Q123" i="615"/>
  <c r="R107" i="615" s="1"/>
  <c r="P123" i="615"/>
  <c r="Q123" i="616"/>
  <c r="R107" i="616" s="1"/>
  <c r="P123" i="616"/>
  <c r="Q89" i="616"/>
  <c r="R73" i="616" s="1"/>
  <c r="P89" i="616"/>
  <c r="Q191" i="615"/>
  <c r="R175" i="615" s="1"/>
  <c r="P191" i="615"/>
  <c r="Q123" i="613"/>
  <c r="R107" i="613" s="1"/>
  <c r="P123" i="613"/>
  <c r="Q55" i="613"/>
  <c r="R39" i="613" s="1"/>
  <c r="P55" i="613"/>
  <c r="Q89" i="613"/>
  <c r="R73" i="613" s="1"/>
  <c r="P89" i="613"/>
  <c r="D2" i="613"/>
  <c r="Q106" i="613"/>
  <c r="R90" i="613" s="1"/>
  <c r="P106" i="613"/>
  <c r="Q191" i="609"/>
  <c r="R175" i="609" s="1"/>
  <c r="P191" i="609"/>
  <c r="Q106" i="609"/>
  <c r="R90" i="609" s="1"/>
  <c r="P106" i="609"/>
  <c r="Q55" i="607"/>
  <c r="R39" i="607" s="1"/>
  <c r="P55" i="607"/>
  <c r="Q191" i="606"/>
  <c r="R175" i="606" s="1"/>
  <c r="P191" i="606"/>
  <c r="Q38" i="607"/>
  <c r="R22" i="607" s="1"/>
  <c r="P38" i="607"/>
  <c r="Q106" i="606"/>
  <c r="R90" i="606" s="1"/>
  <c r="P106" i="606"/>
  <c r="Q72" i="607"/>
  <c r="R56" i="607" s="1"/>
  <c r="P72" i="607"/>
  <c r="D2" i="607"/>
  <c r="Q38" i="606"/>
  <c r="R22" i="606" s="1"/>
  <c r="P38" i="606"/>
  <c r="Q208" i="603"/>
  <c r="R192" i="603" s="1"/>
  <c r="P208" i="603"/>
  <c r="Q89" i="603"/>
  <c r="R73" i="603" s="1"/>
  <c r="P89" i="603"/>
  <c r="D2" i="603"/>
  <c r="Q140" i="603"/>
  <c r="R124" i="603" s="1"/>
  <c r="P140" i="603"/>
  <c r="Q55" i="603"/>
  <c r="R39" i="603" s="1"/>
  <c r="P55" i="603"/>
  <c r="Q106" i="603"/>
  <c r="R90" i="603" s="1"/>
  <c r="P106" i="603"/>
  <c r="Q191" i="603"/>
  <c r="R175" i="603" s="1"/>
  <c r="P191" i="603"/>
  <c r="Q106" i="604"/>
  <c r="R90" i="604" s="1"/>
  <c r="P106" i="604"/>
  <c r="Q123" i="603"/>
  <c r="R107" i="603" s="1"/>
  <c r="P123" i="603"/>
  <c r="Q174" i="603"/>
  <c r="R158" i="603" s="1"/>
  <c r="P174" i="603"/>
  <c r="Q38" i="601"/>
  <c r="R22" i="601" s="1"/>
  <c r="P38" i="601"/>
  <c r="Q106" i="601"/>
  <c r="R90" i="601" s="1"/>
  <c r="P106" i="601"/>
  <c r="Q72" i="600"/>
  <c r="R56" i="600" s="1"/>
  <c r="P72" i="600"/>
  <c r="Q191" i="600"/>
  <c r="R175" i="600" s="1"/>
  <c r="P191" i="600"/>
  <c r="D2" i="600"/>
  <c r="Q21" i="600"/>
  <c r="R5" i="600" s="1"/>
  <c r="P21" i="600"/>
  <c r="Q106" i="600"/>
  <c r="R90" i="600" s="1"/>
  <c r="P106" i="600"/>
  <c r="Q89" i="601"/>
  <c r="R73" i="601" s="1"/>
  <c r="P89" i="601"/>
  <c r="Q174" i="600"/>
  <c r="R158" i="600" s="1"/>
  <c r="P174" i="600"/>
  <c r="Q140" i="600"/>
  <c r="R124" i="600" s="1"/>
  <c r="P140" i="600"/>
  <c r="Q21" i="601"/>
  <c r="R5" i="601" s="1"/>
  <c r="P21" i="601"/>
  <c r="D2" i="601"/>
  <c r="Q55" i="600"/>
  <c r="R39" i="600" s="1"/>
  <c r="P55" i="600"/>
  <c r="P106" i="597"/>
  <c r="Q106" i="597"/>
  <c r="R90" i="597" s="1"/>
  <c r="D2" i="597"/>
  <c r="Q89" i="597"/>
  <c r="R73" i="597" s="1"/>
  <c r="P89" i="597"/>
  <c r="Q123" i="594"/>
  <c r="R107" i="594" s="1"/>
  <c r="P123" i="594"/>
  <c r="P106" i="595"/>
  <c r="Q106" i="595"/>
  <c r="R90" i="595" s="1"/>
  <c r="P191" i="594"/>
  <c r="Q191" i="594"/>
  <c r="R175" i="594" s="1"/>
  <c r="Q174" i="594"/>
  <c r="R158" i="594" s="1"/>
  <c r="P174" i="594"/>
  <c r="P106" i="594"/>
  <c r="Q106" i="594"/>
  <c r="R90" i="594" s="1"/>
  <c r="D2" i="594"/>
  <c r="Q55" i="594"/>
  <c r="R39" i="594" s="1"/>
  <c r="P55" i="594"/>
  <c r="Q89" i="594"/>
  <c r="R73" i="594" s="1"/>
  <c r="P89" i="594"/>
  <c r="Q140" i="594"/>
  <c r="R124" i="594" s="1"/>
  <c r="P140" i="594"/>
  <c r="D2" i="595"/>
  <c r="Q21" i="595"/>
  <c r="R5" i="595" s="1"/>
  <c r="P21" i="595"/>
  <c r="Q123" i="591"/>
  <c r="R107" i="591" s="1"/>
  <c r="P123" i="591"/>
  <c r="Q106" i="591"/>
  <c r="R90" i="591" s="1"/>
  <c r="P106" i="591"/>
  <c r="D2" i="591"/>
  <c r="Q191" i="588"/>
  <c r="R175" i="588" s="1"/>
  <c r="P191" i="588"/>
  <c r="Q106" i="588"/>
  <c r="R90" i="588" s="1"/>
  <c r="P106" i="588"/>
  <c r="Q38" i="588"/>
  <c r="R22" i="588" s="1"/>
  <c r="P38" i="588"/>
  <c r="D2" i="588"/>
  <c r="Q123" i="585"/>
  <c r="R107" i="585" s="1"/>
  <c r="P123" i="585"/>
  <c r="Q21" i="585"/>
  <c r="R5" i="585" s="1"/>
  <c r="P21" i="585"/>
  <c r="D2" i="585"/>
  <c r="Q208" i="585"/>
  <c r="R192" i="585" s="1"/>
  <c r="P208" i="585"/>
  <c r="P72" i="585"/>
  <c r="Q72" i="585"/>
  <c r="R56" i="585" s="1"/>
  <c r="Q55" i="583"/>
  <c r="R39" i="583" s="1"/>
  <c r="P55" i="583"/>
  <c r="Q38" i="582"/>
  <c r="R22" i="582" s="1"/>
  <c r="P38" i="582"/>
</calcChain>
</file>

<file path=xl/sharedStrings.xml><?xml version="1.0" encoding="utf-8"?>
<sst xmlns="http://schemas.openxmlformats.org/spreadsheetml/2006/main" count="15398" uniqueCount="266">
  <si>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0" type="noConversion"/>
  </si>
  <si>
    <t>日期</t>
    <phoneticPr fontId="20" type="noConversion"/>
  </si>
  <si>
    <t>訂單量</t>
    <phoneticPr fontId="20" type="noConversion"/>
  </si>
  <si>
    <t>營業額</t>
    <phoneticPr fontId="20" type="noConversion"/>
  </si>
  <si>
    <t>人時性</t>
    <phoneticPr fontId="20" type="noConversion"/>
  </si>
  <si>
    <t>項目</t>
    <phoneticPr fontId="21" type="noConversion"/>
  </si>
  <si>
    <t>➀</t>
    <phoneticPr fontId="21" type="noConversion"/>
  </si>
  <si>
    <t>➁</t>
    <phoneticPr fontId="21" type="noConversion"/>
  </si>
  <si>
    <t>➂</t>
    <phoneticPr fontId="21" type="noConversion"/>
  </si>
  <si>
    <t>④</t>
    <phoneticPr fontId="4" type="noConversion"/>
  </si>
  <si>
    <t>⑤</t>
    <phoneticPr fontId="4" type="noConversion"/>
  </si>
  <si>
    <t>組合室</t>
    <phoneticPr fontId="20" type="noConversion"/>
  </si>
  <si>
    <t>全溫層</t>
    <phoneticPr fontId="20" type="noConversion"/>
  </si>
  <si>
    <t>4度C-各編組展開(一配)</t>
    <phoneticPr fontId="20" type="noConversion"/>
  </si>
  <si>
    <t>4度C-各編組展開(二配)</t>
    <phoneticPr fontId="4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</si>
  <si>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20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</si>
  <si>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20" type="noConversion"/>
  </si>
  <si>
    <t>排關平均</t>
  </si>
  <si>
    <t>實績平均</t>
  </si>
  <si>
    <t>達成率平均</t>
  </si>
  <si>
    <t>※現行日本鮮食廠以達成率80%為基本(即為現行KPI)</t>
    <phoneticPr fontId="21" type="noConversion"/>
  </si>
  <si>
    <t>溫層</t>
    <phoneticPr fontId="20" type="noConversion"/>
  </si>
  <si>
    <t>➁4度C-各編組展開</t>
    <phoneticPr fontId="20" type="noConversion"/>
  </si>
  <si>
    <t>編組</t>
    <phoneticPr fontId="20" type="noConversion"/>
  </si>
  <si>
    <t>便當一線</t>
  </si>
  <si>
    <t>便當二線</t>
  </si>
  <si>
    <t>涼麵一線</t>
    <phoneticPr fontId="4" type="noConversion"/>
  </si>
  <si>
    <t>涼麵二線</t>
  </si>
  <si>
    <t>涼麵三線</t>
  </si>
  <si>
    <t>自動包裝機</t>
  </si>
  <si>
    <t>自動包裝機2</t>
    <phoneticPr fontId="4" type="noConversion"/>
  </si>
  <si>
    <t>自動包裝機3</t>
  </si>
  <si>
    <t>便當一線</t>
    <phoneticPr fontId="4" type="noConversion"/>
  </si>
  <si>
    <t>涼麵一線</t>
  </si>
  <si>
    <t>人時性</t>
    <phoneticPr fontId="21" type="noConversion"/>
  </si>
  <si>
    <t>排關</t>
    <phoneticPr fontId="20" type="noConversion"/>
  </si>
  <si>
    <t>-</t>
  </si>
  <si>
    <t>實績</t>
    <phoneticPr fontId="20" type="noConversion"/>
  </si>
  <si>
    <t>達成率</t>
    <phoneticPr fontId="20" type="noConversion"/>
  </si>
  <si>
    <t>作業
時間</t>
    <phoneticPr fontId="20" type="noConversion"/>
  </si>
  <si>
    <t>開始</t>
    <phoneticPr fontId="20" type="noConversion"/>
  </si>
  <si>
    <t>結束</t>
    <phoneticPr fontId="20" type="noConversion"/>
  </si>
  <si>
    <t>配置人數</t>
    <phoneticPr fontId="20" type="noConversion"/>
  </si>
  <si>
    <t>主要應用設備</t>
    <phoneticPr fontId="20" type="noConversion"/>
  </si>
  <si>
    <t>L型封口機</t>
  </si>
  <si>
    <t>ET-55</t>
  </si>
  <si>
    <t>ET-600</t>
  </si>
  <si>
    <t>伺服包裝機</t>
  </si>
  <si>
    <t>次要應用設備</t>
    <phoneticPr fontId="20" type="noConversion"/>
  </si>
  <si>
    <t>備註</t>
    <phoneticPr fontId="20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</si>
  <si>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</si>
  <si>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</si>
  <si>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</si>
  <si>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20" type="noConversion"/>
  </si>
  <si>
    <t>⑤18度C-各編組展開 (二配)</t>
    <phoneticPr fontId="4" type="noConversion"/>
  </si>
  <si>
    <t>自動包裝機2</t>
  </si>
  <si>
    <t>味付飯糰線B</t>
  </si>
  <si>
    <t>(舊)
3300型飯糰線</t>
  </si>
  <si>
    <t>3000型飯糰線</t>
    <phoneticPr fontId="4" type="noConversion"/>
  </si>
  <si>
    <t>(新)
3300型飯糰機</t>
  </si>
  <si>
    <t>GKK3600型
飯糰機</t>
    <phoneticPr fontId="21" type="noConversion"/>
  </si>
  <si>
    <t>GKK3600型
飯糰機2</t>
    <phoneticPr fontId="4" type="noConversion"/>
  </si>
  <si>
    <t>自動包裝機</t>
    <phoneticPr fontId="20" type="noConversion"/>
  </si>
  <si>
    <t>自動包裝機3</t>
    <phoneticPr fontId="4" type="noConversion"/>
  </si>
  <si>
    <t>味付飯糰線B</t>
    <phoneticPr fontId="20" type="noConversion"/>
  </si>
  <si>
    <t>(舊)
3300型飯糰線</t>
    <phoneticPr fontId="20" type="noConversion"/>
  </si>
  <si>
    <t>(新)
3300型飯糰機</t>
    <phoneticPr fontId="20" type="noConversion"/>
  </si>
  <si>
    <t>GKK3600型
飯糰機2</t>
    <phoneticPr fontId="21" type="noConversion"/>
  </si>
  <si>
    <t>夾心型</t>
  </si>
  <si>
    <t>3300型</t>
  </si>
  <si>
    <t>GKK</t>
  </si>
  <si>
    <t>大溪廠日報分析</t>
    <phoneticPr fontId="21" type="noConversion"/>
  </si>
  <si>
    <t>總生產量</t>
    <phoneticPr fontId="21" type="noConversion"/>
  </si>
  <si>
    <t>出勤人數</t>
    <phoneticPr fontId="21" type="noConversion"/>
  </si>
  <si>
    <t>產線配置圖</t>
    <phoneticPr fontId="21" type="noConversion"/>
  </si>
  <si>
    <t>生產實績</t>
    <phoneticPr fontId="21" type="noConversion"/>
  </si>
  <si>
    <t>人時性差異分析</t>
    <phoneticPr fontId="21" type="noConversion"/>
  </si>
  <si>
    <t>日報登錄</t>
    <phoneticPr fontId="21" type="noConversion"/>
  </si>
  <si>
    <t>分析說明</t>
    <phoneticPr fontId="21" type="noConversion"/>
  </si>
  <si>
    <t>產能差異分析</t>
    <phoneticPr fontId="21" type="noConversion"/>
  </si>
  <si>
    <t>平均廠價</t>
  </si>
  <si>
    <t>多次生產數</t>
    <phoneticPr fontId="21" type="noConversion"/>
  </si>
  <si>
    <t>線別</t>
    <phoneticPr fontId="20" type="noConversion"/>
  </si>
  <si>
    <t>品類</t>
    <phoneticPr fontId="21" type="noConversion"/>
  </si>
  <si>
    <t>品名</t>
    <phoneticPr fontId="20" type="noConversion"/>
  </si>
  <si>
    <t>廠價</t>
    <phoneticPr fontId="21" type="noConversion"/>
  </si>
  <si>
    <t>生產量</t>
    <phoneticPr fontId="21" type="noConversion"/>
  </si>
  <si>
    <t>營收</t>
    <phoneticPr fontId="21" type="noConversion"/>
  </si>
  <si>
    <t>多次
生產</t>
    <phoneticPr fontId="21" type="noConversion"/>
  </si>
  <si>
    <t>人數</t>
    <phoneticPr fontId="21" type="noConversion"/>
  </si>
  <si>
    <t>產能/時</t>
    <phoneticPr fontId="21" type="noConversion"/>
  </si>
  <si>
    <t>達成率</t>
    <phoneticPr fontId="21" type="noConversion"/>
  </si>
  <si>
    <t>達成率
平均</t>
    <phoneticPr fontId="21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</si>
  <si>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</si>
  <si>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</si>
  <si>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21" type="noConversion"/>
  </si>
  <si>
    <t>休息時間</t>
    <phoneticPr fontId="21" type="noConversion"/>
  </si>
  <si>
    <t>(屏榮回填)</t>
    <phoneticPr fontId="21" type="noConversion"/>
  </si>
  <si>
    <t>達成率平均</t>
    <phoneticPr fontId="21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</si>
  <si>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</si>
  <si>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</si>
  <si>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21" type="noConversion"/>
  </si>
  <si>
    <t>結束</t>
    <phoneticPr fontId="21" type="noConversion"/>
  </si>
  <si>
    <t>便當一線</t>
    <phoneticPr fontId="21" type="noConversion"/>
  </si>
  <si>
    <t>18℃-壽司手卷</t>
  </si>
  <si>
    <t>一配雙饗雙手卷</t>
  </si>
  <si>
    <t>平均</t>
    <phoneticPr fontId="21" type="noConversion"/>
  </si>
  <si>
    <t>自動包裝機</t>
    <phoneticPr fontId="21" type="noConversion"/>
  </si>
  <si>
    <t>一配長野稻荷壽司</t>
  </si>
  <si>
    <t>自動包裝機2</t>
    <phoneticPr fontId="21" type="noConversion"/>
  </si>
  <si>
    <t>18℃-飯糰</t>
  </si>
  <si>
    <t>一配經典肉鬆飯糰</t>
  </si>
  <si>
    <t>(新)
3300型飯糰機</t>
    <phoneticPr fontId="21" type="noConversion"/>
  </si>
  <si>
    <t>一配壹號醬炙烤牛飯糰</t>
  </si>
  <si>
    <t>一配鹽蔥燒肉飯糰</t>
  </si>
  <si>
    <t>一配雞肉飯飯糰</t>
  </si>
  <si>
    <t>一配明太子龍蝦風味沙拉飯糰</t>
  </si>
  <si>
    <t>一配北海道秋鮭親子飯糰</t>
  </si>
  <si>
    <t>一配熟成紅鮭飯糰</t>
  </si>
  <si>
    <t>一配贅沢鮭魚肚飯糰</t>
  </si>
  <si>
    <t>自動包裝機
(二配)</t>
    <phoneticPr fontId="21" type="noConversion"/>
  </si>
  <si>
    <t>二配雙饗雙手卷</t>
  </si>
  <si>
    <t>二配海饌雙手卷</t>
  </si>
  <si>
    <t>二配經典肉鬆飯糰</t>
  </si>
  <si>
    <t>(舊)
3300型飯糰線
(二配)</t>
    <phoneticPr fontId="21" type="noConversion"/>
  </si>
  <si>
    <t>二配鹽蔥燒肉飯糰</t>
  </si>
  <si>
    <t>(新)
3300型飯糰機 (二配)</t>
    <phoneticPr fontId="21" type="noConversion"/>
  </si>
  <si>
    <t>二配壹號醬炙烤牛飯糰</t>
  </si>
  <si>
    <t>二配油蔥G絲飯糰</t>
  </si>
  <si>
    <t>二配雞肉飯飯糰</t>
  </si>
  <si>
    <t>GKK3600型
飯糰機
(二配)</t>
    <phoneticPr fontId="21" type="noConversion"/>
  </si>
  <si>
    <t>二配北海道秋鮭親子飯糰</t>
  </si>
  <si>
    <t>二配鮪魚飯糰</t>
  </si>
  <si>
    <t>GKK3600型
飯糰機2
(二配)</t>
    <phoneticPr fontId="21" type="noConversion"/>
  </si>
  <si>
    <t>二配明太子龍蝦風味沙拉飯糰</t>
  </si>
  <si>
    <t>二配蔬食鮪魚飯糰</t>
  </si>
  <si>
    <t>二配熟成紅鮭飯糰</t>
  </si>
  <si>
    <t>二配芝麻香鬆飯糰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</si>
  <si>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</si>
  <si>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</si>
  <si>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</si>
  <si>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</si>
  <si>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</si>
  <si>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</si>
  <si>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</si>
  <si>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</si>
  <si>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</si>
  <si>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</si>
  <si>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</si>
  <si>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</si>
  <si>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4" type="noConversion"/>
  </si>
  <si>
    <t>微波小吃</t>
  </si>
  <si>
    <t>日式茶碗蒸</t>
  </si>
  <si>
    <t>4℃-飯糰</t>
  </si>
  <si>
    <t>麻油雞飯糰</t>
  </si>
  <si>
    <t>便當二線</t>
    <phoneticPr fontId="21" type="noConversion"/>
  </si>
  <si>
    <t>微波主食</t>
  </si>
  <si>
    <t>蒜蒜燒豚飯</t>
  </si>
  <si>
    <t>糖燻野郎三十天熟成牛飯</t>
  </si>
  <si>
    <t>便當</t>
  </si>
  <si>
    <t>健身G肉餐盒</t>
  </si>
  <si>
    <t>涼麵一線</t>
    <phoneticPr fontId="21" type="noConversion"/>
  </si>
  <si>
    <t>熱食義麵</t>
  </si>
  <si>
    <t>美式雞丁餐盒</t>
  </si>
  <si>
    <t>季節調理麵</t>
  </si>
  <si>
    <t>涼麵二線</t>
    <phoneticPr fontId="21" type="noConversion"/>
  </si>
  <si>
    <t>經典滷肉飯</t>
  </si>
  <si>
    <t>嫩烤香料雞胸排蔬滿盒</t>
  </si>
  <si>
    <t>烤蛋白餐盒</t>
  </si>
  <si>
    <t>涼麵三線</t>
    <phoneticPr fontId="21" type="noConversion"/>
  </si>
  <si>
    <t>椒麻香蔥雞涼拌麵</t>
  </si>
  <si>
    <t>台式麻醬涼麵</t>
  </si>
  <si>
    <t>大滿足香辣涼麵</t>
  </si>
  <si>
    <t>大滿足麻醬涼麵</t>
  </si>
  <si>
    <t>大口蒜味香腸燒肉雙拼飯糰</t>
  </si>
  <si>
    <t>大口花椒香麻雞飯糰</t>
  </si>
  <si>
    <t>大口法式蕈菇起司雞排飯糰</t>
  </si>
  <si>
    <t>大口義式香草雞腿排飯糰</t>
  </si>
  <si>
    <t>自動包裝機3</t>
    <phoneticPr fontId="21" type="noConversion"/>
  </si>
  <si>
    <t>淡麗清酒蒸蛤蜊烤飯糰</t>
  </si>
  <si>
    <t>二配黃金雞排蘑菇白醬歐姆蛋飯</t>
  </si>
  <si>
    <t>二配哞哞培根奶香海陸焗飯</t>
  </si>
  <si>
    <t>二配里肌豬排可可咖哩歐姆蛋飯</t>
  </si>
  <si>
    <t>二配鐵板蘑菇肉醬起司焗飯</t>
  </si>
  <si>
    <t>一配蔬食鮪魚飯糰</t>
  </si>
  <si>
    <t>一配鮪魚飯糰</t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</si>
  <si>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4" type="noConversion"/>
  </si>
  <si>
    <t>涼麵一線
(二配)</t>
    <phoneticPr fontId="21" type="noConversion"/>
  </si>
  <si>
    <t>糖燻野郎起司炙燒牛烤飯糰</t>
  </si>
  <si>
    <t>壹號醬雞豚雙拼</t>
  </si>
  <si>
    <t>二配乳酪燻腸紅醬焗飯</t>
  </si>
  <si>
    <t>一配海饌雙手卷</t>
  </si>
  <si>
    <t>一配筋子銀鮭飯糰</t>
  </si>
  <si>
    <t>一配博多明太子奶油飯糰</t>
  </si>
  <si>
    <t>一配照燒鰤魚大根飯糰</t>
  </si>
  <si>
    <t>二配兔兔昆布飯糰</t>
  </si>
  <si>
    <t>一配香濃起司蟹風味棒細卷</t>
  </si>
  <si>
    <t>一配照燒雞肉飯糰</t>
  </si>
  <si>
    <t>擔仔炊粉湯</t>
  </si>
  <si>
    <t>妮妮家漢堡排</t>
  </si>
  <si>
    <t>肉燥烤飯糰</t>
  </si>
  <si>
    <t>一配經典鮪魚沙拉細卷</t>
  </si>
  <si>
    <t>蔬活腿排補力餐盒</t>
  </si>
  <si>
    <t>海陸雙拼肉肉餐盒</t>
  </si>
  <si>
    <t>韓式部隊鍋</t>
  </si>
  <si>
    <t>二配長野稻荷壽司</t>
  </si>
  <si>
    <t>二配三杯醬爆菇菇飯糰</t>
  </si>
  <si>
    <t>二配西班牙風味海鮮燉飯</t>
  </si>
  <si>
    <t>涼麵二線
(二配)</t>
    <phoneticPr fontId="21" type="noConversion"/>
  </si>
  <si>
    <t>照燒豬排纖食餐盒</t>
  </si>
  <si>
    <t>一配滿滿海鮮沙拉脆卷</t>
  </si>
  <si>
    <t>一配雙鬆細卷</t>
  </si>
  <si>
    <t>一配椒鹽檸檬鯖魚飯糰</t>
  </si>
  <si>
    <t>焗烤蕃茄起司四方麵</t>
  </si>
  <si>
    <t>一配明太子玉子脆卷</t>
  </si>
  <si>
    <t>二配兩粒飯糰(鮪魚.焦糖鮭魚)</t>
  </si>
  <si>
    <t>二配大飯糰鮪魚昆布</t>
  </si>
  <si>
    <t>一配兩粒飯糰(鮪魚.焦糖鮭魚)</t>
  </si>
  <si>
    <t>日式壽喜燒</t>
  </si>
  <si>
    <t>香腸腿排雙拼便當</t>
  </si>
  <si>
    <t>日式蕎麥沾麵</t>
  </si>
  <si>
    <t>114.11.01星期六</t>
    <phoneticPr fontId="21" type="noConversion"/>
  </si>
  <si>
    <t>114.11.02星期日</t>
    <phoneticPr fontId="21" type="noConversion"/>
  </si>
  <si>
    <t>114.11.03星期一</t>
    <phoneticPr fontId="21" type="noConversion"/>
  </si>
  <si>
    <t>114.11.04星期二</t>
    <phoneticPr fontId="21" type="noConversion"/>
  </si>
  <si>
    <t>114.11.05星期三</t>
    <phoneticPr fontId="21" type="noConversion"/>
  </si>
  <si>
    <t>114.11.06星期四</t>
    <phoneticPr fontId="21" type="noConversion"/>
  </si>
  <si>
    <t>114.11.07星期五</t>
    <phoneticPr fontId="21" type="noConversion"/>
  </si>
  <si>
    <t>114.11.08星期六</t>
    <phoneticPr fontId="21" type="noConversion"/>
  </si>
  <si>
    <t>114.11.09星期日</t>
    <phoneticPr fontId="21" type="noConversion"/>
  </si>
  <si>
    <t>114.11.10星期一</t>
    <phoneticPr fontId="21" type="noConversion"/>
  </si>
  <si>
    <t>114.11.11星期二</t>
    <phoneticPr fontId="21" type="noConversion"/>
  </si>
  <si>
    <t>韓素燒若飯糰</t>
  </si>
  <si>
    <t>4℃-壽司手卷</t>
  </si>
  <si>
    <t>鮮蝦稻荷壽司組</t>
  </si>
  <si>
    <t>香料咖哩炸雞烤飯糰</t>
  </si>
  <si>
    <t>香料咖哩烤雞飯卷</t>
  </si>
  <si>
    <t>114.11.12星期三</t>
    <phoneticPr fontId="21" type="noConversion"/>
  </si>
  <si>
    <t>114.11.13星期四</t>
    <phoneticPr fontId="21" type="noConversion"/>
  </si>
  <si>
    <t>114.11.14星期五</t>
    <phoneticPr fontId="21" type="noConversion"/>
  </si>
  <si>
    <t>114.11.15星期六</t>
    <phoneticPr fontId="21" type="noConversion"/>
  </si>
  <si>
    <t>114.11.16星期日</t>
    <phoneticPr fontId="21" type="noConversion"/>
  </si>
  <si>
    <t>114.11.17星期一</t>
    <phoneticPr fontId="21" type="noConversion"/>
  </si>
  <si>
    <t>114.11.18星期二</t>
    <phoneticPr fontId="21" type="noConversion"/>
  </si>
  <si>
    <t>香烤藍尾鱈魚五行餐盒</t>
  </si>
  <si>
    <t>東京豚骨風味拉麵</t>
  </si>
  <si>
    <t>114.11.19星期三</t>
    <phoneticPr fontId="21" type="noConversion"/>
  </si>
  <si>
    <t>大口法式蕈菇起司雞排飯糰</t>
    <phoneticPr fontId="4" type="noConversion"/>
  </si>
  <si>
    <t>114.11.20星期四</t>
    <phoneticPr fontId="21" type="noConversion"/>
  </si>
  <si>
    <t>114.11.21星期五</t>
    <phoneticPr fontId="21" type="noConversion"/>
  </si>
  <si>
    <t>114.11.22星期六</t>
    <phoneticPr fontId="21" type="noConversion"/>
  </si>
  <si>
    <t>114.11.23星期日</t>
    <phoneticPr fontId="21" type="noConversion"/>
  </si>
  <si>
    <t>114.11.24星期一</t>
    <phoneticPr fontId="21" type="noConversion"/>
  </si>
  <si>
    <t>二配大飯糰韓式蒜烤豬五花</t>
  </si>
  <si>
    <t>114.11.25星期二</t>
    <phoneticPr fontId="21" type="noConversion"/>
  </si>
  <si>
    <t>明太子雞叉燒拌麵</t>
  </si>
  <si>
    <t>蒜味奶燉豬紅米營養餐</t>
  </si>
  <si>
    <t>和風匠製胡麻涼麵</t>
  </si>
  <si>
    <t>濃厚豚骨拉麵</t>
  </si>
  <si>
    <t>醬油叉燒拉麵</t>
  </si>
  <si>
    <t>和風牛肉咖哩炸飯糰</t>
  </si>
  <si>
    <t>114.11.26星期三</t>
    <phoneticPr fontId="21" type="noConversion"/>
  </si>
  <si>
    <t>114.11.27星期四</t>
    <phoneticPr fontId="21" type="noConversion"/>
  </si>
  <si>
    <t>114.11.28星期五</t>
    <phoneticPr fontId="21" type="noConversion"/>
  </si>
  <si>
    <t>114.11.29星期六</t>
    <phoneticPr fontId="21" type="noConversion"/>
  </si>
  <si>
    <t>114.11.30星期日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</si>
</sst>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"/>
    <numFmt numFmtId="177" formatCode="0.0%"/>
    <numFmt numFmtId="178" formatCode="h:mm;@"/>
    <numFmt numFmtId="179" formatCode="_-* #,##0_-;\-* #,##0_-;_-* &quot;-&quot;??_-;_-@_-"/>
    <numFmt numFmtId="180" formatCode="0,000&quot;元&quot;"/>
    <numFmt numFmtId="181" formatCode="[$-F800]dddd\,\ mmmm\ dd\,\ yyyy"/>
    <numFmt numFmtId="182" formatCode="0_ "/>
    <numFmt numFmtId="183" formatCode="0.0_ "/>
    <numFmt numFmtId="184" formatCode="0_);[Red]\(0\)"/>
  </numFmts>
  <fonts count="28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8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6"/>
      <color theme="1"/>
      <name val="Segoe UI Symbol"/>
      <family val="2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62">
    <xf numFmtId="0" fontId="0" fillId="0" borderId="0" xfId="0">
      <alignment vertical="center"/>
    </xf>
    <xf numFmtId="178" fontId="1" fillId="0" borderId="11" xfId="1" applyNumberFormat="1" applyFont="1" applyBorder="1" applyAlignment="1">
      <alignment horizontal="center" vertical="center"/>
    </xf>
    <xf numFmtId="178" fontId="1" fillId="0" borderId="14" xfId="1" applyNumberFormat="1" applyFont="1" applyBorder="1" applyAlignment="1">
      <alignment horizontal="center" vertical="center"/>
    </xf>
    <xf numFmtId="178" fontId="1" fillId="0" borderId="15" xfId="1" applyNumberFormat="1" applyFont="1" applyBorder="1" applyAlignment="1">
      <alignment horizontal="center" vertical="center"/>
    </xf>
    <xf numFmtId="0" fontId="9" fillId="0" borderId="0" xfId="4" applyFont="1">
      <alignment vertical="center"/>
    </xf>
    <xf numFmtId="0" fontId="1" fillId="0" borderId="0" xfId="4" applyFont="1">
      <alignment vertical="center"/>
    </xf>
    <xf numFmtId="0" fontId="5" fillId="0" borderId="14" xfId="5" applyFont="1" applyBorder="1" applyAlignment="1">
      <alignment horizontal="center" vertical="center"/>
    </xf>
    <xf numFmtId="0" fontId="1" fillId="0" borderId="18" xfId="5" applyFont="1" applyBorder="1">
      <alignment vertical="center"/>
    </xf>
    <xf numFmtId="0" fontId="1" fillId="0" borderId="0" xfId="5" applyFont="1">
      <alignment vertical="center"/>
    </xf>
    <xf numFmtId="0" fontId="1" fillId="0" borderId="13" xfId="5" applyFont="1" applyBorder="1" applyAlignment="1">
      <alignment horizontal="center" vertical="center"/>
    </xf>
    <xf numFmtId="0" fontId="13" fillId="0" borderId="0" xfId="5" applyFont="1">
      <alignment vertical="center"/>
    </xf>
    <xf numFmtId="0" fontId="1" fillId="0" borderId="0" xfId="4" applyFont="1" applyAlignment="1">
      <alignment horizontal="center" vertical="center"/>
    </xf>
    <xf numFmtId="0" fontId="14" fillId="0" borderId="0" xfId="5" applyFont="1">
      <alignment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1" fillId="0" borderId="14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6" fillId="0" borderId="15" xfId="4" applyFont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 wrapText="1"/>
    </xf>
    <xf numFmtId="176" fontId="1" fillId="0" borderId="11" xfId="4" applyNumberFormat="1" applyFont="1" applyBorder="1" applyAlignment="1">
      <alignment horizontal="center" vertical="center" wrapText="1"/>
    </xf>
    <xf numFmtId="176" fontId="1" fillId="0" borderId="14" xfId="4" applyNumberFormat="1" applyFont="1" applyBorder="1" applyAlignment="1">
      <alignment horizontal="center" vertical="center" wrapText="1"/>
    </xf>
    <xf numFmtId="176" fontId="1" fillId="0" borderId="15" xfId="4" applyNumberFormat="1" applyFont="1" applyBorder="1" applyAlignment="1">
      <alignment horizontal="center" vertical="center" wrapText="1"/>
    </xf>
    <xf numFmtId="0" fontId="17" fillId="0" borderId="15" xfId="5" applyFont="1" applyBorder="1" applyAlignment="1">
      <alignment horizontal="center" vertical="center" wrapText="1"/>
    </xf>
    <xf numFmtId="176" fontId="17" fillId="8" borderId="11" xfId="4" applyNumberFormat="1" applyFont="1" applyFill="1" applyBorder="1" applyAlignment="1">
      <alignment horizontal="center" vertical="center"/>
    </xf>
    <xf numFmtId="176" fontId="17" fillId="8" borderId="14" xfId="4" applyNumberFormat="1" applyFont="1" applyFill="1" applyBorder="1" applyAlignment="1">
      <alignment horizontal="center" vertical="center"/>
    </xf>
    <xf numFmtId="176" fontId="17" fillId="8" borderId="15" xfId="4" applyNumberFormat="1" applyFont="1" applyFill="1" applyBorder="1" applyAlignment="1">
      <alignment horizontal="center" vertical="center"/>
    </xf>
    <xf numFmtId="0" fontId="17" fillId="0" borderId="15" xfId="5" applyFont="1" applyBorder="1" applyAlignment="1">
      <alignment horizontal="center" vertical="center"/>
    </xf>
    <xf numFmtId="177" fontId="17" fillId="0" borderId="11" xfId="3" applyNumberFormat="1" applyFont="1" applyBorder="1" applyAlignment="1">
      <alignment horizontal="center" vertical="center"/>
    </xf>
    <xf numFmtId="177" fontId="17" fillId="0" borderId="14" xfId="3" applyNumberFormat="1" applyFont="1" applyBorder="1" applyAlignment="1">
      <alignment horizontal="center" vertical="center"/>
    </xf>
    <xf numFmtId="177" fontId="17" fillId="0" borderId="15" xfId="3" applyNumberFormat="1" applyFont="1" applyBorder="1" applyAlignment="1">
      <alignment horizontal="center" vertical="center"/>
    </xf>
    <xf numFmtId="1" fontId="1" fillId="0" borderId="11" xfId="4" applyNumberFormat="1" applyFont="1" applyBorder="1" applyAlignment="1">
      <alignment horizontal="center" vertical="center"/>
    </xf>
    <xf numFmtId="1" fontId="1" fillId="0" borderId="14" xfId="4" applyNumberFormat="1" applyFont="1" applyBorder="1" applyAlignment="1">
      <alignment horizontal="center" vertical="center"/>
    </xf>
    <xf numFmtId="1" fontId="1" fillId="0" borderId="15" xfId="4" applyNumberFormat="1" applyFont="1" applyBorder="1" applyAlignment="1">
      <alignment horizontal="center" vertical="center"/>
    </xf>
    <xf numFmtId="0" fontId="18" fillId="0" borderId="11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18" fillId="0" borderId="15" xfId="4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8" fillId="0" borderId="7" xfId="4" applyFont="1" applyBorder="1">
      <alignment vertical="center"/>
    </xf>
    <xf numFmtId="0" fontId="18" fillId="0" borderId="5" xfId="4" applyFont="1" applyBorder="1" applyAlignment="1">
      <alignment horizontal="center" vertical="center"/>
    </xf>
    <xf numFmtId="0" fontId="18" fillId="0" borderId="5" xfId="4" applyFont="1" applyBorder="1">
      <alignment vertical="center"/>
    </xf>
    <xf numFmtId="0" fontId="18" fillId="0" borderId="8" xfId="4" applyFont="1" applyBorder="1" applyAlignment="1">
      <alignment horizontal="center" vertical="center"/>
    </xf>
    <xf numFmtId="0" fontId="1" fillId="0" borderId="13" xfId="4" applyFont="1" applyBorder="1" applyAlignment="1">
      <alignment horizontal="center" vertical="center"/>
    </xf>
    <xf numFmtId="0" fontId="16" fillId="0" borderId="11" xfId="5" applyFont="1" applyBorder="1" applyAlignment="1">
      <alignment horizontal="center" vertical="center"/>
    </xf>
    <xf numFmtId="0" fontId="16" fillId="0" borderId="13" xfId="5" applyFont="1" applyBorder="1" applyAlignment="1">
      <alignment horizontal="center" vertical="center"/>
    </xf>
    <xf numFmtId="0" fontId="16" fillId="0" borderId="14" xfId="8" applyFont="1" applyBorder="1" applyAlignment="1">
      <alignment horizontal="center" vertical="center" wrapText="1"/>
    </xf>
    <xf numFmtId="0" fontId="16" fillId="0" borderId="15" xfId="8" applyFont="1" applyBorder="1" applyAlignment="1">
      <alignment horizontal="center" vertical="center" wrapText="1"/>
    </xf>
    <xf numFmtId="0" fontId="1" fillId="0" borderId="9" xfId="5" applyFont="1" applyBorder="1" applyAlignment="1">
      <alignment horizontal="center" vertical="center"/>
    </xf>
    <xf numFmtId="0" fontId="18" fillId="0" borderId="7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16" fillId="0" borderId="12" xfId="4" applyFont="1" applyBorder="1" applyAlignment="1">
      <alignment horizontal="center" vertical="center" wrapText="1"/>
    </xf>
    <xf numFmtId="176" fontId="1" fillId="0" borderId="12" xfId="4" applyNumberFormat="1" applyFont="1" applyBorder="1" applyAlignment="1">
      <alignment horizontal="center" vertical="center" wrapText="1"/>
    </xf>
    <xf numFmtId="176" fontId="17" fillId="8" borderId="12" xfId="4" applyNumberFormat="1" applyFont="1" applyFill="1" applyBorder="1" applyAlignment="1">
      <alignment horizontal="center" vertical="center"/>
    </xf>
    <xf numFmtId="177" fontId="17" fillId="0" borderId="12" xfId="3" applyNumberFormat="1" applyFont="1" applyBorder="1" applyAlignment="1">
      <alignment horizontal="center" vertical="center"/>
    </xf>
    <xf numFmtId="1" fontId="1" fillId="0" borderId="12" xfId="4" applyNumberFormat="1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2" fontId="1" fillId="0" borderId="0" xfId="4" applyNumberFormat="1" applyFont="1">
      <alignment vertical="center"/>
    </xf>
    <xf numFmtId="1" fontId="1" fillId="0" borderId="0" xfId="4" applyNumberFormat="1" applyFont="1">
      <alignment vertical="center"/>
    </xf>
    <xf numFmtId="178" fontId="1" fillId="0" borderId="0" xfId="1" applyNumberFormat="1" applyFont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176" fontId="1" fillId="0" borderId="13" xfId="4" applyNumberFormat="1" applyFont="1" applyBorder="1" applyAlignment="1">
      <alignment horizontal="center" vertical="center" wrapText="1"/>
    </xf>
    <xf numFmtId="176" fontId="17" fillId="8" borderId="13" xfId="4" applyNumberFormat="1" applyFont="1" applyFill="1" applyBorder="1" applyAlignment="1">
      <alignment horizontal="center" vertical="center"/>
    </xf>
    <xf numFmtId="177" fontId="17" fillId="0" borderId="13" xfId="3" applyNumberFormat="1" applyFont="1" applyBorder="1" applyAlignment="1">
      <alignment horizontal="center" vertical="center"/>
    </xf>
    <xf numFmtId="178" fontId="1" fillId="0" borderId="13" xfId="1" applyNumberFormat="1" applyFont="1" applyBorder="1" applyAlignment="1">
      <alignment horizontal="center" vertical="center"/>
    </xf>
    <xf numFmtId="1" fontId="1" fillId="0" borderId="13" xfId="4" applyNumberFormat="1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3" fillId="0" borderId="1" xfId="1" applyFont="1" applyBorder="1">
      <alignment vertical="center"/>
    </xf>
    <xf numFmtId="0" fontId="3" fillId="0" borderId="21" xfId="1" applyFont="1" applyBorder="1" applyAlignment="1">
      <alignment vertical="center" shrinkToFit="1"/>
    </xf>
    <xf numFmtId="0" fontId="3" fillId="0" borderId="22" xfId="1" applyFont="1" applyBorder="1" applyAlignment="1">
      <alignment horizontal="left" vertical="center" shrinkToFit="1"/>
    </xf>
    <xf numFmtId="0" fontId="5" fillId="9" borderId="23" xfId="1" applyFont="1" applyFill="1" applyBorder="1" applyAlignment="1">
      <alignment horizontal="center" vertical="center" shrinkToFit="1"/>
    </xf>
    <xf numFmtId="0" fontId="3" fillId="0" borderId="23" xfId="1" applyFont="1" applyBorder="1" applyAlignment="1">
      <alignment horizontal="center" vertical="center" shrinkToFit="1"/>
    </xf>
    <xf numFmtId="43" fontId="5" fillId="0" borderId="22" xfId="1" applyNumberFormat="1" applyFont="1" applyBorder="1" applyAlignment="1">
      <alignment vertical="center" shrinkToFit="1"/>
    </xf>
    <xf numFmtId="0" fontId="3" fillId="0" borderId="22" xfId="1" applyFont="1" applyBorder="1" applyAlignment="1">
      <alignment vertical="center" shrinkToFit="1"/>
    </xf>
    <xf numFmtId="1" fontId="3" fillId="0" borderId="23" xfId="1" applyNumberFormat="1" applyFont="1" applyBorder="1" applyAlignment="1">
      <alignment horizontal="center" vertical="center" shrinkToFit="1"/>
    </xf>
    <xf numFmtId="0" fontId="1" fillId="0" borderId="0" xfId="1" applyFont="1">
      <alignment vertical="center"/>
    </xf>
    <xf numFmtId="0" fontId="3" fillId="0" borderId="3" xfId="1" applyFont="1" applyBorder="1" applyAlignment="1">
      <alignment horizontal="left" vertical="center" shrinkToFit="1"/>
    </xf>
    <xf numFmtId="176" fontId="3" fillId="0" borderId="30" xfId="1" applyNumberFormat="1" applyFont="1" applyBorder="1" applyAlignment="1">
      <alignment horizontal="center" vertical="center" shrinkToFit="1"/>
    </xf>
    <xf numFmtId="43" fontId="3" fillId="0" borderId="3" xfId="1" applyNumberFormat="1" applyFont="1" applyBorder="1" applyAlignment="1">
      <alignment vertical="center" shrinkToFit="1"/>
    </xf>
    <xf numFmtId="0" fontId="3" fillId="0" borderId="3" xfId="1" applyFont="1" applyBorder="1" applyAlignment="1">
      <alignment vertical="center" shrinkToFit="1"/>
    </xf>
    <xf numFmtId="0" fontId="3" fillId="0" borderId="30" xfId="1" applyFont="1" applyBorder="1" applyAlignment="1">
      <alignment horizontal="center" vertical="center" shrinkToFit="1"/>
    </xf>
    <xf numFmtId="0" fontId="1" fillId="0" borderId="22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 shrinkToFit="1"/>
    </xf>
    <xf numFmtId="2" fontId="1" fillId="0" borderId="13" xfId="2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2" fontId="1" fillId="0" borderId="12" xfId="1" applyNumberFormat="1" applyFont="1" applyBorder="1" applyAlignment="1">
      <alignment horizontal="right" vertical="center"/>
    </xf>
    <xf numFmtId="0" fontId="1" fillId="0" borderId="15" xfId="1" applyFont="1" applyBorder="1" applyAlignment="1">
      <alignment horizontal="center" vertical="center" wrapText="1"/>
    </xf>
    <xf numFmtId="1" fontId="1" fillId="3" borderId="11" xfId="1" applyNumberFormat="1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76" fontId="1" fillId="0" borderId="15" xfId="1" applyNumberFormat="1" applyFont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182" fontId="1" fillId="3" borderId="11" xfId="1" applyNumberFormat="1" applyFont="1" applyFill="1" applyBorder="1" applyAlignment="1">
      <alignment horizontal="center" vertical="center"/>
    </xf>
    <xf numFmtId="183" fontId="1" fillId="0" borderId="14" xfId="1" applyNumberFormat="1" applyFont="1" applyBorder="1" applyAlignment="1">
      <alignment horizontal="center" vertical="center"/>
    </xf>
    <xf numFmtId="177" fontId="1" fillId="0" borderId="14" xfId="3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 wrapText="1"/>
    </xf>
    <xf numFmtId="20" fontId="1" fillId="0" borderId="14" xfId="1" applyNumberFormat="1" applyFont="1" applyBorder="1" applyAlignment="1">
      <alignment horizontal="center" vertical="center"/>
    </xf>
    <xf numFmtId="20" fontId="1" fillId="0" borderId="15" xfId="1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 shrinkToFit="1"/>
    </xf>
    <xf numFmtId="182" fontId="1" fillId="0" borderId="38" xfId="1" applyNumberFormat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182" fontId="1" fillId="0" borderId="11" xfId="1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1" fontId="1" fillId="3" borderId="13" xfId="1" applyNumberFormat="1" applyFont="1" applyFill="1" applyBorder="1" applyAlignment="1">
      <alignment horizontal="center" vertical="center"/>
    </xf>
    <xf numFmtId="2" fontId="1" fillId="0" borderId="30" xfId="1" applyNumberFormat="1" applyFont="1" applyBorder="1" applyAlignment="1">
      <alignment horizontal="right" vertical="center"/>
    </xf>
    <xf numFmtId="0" fontId="1" fillId="0" borderId="16" xfId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/>
    </xf>
    <xf numFmtId="178" fontId="1" fillId="0" borderId="3" xfId="1" applyNumberFormat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182" fontId="1" fillId="3" borderId="2" xfId="1" applyNumberFormat="1" applyFont="1" applyFill="1" applyBorder="1" applyAlignment="1">
      <alignment horizontal="center" vertical="center"/>
    </xf>
    <xf numFmtId="183" fontId="1" fillId="0" borderId="3" xfId="1" applyNumberFormat="1" applyFont="1" applyBorder="1" applyAlignment="1">
      <alignment horizontal="center" vertical="center"/>
    </xf>
    <xf numFmtId="177" fontId="1" fillId="0" borderId="3" xfId="3" applyNumberFormat="1" applyFont="1" applyBorder="1" applyAlignment="1">
      <alignment horizontal="center" vertical="center"/>
    </xf>
    <xf numFmtId="20" fontId="1" fillId="0" borderId="3" xfId="1" applyNumberFormat="1" applyFont="1" applyBorder="1" applyAlignment="1">
      <alignment horizontal="center" vertical="center"/>
    </xf>
    <xf numFmtId="20" fontId="1" fillId="0" borderId="16" xfId="1" applyNumberFormat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 shrinkToFit="1"/>
    </xf>
    <xf numFmtId="0" fontId="1" fillId="0" borderId="52" xfId="2" applyFont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2" fontId="1" fillId="0" borderId="30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 wrapText="1"/>
    </xf>
    <xf numFmtId="182" fontId="1" fillId="0" borderId="53" xfId="1" applyNumberFormat="1" applyFont="1" applyBorder="1" applyAlignment="1">
      <alignment horizontal="center" vertical="center"/>
    </xf>
    <xf numFmtId="177" fontId="1" fillId="0" borderId="10" xfId="3" applyNumberFormat="1" applyFont="1" applyBorder="1" applyAlignment="1">
      <alignment horizontal="center" vertical="center"/>
    </xf>
    <xf numFmtId="0" fontId="1" fillId="0" borderId="55" xfId="1" applyFont="1" applyBorder="1" applyAlignment="1">
      <alignment horizontal="center" vertical="center" shrinkToFit="1"/>
    </xf>
    <xf numFmtId="0" fontId="1" fillId="0" borderId="56" xfId="1" applyFont="1" applyBorder="1">
      <alignment vertical="center"/>
    </xf>
    <xf numFmtId="176" fontId="1" fillId="0" borderId="5" xfId="1" applyNumberFormat="1" applyFont="1" applyBorder="1" applyAlignment="1">
      <alignment horizontal="center" vertical="center"/>
    </xf>
    <xf numFmtId="2" fontId="1" fillId="0" borderId="6" xfId="1" applyNumberFormat="1" applyFont="1" applyBorder="1" applyAlignment="1">
      <alignment horizontal="center" vertical="center"/>
    </xf>
    <xf numFmtId="1" fontId="1" fillId="3" borderId="7" xfId="1" applyNumberFormat="1" applyFont="1" applyFill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76" fontId="1" fillId="0" borderId="8" xfId="1" applyNumberFormat="1" applyFont="1" applyBorder="1" applyAlignment="1">
      <alignment horizontal="center" vertical="center"/>
    </xf>
    <xf numFmtId="182" fontId="1" fillId="3" borderId="7" xfId="1" applyNumberFormat="1" applyFont="1" applyFill="1" applyBorder="1" applyAlignment="1">
      <alignment horizontal="center" vertical="center"/>
    </xf>
    <xf numFmtId="183" fontId="1" fillId="0" borderId="5" xfId="1" applyNumberFormat="1" applyFont="1" applyBorder="1" applyAlignment="1">
      <alignment horizontal="center" vertical="center"/>
    </xf>
    <xf numFmtId="177" fontId="1" fillId="0" borderId="5" xfId="3" applyNumberFormat="1" applyFont="1" applyBorder="1" applyAlignment="1">
      <alignment horizontal="center" vertical="center"/>
    </xf>
    <xf numFmtId="178" fontId="1" fillId="0" borderId="7" xfId="1" applyNumberFormat="1" applyFont="1" applyBorder="1" applyAlignment="1">
      <alignment horizontal="center" vertical="center" shrinkToFit="1"/>
    </xf>
    <xf numFmtId="178" fontId="1" fillId="0" borderId="5" xfId="1" applyNumberFormat="1" applyFont="1" applyBorder="1" applyAlignment="1">
      <alignment horizontal="center" vertical="center" shrinkToFit="1"/>
    </xf>
    <xf numFmtId="184" fontId="1" fillId="0" borderId="5" xfId="1" applyNumberFormat="1" applyFont="1" applyBorder="1" applyAlignment="1">
      <alignment horizontal="center" vertical="center" shrinkToFit="1"/>
    </xf>
    <xf numFmtId="176" fontId="1" fillId="0" borderId="5" xfId="1" applyNumberFormat="1" applyFont="1" applyBorder="1" applyAlignment="1">
      <alignment horizontal="center" vertical="center" shrinkToFit="1"/>
    </xf>
    <xf numFmtId="176" fontId="1" fillId="0" borderId="8" xfId="1" applyNumberFormat="1" applyFont="1" applyBorder="1" applyAlignment="1">
      <alignment horizontal="center" vertical="center" shrinkToFit="1"/>
    </xf>
    <xf numFmtId="182" fontId="1" fillId="0" borderId="9" xfId="1" applyNumberFormat="1" applyFont="1" applyBorder="1" applyAlignment="1">
      <alignment horizontal="center" vertical="center" shrinkToFit="1"/>
    </xf>
    <xf numFmtId="177" fontId="1" fillId="0" borderId="5" xfId="3" applyNumberFormat="1" applyFont="1" applyBorder="1" applyAlignment="1">
      <alignment horizontal="center" vertical="center" shrinkToFit="1"/>
    </xf>
    <xf numFmtId="0" fontId="1" fillId="0" borderId="0" xfId="1" applyFont="1" applyAlignment="1">
      <alignment vertical="center" shrinkToFit="1"/>
    </xf>
    <xf numFmtId="20" fontId="1" fillId="0" borderId="39" xfId="1" applyNumberFormat="1" applyFont="1" applyBorder="1" applyAlignment="1">
      <alignment horizontal="center" vertical="center"/>
    </xf>
    <xf numFmtId="177" fontId="1" fillId="0" borderId="22" xfId="3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shrinkToFit="1"/>
    </xf>
    <xf numFmtId="0" fontId="1" fillId="0" borderId="52" xfId="1" applyFont="1" applyBorder="1" applyAlignment="1">
      <alignment horizontal="left" vertical="center"/>
    </xf>
    <xf numFmtId="182" fontId="1" fillId="0" borderId="2" xfId="1" applyNumberFormat="1" applyFont="1" applyBorder="1" applyAlignment="1">
      <alignment horizontal="center" vertical="center"/>
    </xf>
    <xf numFmtId="184" fontId="1" fillId="0" borderId="5" xfId="1" applyNumberFormat="1" applyFont="1" applyBorder="1" applyAlignment="1">
      <alignment horizontal="center" vertical="center" wrapText="1"/>
    </xf>
    <xf numFmtId="182" fontId="1" fillId="0" borderId="7" xfId="1" applyNumberFormat="1" applyFont="1" applyBorder="1" applyAlignment="1">
      <alignment horizontal="center" vertical="center"/>
    </xf>
    <xf numFmtId="2" fontId="1" fillId="0" borderId="21" xfId="2" applyNumberFormat="1" applyFont="1" applyBorder="1" applyAlignment="1">
      <alignment horizontal="center" vertical="center"/>
    </xf>
    <xf numFmtId="2" fontId="1" fillId="0" borderId="23" xfId="1" applyNumberFormat="1" applyFont="1" applyBorder="1" applyAlignment="1">
      <alignment horizontal="right" vertical="center"/>
    </xf>
    <xf numFmtId="0" fontId="1" fillId="0" borderId="39" xfId="1" applyFont="1" applyBorder="1" applyAlignment="1">
      <alignment horizontal="center" vertical="center" wrapText="1"/>
    </xf>
    <xf numFmtId="1" fontId="1" fillId="3" borderId="38" xfId="1" applyNumberFormat="1" applyFont="1" applyFill="1" applyBorder="1" applyAlignment="1">
      <alignment horizontal="center" vertical="center"/>
    </xf>
    <xf numFmtId="1" fontId="1" fillId="0" borderId="22" xfId="1" applyNumberFormat="1" applyFont="1" applyBorder="1" applyAlignment="1">
      <alignment horizontal="center" vertical="center"/>
    </xf>
    <xf numFmtId="176" fontId="1" fillId="0" borderId="39" xfId="1" applyNumberFormat="1" applyFont="1" applyBorder="1" applyAlignment="1">
      <alignment horizontal="center" vertical="center"/>
    </xf>
    <xf numFmtId="1" fontId="1" fillId="3" borderId="21" xfId="1" applyNumberFormat="1" applyFont="1" applyFill="1" applyBorder="1" applyAlignment="1">
      <alignment horizontal="center" vertical="center"/>
    </xf>
    <xf numFmtId="182" fontId="1" fillId="3" borderId="38" xfId="1" applyNumberFormat="1" applyFont="1" applyFill="1" applyBorder="1" applyAlignment="1">
      <alignment horizontal="center" vertical="center"/>
    </xf>
    <xf numFmtId="183" fontId="1" fillId="0" borderId="22" xfId="1" applyNumberFormat="1" applyFont="1" applyBorder="1" applyAlignment="1">
      <alignment horizontal="center" vertical="center"/>
    </xf>
    <xf numFmtId="178" fontId="1" fillId="0" borderId="38" xfId="1" applyNumberFormat="1" applyFont="1" applyBorder="1" applyAlignment="1">
      <alignment horizontal="center" vertical="center"/>
    </xf>
    <xf numFmtId="178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 wrapText="1"/>
    </xf>
    <xf numFmtId="178" fontId="1" fillId="0" borderId="39" xfId="1" applyNumberFormat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20" fontId="1" fillId="0" borderId="22" xfId="1" applyNumberFormat="1" applyFont="1" applyBorder="1" applyAlignment="1">
      <alignment horizontal="center" vertical="center"/>
    </xf>
    <xf numFmtId="182" fontId="1" fillId="0" borderId="21" xfId="1" applyNumberFormat="1" applyFont="1" applyBorder="1" applyAlignment="1">
      <alignment horizontal="center" vertical="center"/>
    </xf>
    <xf numFmtId="182" fontId="1" fillId="0" borderId="13" xfId="1" applyNumberFormat="1" applyFont="1" applyBorder="1" applyAlignment="1">
      <alignment horizontal="center" vertical="center"/>
    </xf>
    <xf numFmtId="182" fontId="1" fillId="0" borderId="52" xfId="1" applyNumberFormat="1" applyFont="1" applyBorder="1" applyAlignment="1">
      <alignment horizontal="center" vertical="center"/>
    </xf>
    <xf numFmtId="182" fontId="1" fillId="0" borderId="9" xfId="1" applyNumberFormat="1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182" fontId="1" fillId="3" borderId="57" xfId="1" applyNumberFormat="1" applyFont="1" applyFill="1" applyBorder="1" applyAlignment="1">
      <alignment horizontal="center" vertical="center"/>
    </xf>
    <xf numFmtId="183" fontId="1" fillId="0" borderId="10" xfId="1" applyNumberFormat="1" applyFont="1" applyBorder="1" applyAlignment="1">
      <alignment horizontal="center" vertical="center"/>
    </xf>
    <xf numFmtId="176" fontId="1" fillId="0" borderId="22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1" fillId="0" borderId="58" xfId="1" applyFont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>
      <alignment vertical="center"/>
    </xf>
    <xf numFmtId="20" fontId="1" fillId="0" borderId="14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20" fontId="1" fillId="0" borderId="5" xfId="1" applyNumberFormat="1" applyFont="1" applyBorder="1" applyAlignment="1">
      <alignment horizontal="center" vertical="center"/>
    </xf>
    <xf numFmtId="20" fontId="1" fillId="0" borderId="8" xfId="1" applyNumberFormat="1" applyFont="1" applyBorder="1" applyAlignment="1">
      <alignment horizontal="center" vertical="center"/>
    </xf>
    <xf numFmtId="178" fontId="1" fillId="0" borderId="16" xfId="1" applyNumberFormat="1" applyFont="1" applyBorder="1" applyAlignment="1">
      <alignment horizontal="center" vertical="center"/>
    </xf>
    <xf numFmtId="182" fontId="1" fillId="0" borderId="59" xfId="1" applyNumberFormat="1" applyFont="1" applyBorder="1" applyAlignment="1">
      <alignment horizontal="center" vertical="center"/>
    </xf>
    <xf numFmtId="177" fontId="1" fillId="0" borderId="60" xfId="3" applyNumberFormat="1" applyFont="1" applyBorder="1" applyAlignment="1">
      <alignment horizontal="center" vertical="center"/>
    </xf>
    <xf numFmtId="178" fontId="1" fillId="0" borderId="58" xfId="1" applyNumberFormat="1" applyFont="1" applyBorder="1" applyAlignment="1">
      <alignment horizontal="center" vertical="center"/>
    </xf>
    <xf numFmtId="178" fontId="1" fillId="0" borderId="37" xfId="1" applyNumberFormat="1" applyFont="1" applyBorder="1" applyAlignment="1">
      <alignment horizontal="center" vertical="center"/>
    </xf>
    <xf numFmtId="1" fontId="1" fillId="0" borderId="0" xfId="4" applyNumberFormat="1" applyFont="1" applyAlignment="1">
      <alignment horizontal="center" vertical="center"/>
    </xf>
    <xf numFmtId="176" fontId="1" fillId="0" borderId="0" xfId="4" applyNumberFormat="1" applyFont="1">
      <alignment vertical="center"/>
    </xf>
    <xf numFmtId="0" fontId="1" fillId="0" borderId="2" xfId="5" applyFont="1" applyBorder="1" applyAlignment="1">
      <alignment horizontal="center" vertical="center"/>
    </xf>
    <xf numFmtId="0" fontId="1" fillId="0" borderId="16" xfId="5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5" fillId="2" borderId="20" xfId="4" applyFont="1" applyFill="1" applyBorder="1" applyAlignment="1">
      <alignment horizontal="center" vertical="center"/>
    </xf>
    <xf numFmtId="0" fontId="15" fillId="2" borderId="4" xfId="4" applyFont="1" applyFill="1" applyBorder="1" applyAlignment="1">
      <alignment horizontal="center"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 textRotation="255"/>
    </xf>
    <xf numFmtId="0" fontId="1" fillId="0" borderId="1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5" fillId="4" borderId="1" xfId="4" applyFont="1" applyFill="1" applyBorder="1" applyAlignment="1">
      <alignment horizontal="center" vertical="center"/>
    </xf>
    <xf numFmtId="0" fontId="15" fillId="4" borderId="20" xfId="4" applyFont="1" applyFill="1" applyBorder="1" applyAlignment="1">
      <alignment horizontal="center" vertical="center"/>
    </xf>
    <xf numFmtId="0" fontId="15" fillId="4" borderId="4" xfId="4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 vertical="center"/>
    </xf>
    <xf numFmtId="0" fontId="15" fillId="3" borderId="20" xfId="4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 shrinkToFit="1"/>
    </xf>
    <xf numFmtId="0" fontId="15" fillId="6" borderId="20" xfId="4" applyFont="1" applyFill="1" applyBorder="1" applyAlignment="1">
      <alignment horizontal="center" vertical="center" shrinkToFit="1"/>
    </xf>
    <xf numFmtId="0" fontId="15" fillId="6" borderId="4" xfId="4" applyFont="1" applyFill="1" applyBorder="1" applyAlignment="1">
      <alignment horizontal="center" vertical="center" shrinkToFit="1"/>
    </xf>
    <xf numFmtId="176" fontId="12" fillId="5" borderId="12" xfId="6" applyNumberFormat="1" applyFont="1" applyFill="1" applyBorder="1" applyAlignment="1">
      <alignment horizontal="center" vertical="center"/>
    </xf>
    <xf numFmtId="176" fontId="12" fillId="5" borderId="13" xfId="6" applyNumberFormat="1" applyFont="1" applyFill="1" applyBorder="1" applyAlignment="1">
      <alignment horizontal="center" vertical="center"/>
    </xf>
    <xf numFmtId="0" fontId="12" fillId="0" borderId="12" xfId="5" applyFont="1" applyBorder="1" applyAlignment="1">
      <alignment horizontal="center" vertical="center"/>
    </xf>
    <xf numFmtId="0" fontId="12" fillId="0" borderId="13" xfId="5" applyFont="1" applyBorder="1" applyAlignment="1">
      <alignment horizontal="center" vertical="center"/>
    </xf>
    <xf numFmtId="177" fontId="12" fillId="0" borderId="12" xfId="5" applyNumberFormat="1" applyFont="1" applyBorder="1" applyAlignment="1">
      <alignment horizontal="center" vertical="center"/>
    </xf>
    <xf numFmtId="177" fontId="12" fillId="0" borderId="13" xfId="5" applyNumberFormat="1" applyFont="1" applyBorder="1" applyAlignment="1">
      <alignment horizontal="center" vertical="center"/>
    </xf>
    <xf numFmtId="177" fontId="12" fillId="0" borderId="12" xfId="3" applyNumberFormat="1" applyFont="1" applyFill="1" applyBorder="1" applyAlignment="1">
      <alignment horizontal="center" vertical="center"/>
    </xf>
    <xf numFmtId="177" fontId="12" fillId="0" borderId="13" xfId="3" applyNumberFormat="1" applyFont="1" applyFill="1" applyBorder="1" applyAlignment="1">
      <alignment horizontal="center" vertical="center"/>
    </xf>
    <xf numFmtId="176" fontId="5" fillId="0" borderId="12" xfId="5" applyNumberFormat="1" applyFont="1" applyBorder="1" applyAlignment="1">
      <alignment horizontal="center" vertical="center"/>
    </xf>
    <xf numFmtId="176" fontId="5" fillId="0" borderId="13" xfId="5" applyNumberFormat="1" applyFont="1" applyBorder="1" applyAlignment="1">
      <alignment horizontal="center" vertical="center"/>
    </xf>
    <xf numFmtId="176" fontId="5" fillId="0" borderId="12" xfId="6" applyNumberFormat="1" applyFont="1" applyBorder="1" applyAlignment="1">
      <alignment horizontal="center" vertical="center"/>
    </xf>
    <xf numFmtId="176" fontId="5" fillId="0" borderId="13" xfId="6" applyNumberFormat="1" applyFont="1" applyBorder="1" applyAlignment="1">
      <alignment horizontal="center" vertical="center"/>
    </xf>
    <xf numFmtId="176" fontId="12" fillId="5" borderId="12" xfId="5" applyNumberFormat="1" applyFont="1" applyFill="1" applyBorder="1" applyAlignment="1">
      <alignment horizontal="center" vertical="center"/>
    </xf>
    <xf numFmtId="176" fontId="12" fillId="5" borderId="13" xfId="5" applyNumberFormat="1" applyFont="1" applyFill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" fillId="0" borderId="12" xfId="5" applyFont="1" applyBorder="1" applyAlignment="1">
      <alignment horizontal="center" vertical="center"/>
    </xf>
    <xf numFmtId="0" fontId="1" fillId="0" borderId="13" xfId="5" applyFont="1" applyBorder="1" applyAlignment="1">
      <alignment horizontal="center" vertical="center"/>
    </xf>
    <xf numFmtId="179" fontId="1" fillId="3" borderId="12" xfId="6" applyNumberFormat="1" applyFont="1" applyFill="1" applyBorder="1" applyAlignment="1">
      <alignment horizontal="center" vertical="center"/>
    </xf>
    <xf numFmtId="179" fontId="1" fillId="3" borderId="13" xfId="6" applyNumberFormat="1" applyFont="1" applyFill="1" applyBorder="1" applyAlignment="1">
      <alignment horizontal="center" vertical="center"/>
    </xf>
    <xf numFmtId="179" fontId="0" fillId="6" borderId="12" xfId="6" applyNumberFormat="1" applyFont="1" applyFill="1" applyBorder="1" applyAlignment="1">
      <alignment horizontal="center" vertical="center"/>
    </xf>
    <xf numFmtId="179" fontId="1" fillId="6" borderId="13" xfId="6" applyNumberFormat="1" applyFont="1" applyFill="1" applyBorder="1" applyAlignment="1">
      <alignment horizontal="center" vertical="center"/>
    </xf>
    <xf numFmtId="179" fontId="0" fillId="4" borderId="12" xfId="6" applyNumberFormat="1" applyFont="1" applyFill="1" applyBorder="1" applyAlignment="1">
      <alignment horizontal="center" vertical="center"/>
    </xf>
    <xf numFmtId="179" fontId="1" fillId="4" borderId="13" xfId="6" applyNumberFormat="1" applyFont="1" applyFill="1" applyBorder="1" applyAlignment="1">
      <alignment horizontal="center" vertical="center"/>
    </xf>
    <xf numFmtId="179" fontId="0" fillId="2" borderId="12" xfId="6" applyNumberFormat="1" applyFont="1" applyFill="1" applyBorder="1" applyAlignment="1">
      <alignment horizontal="center" vertical="center"/>
    </xf>
    <xf numFmtId="179" fontId="1" fillId="2" borderId="13" xfId="6" applyNumberFormat="1" applyFont="1" applyFill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7" borderId="12" xfId="5" applyFont="1" applyFill="1" applyBorder="1" applyAlignment="1">
      <alignment horizontal="center" vertical="center"/>
    </xf>
    <xf numFmtId="0" fontId="10" fillId="7" borderId="13" xfId="5" applyFont="1" applyFill="1" applyBorder="1" applyAlignment="1">
      <alignment horizontal="center" vertical="center"/>
    </xf>
    <xf numFmtId="179" fontId="5" fillId="0" borderId="12" xfId="6" applyNumberFormat="1" applyFont="1" applyBorder="1" applyAlignment="1">
      <alignment horizontal="center" vertical="center"/>
    </xf>
    <xf numFmtId="179" fontId="5" fillId="0" borderId="13" xfId="6" applyNumberFormat="1" applyFont="1" applyBorder="1" applyAlignment="1">
      <alignment horizontal="center" vertical="center"/>
    </xf>
    <xf numFmtId="180" fontId="5" fillId="0" borderId="12" xfId="6" applyNumberFormat="1" applyFont="1" applyBorder="1" applyAlignment="1">
      <alignment horizontal="center" vertical="center"/>
    </xf>
    <xf numFmtId="180" fontId="5" fillId="0" borderId="13" xfId="6" applyNumberFormat="1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11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56" xfId="1" applyFont="1" applyBorder="1" applyAlignment="1">
      <alignment vertical="center" shrinkToFit="1"/>
    </xf>
    <xf numFmtId="0" fontId="1" fillId="0" borderId="7" xfId="1" applyFont="1" applyBorder="1" applyAlignment="1">
      <alignment horizontal="center" vertical="center" shrinkToFit="1"/>
    </xf>
    <xf numFmtId="0" fontId="1" fillId="0" borderId="8" xfId="1" applyFont="1" applyBorder="1" applyAlignment="1">
      <alignment horizontal="center" vertical="center" shrinkToFit="1"/>
    </xf>
    <xf numFmtId="0" fontId="1" fillId="0" borderId="12" xfId="1" applyFont="1" applyBorder="1" applyAlignment="1">
      <alignment horizontal="left" vertical="center" shrinkToFit="1"/>
    </xf>
    <xf numFmtId="0" fontId="1" fillId="0" borderId="13" xfId="1" applyFont="1" applyBorder="1" applyAlignment="1">
      <alignment horizontal="left" vertical="center" shrinkToFit="1"/>
    </xf>
    <xf numFmtId="0" fontId="1" fillId="0" borderId="11" xfId="1" applyFont="1" applyBorder="1" applyAlignment="1">
      <alignment horizontal="center" vertical="center" shrinkToFit="1"/>
    </xf>
    <xf numFmtId="0" fontId="1" fillId="0" borderId="15" xfId="1" applyFont="1" applyBorder="1" applyAlignment="1">
      <alignment horizontal="center" vertical="center" shrinkToFit="1"/>
    </xf>
    <xf numFmtId="0" fontId="27" fillId="10" borderId="46" xfId="1" applyFont="1" applyFill="1" applyBorder="1" applyAlignment="1">
      <alignment horizontal="center" vertical="center" wrapText="1"/>
    </xf>
    <xf numFmtId="0" fontId="27" fillId="10" borderId="48" xfId="1" applyFont="1" applyFill="1" applyBorder="1" applyAlignment="1">
      <alignment horizontal="center" vertical="center" wrapText="1"/>
    </xf>
    <xf numFmtId="0" fontId="27" fillId="10" borderId="54" xfId="1" applyFont="1" applyFill="1" applyBorder="1" applyAlignment="1">
      <alignment horizontal="center" vertical="center" wrapText="1"/>
    </xf>
    <xf numFmtId="0" fontId="1" fillId="0" borderId="23" xfId="1" applyFont="1" applyBorder="1" applyAlignment="1">
      <alignment horizontal="left" vertical="center" shrinkToFit="1"/>
    </xf>
    <xf numFmtId="0" fontId="1" fillId="0" borderId="21" xfId="1" applyFont="1" applyBorder="1" applyAlignment="1">
      <alignment horizontal="left" vertical="center" shrinkToFit="1"/>
    </xf>
    <xf numFmtId="177" fontId="1" fillId="0" borderId="40" xfId="3" applyNumberFormat="1" applyFont="1" applyBorder="1" applyAlignment="1">
      <alignment horizontal="center" vertical="center" shrinkToFit="1"/>
    </xf>
    <xf numFmtId="177" fontId="1" fillId="0" borderId="47" xfId="3" applyNumberFormat="1" applyFont="1" applyBorder="1" applyAlignment="1">
      <alignment horizontal="center" vertical="center" shrinkToFit="1"/>
    </xf>
    <xf numFmtId="177" fontId="1" fillId="0" borderId="44" xfId="3" applyNumberFormat="1" applyFont="1" applyBorder="1" applyAlignment="1">
      <alignment horizontal="center" vertical="center" shrinkToFit="1"/>
    </xf>
    <xf numFmtId="0" fontId="1" fillId="0" borderId="38" xfId="1" applyFont="1" applyBorder="1" applyAlignment="1">
      <alignment horizontal="center" vertical="center" shrinkToFit="1"/>
    </xf>
    <xf numFmtId="0" fontId="1" fillId="0" borderId="39" xfId="1" applyFont="1" applyBorder="1" applyAlignment="1">
      <alignment horizontal="center" vertical="center" shrinkToFit="1"/>
    </xf>
    <xf numFmtId="177" fontId="1" fillId="0" borderId="40" xfId="3" applyNumberFormat="1" applyFont="1" applyBorder="1" applyAlignment="1">
      <alignment horizontal="center" vertical="center"/>
    </xf>
    <xf numFmtId="177" fontId="1" fillId="0" borderId="47" xfId="3" applyNumberFormat="1" applyFont="1" applyBorder="1" applyAlignment="1">
      <alignment horizontal="center" vertical="center"/>
    </xf>
    <xf numFmtId="177" fontId="1" fillId="0" borderId="44" xfId="3" applyNumberFormat="1" applyFont="1" applyBorder="1" applyAlignment="1">
      <alignment horizontal="center" vertical="center"/>
    </xf>
    <xf numFmtId="0" fontId="26" fillId="3" borderId="46" xfId="1" applyFont="1" applyFill="1" applyBorder="1" applyAlignment="1">
      <alignment horizontal="center" vertical="center" wrapText="1"/>
    </xf>
    <xf numFmtId="0" fontId="26" fillId="3" borderId="48" xfId="1" applyFont="1" applyFill="1" applyBorder="1" applyAlignment="1">
      <alignment horizontal="center" vertical="center"/>
    </xf>
    <xf numFmtId="0" fontId="26" fillId="3" borderId="50" xfId="1" applyFont="1" applyFill="1" applyBorder="1" applyAlignment="1">
      <alignment horizontal="center" vertical="center"/>
    </xf>
    <xf numFmtId="0" fontId="26" fillId="3" borderId="54" xfId="1" applyFont="1" applyFill="1" applyBorder="1" applyAlignment="1">
      <alignment horizontal="center" vertical="center"/>
    </xf>
    <xf numFmtId="0" fontId="1" fillId="0" borderId="12" xfId="2" applyFont="1" applyBorder="1" applyAlignment="1">
      <alignment horizontal="left" vertical="center" shrinkToFit="1"/>
    </xf>
    <xf numFmtId="0" fontId="1" fillId="0" borderId="13" xfId="2" applyFont="1" applyBorder="1" applyAlignment="1">
      <alignment horizontal="left" vertical="center" shrinkToFit="1"/>
    </xf>
    <xf numFmtId="0" fontId="1" fillId="5" borderId="39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horizontal="center" vertical="center" wrapText="1"/>
    </xf>
    <xf numFmtId="0" fontId="1" fillId="6" borderId="45" xfId="1" applyFont="1" applyFill="1" applyBorder="1" applyAlignment="1">
      <alignment horizontal="center" vertical="center" wrapText="1"/>
    </xf>
    <xf numFmtId="177" fontId="1" fillId="0" borderId="4" xfId="3" applyNumberFormat="1" applyFont="1" applyBorder="1" applyAlignment="1">
      <alignment horizontal="center" vertical="center"/>
    </xf>
    <xf numFmtId="177" fontId="1" fillId="0" borderId="49" xfId="3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177" fontId="1" fillId="0" borderId="8" xfId="3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9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" fillId="2" borderId="38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4" borderId="39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/>
    </xf>
    <xf numFmtId="0" fontId="1" fillId="3" borderId="38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4" borderId="37" xfId="1" applyFont="1" applyFill="1" applyBorder="1" applyAlignment="1">
      <alignment horizontal="center" vertical="center"/>
    </xf>
    <xf numFmtId="0" fontId="1" fillId="4" borderId="43" xfId="1" applyFont="1" applyFill="1" applyBorder="1" applyAlignment="1">
      <alignment horizontal="center" vertical="center"/>
    </xf>
    <xf numFmtId="0" fontId="1" fillId="5" borderId="37" xfId="1" applyFont="1" applyFill="1" applyBorder="1" applyAlignment="1">
      <alignment horizontal="center" vertical="center"/>
    </xf>
    <xf numFmtId="0" fontId="1" fillId="5" borderId="43" xfId="1" applyFont="1" applyFill="1" applyBorder="1" applyAlignment="1">
      <alignment horizontal="center" vertical="center"/>
    </xf>
    <xf numFmtId="0" fontId="1" fillId="6" borderId="40" xfId="1" applyFont="1" applyFill="1" applyBorder="1" applyAlignment="1">
      <alignment horizontal="center" vertical="center" wrapText="1" shrinkToFit="1"/>
    </xf>
    <xf numFmtId="0" fontId="1" fillId="6" borderId="44" xfId="1" applyFont="1" applyFill="1" applyBorder="1" applyAlignment="1">
      <alignment horizontal="center" vertical="center" shrinkToFit="1"/>
    </xf>
    <xf numFmtId="0" fontId="1" fillId="0" borderId="37" xfId="1" applyFont="1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3" borderId="21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181" fontId="3" fillId="0" borderId="2" xfId="1" applyNumberFormat="1" applyFont="1" applyBorder="1" applyAlignment="1">
      <alignment horizontal="left" vertical="center"/>
    </xf>
    <xf numFmtId="181" fontId="3" fillId="0" borderId="3" xfId="1" applyNumberFormat="1" applyFont="1" applyBorder="1" applyAlignment="1">
      <alignment horizontal="left" vertical="center"/>
    </xf>
    <xf numFmtId="0" fontId="1" fillId="0" borderId="35" xfId="1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/>
    </xf>
    <xf numFmtId="0" fontId="1" fillId="0" borderId="36" xfId="1" applyFont="1" applyBorder="1" applyAlignment="1">
      <alignment horizontal="center" vertical="center" shrinkToFit="1"/>
    </xf>
    <xf numFmtId="0" fontId="1" fillId="0" borderId="42" xfId="1" applyFont="1" applyBorder="1" applyAlignment="1">
      <alignment horizontal="center" vertical="center" shrinkToFit="1"/>
    </xf>
    <xf numFmtId="0" fontId="1" fillId="0" borderId="5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61" xfId="1" applyFont="1" applyBorder="1" applyAlignment="1">
      <alignment horizontal="center" vertical="center"/>
    </xf>
    <xf numFmtId="0" fontId="6" fillId="0" borderId="62" xfId="1" applyFont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6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 shrinkToFit="1"/>
    </xf>
    <xf numFmtId="0" fontId="1" fillId="0" borderId="22" xfId="1" applyFont="1" applyBorder="1" applyAlignment="1">
      <alignment horizontal="left" vertical="center" shrinkToFit="1"/>
    </xf>
    <xf numFmtId="0" fontId="1" fillId="0" borderId="23" xfId="2" applyFont="1" applyBorder="1" applyAlignment="1">
      <alignment horizontal="left" vertical="center" shrinkToFit="1"/>
    </xf>
    <xf numFmtId="0" fontId="1" fillId="0" borderId="21" xfId="2" applyFont="1" applyBorder="1" applyAlignment="1">
      <alignment horizontal="left" vertical="center" shrinkToFit="1"/>
    </xf>
    <xf numFmtId="0" fontId="1" fillId="0" borderId="1" xfId="1" applyFont="1" applyBorder="1" applyAlignment="1">
      <alignment horizontal="center" vertical="center" shrinkToFit="1"/>
    </xf>
    <xf numFmtId="0" fontId="1" fillId="0" borderId="4" xfId="1" applyFont="1" applyBorder="1" applyAlignment="1">
      <alignment horizontal="center" vertical="center" shrinkToFit="1"/>
    </xf>
    <xf numFmtId="0" fontId="1" fillId="0" borderId="65" xfId="1" applyFont="1" applyBorder="1" applyAlignment="1">
      <alignment horizontal="center" vertical="center" shrinkToFit="1"/>
    </xf>
    <xf numFmtId="0" fontId="1" fillId="0" borderId="49" xfId="1" applyFont="1" applyBorder="1" applyAlignment="1">
      <alignment horizontal="center" vertical="center" shrinkToFit="1"/>
    </xf>
    <xf numFmtId="0" fontId="1" fillId="0" borderId="55" xfId="1" applyFont="1" applyBorder="1" applyAlignment="1">
      <alignment horizontal="center" vertical="center" shrinkToFit="1"/>
    </xf>
    <xf numFmtId="0" fontId="1" fillId="0" borderId="45" xfId="1" applyFont="1" applyBorder="1" applyAlignment="1">
      <alignment horizontal="center" vertical="center" shrinkToFit="1"/>
    </xf>
    <xf numFmtId="181" fontId="3" fillId="0" borderId="55" xfId="1" applyNumberFormat="1" applyFont="1" applyBorder="1" applyAlignment="1">
      <alignment horizontal="left" vertical="center"/>
    </xf>
    <xf numFmtId="181" fontId="3" fillId="0" borderId="9" xfId="1" applyNumberFormat="1" applyFont="1" applyBorder="1" applyAlignment="1">
      <alignment horizontal="left" vertical="center"/>
    </xf>
  </cellXfs>
  <cellStyles count="9">
    <cellStyle name="一般" xfId="0" builtinId="0"/>
    <cellStyle name="一般 2 2" xfId="1" xr:uid="{FD9C3494-89B4-40BE-A62D-AE28B16707D9}"/>
    <cellStyle name="一般 2 2 2" xfId="5" xr:uid="{65E858B4-CB97-4E8F-831D-B334042290BA}"/>
    <cellStyle name="一般 2 2 2 2" xfId="7" xr:uid="{6F613A60-C76D-48D9-B33D-ED0C161001E9}"/>
    <cellStyle name="一般 2 4" xfId="2" xr:uid="{B46D06AD-D54C-4426-B903-C6427CC8B169}"/>
    <cellStyle name="一般 3" xfId="4" xr:uid="{EA19976B-D997-49EA-AA1A-9854DC043CF3}"/>
    <cellStyle name="一般 3 3" xfId="8" xr:uid="{0DA524C1-465A-4EC7-A7A4-462B10739891}"/>
    <cellStyle name="千分位 2" xfId="6" xr:uid="{A276D7AA-8E26-48AC-BD71-DA940B7B10B4}"/>
    <cellStyle name="百分比 2" xfId="3" xr:uid="{055078C9-8DB7-4BBB-B6D1-0B8A72CCDDD4}"/>
  </cellStyles>
  <dxfs count="81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21C5-3F88-42EE-B86B-B09D85AD3208}">
  <sheetPr>
    <tabColor theme="8" tint="0.59999389629810485"/>
  </sheetPr>
  <dimension ref="B1:AR37"/>
  <sheetViews>
    <sheetView tabSelected="1" zoomScale="70" zoomScaleNormal="70" workbookViewId="0">
      <selection activeCell="M37" sqref="M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265</v>
      </c>
      <c r="D3" s="248"/>
      <c r="E3" s="6" t="s">
        <v>2</v>
      </c>
      <c r="F3" s="249">
        <f>'1130(18度C)'!D1+'1130(4度C)'!D1</f>
        <v>237755</v>
      </c>
      <c r="G3" s="250"/>
      <c r="H3" s="6" t="s">
        <v>3</v>
      </c>
      <c r="I3" s="251">
        <f>'1130(18度C)'!F1+'1130(4度C)'!F1</f>
        <v>8105673.9600000009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454.7409176401722</v>
      </c>
      <c r="F6" s="226" t="e">
        <f>AVERAGE(#REF!,D13:K13)</f>
        <v>#REF!</v>
      </c>
      <c r="G6" s="227">
        <f>AVERAGE(D13:K13)</f>
        <v>181.84723507412082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784.98901098901092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401.34972105277075</v>
      </c>
      <c r="F7" s="230" t="e">
        <f>AVERAGE(#REF!,D14:K14)</f>
        <v>#REF!</v>
      </c>
      <c r="G7" s="217">
        <f>AVERAGE(D14:K14)</f>
        <v>161.43280352411767</v>
      </c>
      <c r="H7" s="218"/>
      <c r="I7" s="217">
        <f>AVERAGE(L14:O14)</f>
        <v>84.189588252174246</v>
      </c>
      <c r="J7" s="218"/>
      <c r="K7" s="217">
        <f>AVERAGE(D28:O28)</f>
        <v>523.9525596523971</v>
      </c>
      <c r="L7" s="218"/>
      <c r="M7" s="217">
        <f>AVERAGE(P28:X28)</f>
        <v>692.4534846736467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0.88306845569537373</v>
      </c>
      <c r="F8" s="222" t="e">
        <f>AVERAGE(D15:K15,#REF!)</f>
        <v>#REF!</v>
      </c>
      <c r="G8" s="223">
        <f>AVERAGE(D15:K15)</f>
        <v>0.88642016501138732</v>
      </c>
      <c r="H8" s="224"/>
      <c r="I8" s="223">
        <f>AVERAGE(L15:O15)</f>
        <v>0.88434297805319617</v>
      </c>
      <c r="J8" s="224"/>
      <c r="K8" s="223">
        <f>AVERAGE(D29:O29)</f>
        <v>0.88050750934742916</v>
      </c>
      <c r="L8" s="224"/>
      <c r="M8" s="223">
        <f>AVERAGE(P29:X29)</f>
        <v>0.88145157859694867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81.300813008130078</v>
      </c>
      <c r="F13" s="23">
        <v>90.076335877862604</v>
      </c>
      <c r="G13" s="23">
        <v>92.307692307692307</v>
      </c>
      <c r="H13" s="23">
        <v>136.36363636363635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107.27997031622201</v>
      </c>
      <c r="E14" s="27">
        <v>72.143622251141366</v>
      </c>
      <c r="F14" s="27">
        <v>79.709673563954567</v>
      </c>
      <c r="G14" s="27">
        <v>81.605636365707909</v>
      </c>
      <c r="H14" s="27">
        <v>121.12727695424435</v>
      </c>
      <c r="I14" s="27">
        <v>204.37716199554617</v>
      </c>
      <c r="J14" s="27" t="s">
        <v>36</v>
      </c>
      <c r="K14" s="54">
        <v>463.78628322200751</v>
      </c>
      <c r="L14" s="26" t="s">
        <v>36</v>
      </c>
      <c r="M14" s="66" t="s">
        <v>36</v>
      </c>
      <c r="N14" s="27">
        <v>91.45885837833562</v>
      </c>
      <c r="O14" s="28">
        <v>76.920318126012859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0.8884122541812135</v>
      </c>
      <c r="E15" s="31">
        <f t="shared" si="0"/>
        <v>0.88736655368903883</v>
      </c>
      <c r="F15" s="31">
        <f t="shared" si="0"/>
        <v>0.88491247770152948</v>
      </c>
      <c r="G15" s="31">
        <f t="shared" si="0"/>
        <v>0.88406106062850232</v>
      </c>
      <c r="H15" s="31">
        <f t="shared" si="0"/>
        <v>0.88826669766445865</v>
      </c>
      <c r="I15" s="31">
        <f t="shared" si="0"/>
        <v>0.8796721463222934</v>
      </c>
      <c r="J15" s="31" t="s">
        <v>36</v>
      </c>
      <c r="K15" s="55">
        <f t="shared" ref="K15" si="1">K14/K13</f>
        <v>0.89224996489267561</v>
      </c>
      <c r="L15" s="30" t="s">
        <v>36</v>
      </c>
      <c r="M15" s="67" t="s">
        <v>36</v>
      </c>
      <c r="N15" s="31">
        <f t="shared" ref="N15:O15" si="2">N14/N13</f>
        <v>0.88410229765724435</v>
      </c>
      <c r="O15" s="32">
        <f t="shared" si="2"/>
        <v>0.88458365844914788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0.16666666666666666</v>
      </c>
      <c r="F16" s="2">
        <v>0.16666666666666666</v>
      </c>
      <c r="G16" s="2">
        <v>0.16693287037037038</v>
      </c>
      <c r="H16" s="2">
        <v>0.16666666666666666</v>
      </c>
      <c r="I16" s="2">
        <v>0.32380787037037034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0.57777777777777772</v>
      </c>
      <c r="E17" s="2">
        <v>0.63851851851851849</v>
      </c>
      <c r="F17" s="2">
        <v>0.63435185185185183</v>
      </c>
      <c r="G17" s="2">
        <v>0.58476851851851852</v>
      </c>
      <c r="H17" s="2">
        <v>0.67104166666666665</v>
      </c>
      <c r="I17" s="2">
        <v>0.5756944444444444</v>
      </c>
      <c r="J17" s="2" t="s">
        <v>36</v>
      </c>
      <c r="K17" s="2">
        <v>0.40902777777777777</v>
      </c>
      <c r="L17" s="1" t="s">
        <v>36</v>
      </c>
      <c r="M17" s="68" t="s">
        <v>36</v>
      </c>
      <c r="N17" s="2">
        <v>0.81597222222222221</v>
      </c>
      <c r="O17" s="3">
        <v>0.85347222222222219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24.6</v>
      </c>
      <c r="F18" s="34">
        <v>21.833333333333332</v>
      </c>
      <c r="G18" s="34">
        <v>21.666666666666668</v>
      </c>
      <c r="H18" s="34">
        <v>19.8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795</v>
      </c>
      <c r="U27" s="23" t="s">
        <v>36</v>
      </c>
      <c r="V27" s="23">
        <v>825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183.32755987817521</v>
      </c>
      <c r="E28" s="27" t="s">
        <v>36</v>
      </c>
      <c r="F28" s="27" t="s">
        <v>36</v>
      </c>
      <c r="G28" s="27">
        <v>271.80238248178767</v>
      </c>
      <c r="H28" s="27">
        <v>384.74487764259635</v>
      </c>
      <c r="I28" s="27">
        <v>371.99999999999983</v>
      </c>
      <c r="J28" s="27" t="s">
        <v>36</v>
      </c>
      <c r="K28" s="27" t="s">
        <v>36</v>
      </c>
      <c r="L28" s="27" t="s">
        <v>36</v>
      </c>
      <c r="M28" s="27">
        <v>693.25744041641451</v>
      </c>
      <c r="N28" s="27">
        <v>1000.5369767155017</v>
      </c>
      <c r="O28" s="27">
        <v>761.99868043230424</v>
      </c>
      <c r="P28" s="26">
        <v>249.25944038203457</v>
      </c>
      <c r="Q28" s="27" t="s">
        <v>36</v>
      </c>
      <c r="R28" s="27" t="s">
        <v>36</v>
      </c>
      <c r="S28" s="27" t="s">
        <v>36</v>
      </c>
      <c r="T28" s="27">
        <v>706.75394801329855</v>
      </c>
      <c r="U28" s="27" t="s">
        <v>36</v>
      </c>
      <c r="V28" s="27">
        <v>734.92772857300042</v>
      </c>
      <c r="W28" s="27">
        <v>857.45836329765984</v>
      </c>
      <c r="X28" s="28">
        <v>913.86794310223956</v>
      </c>
    </row>
    <row r="29" spans="2:44" ht="40.15" customHeight="1">
      <c r="B29" s="205"/>
      <c r="C29" s="29" t="s">
        <v>38</v>
      </c>
      <c r="D29" s="31">
        <f>D28/D27</f>
        <v>0.86571347720249414</v>
      </c>
      <c r="E29" s="31" t="s">
        <v>36</v>
      </c>
      <c r="F29" s="31" t="s">
        <v>36</v>
      </c>
      <c r="G29" s="31">
        <f>G28/G27</f>
        <v>0.86825761070571061</v>
      </c>
      <c r="H29" s="31">
        <f>H28/H27</f>
        <v>0.88787279455983781</v>
      </c>
      <c r="I29" s="31">
        <f>I28/I27</f>
        <v>0.89279999999999959</v>
      </c>
      <c r="J29" s="31" t="s">
        <v>36</v>
      </c>
      <c r="K29" s="31" t="s">
        <v>36</v>
      </c>
      <c r="L29" s="31" t="s">
        <v>36</v>
      </c>
      <c r="M29" s="31">
        <f>M28/M27</f>
        <v>0.89283155205144293</v>
      </c>
      <c r="N29" s="31">
        <f>N28/N27</f>
        <v>0.87003215366565367</v>
      </c>
      <c r="O29" s="31">
        <f>O28/O27</f>
        <v>0.88604497724686537</v>
      </c>
      <c r="P29" s="30">
        <f>P28/P27</f>
        <v>0.87240804133712102</v>
      </c>
      <c r="Q29" s="31" t="s">
        <v>36</v>
      </c>
      <c r="R29" s="31" t="s">
        <v>36</v>
      </c>
      <c r="S29" s="31" t="s">
        <v>36</v>
      </c>
      <c r="T29" s="31">
        <f>T28/T27</f>
        <v>0.88899867674628752</v>
      </c>
      <c r="U29" s="31" t="s">
        <v>36</v>
      </c>
      <c r="V29" s="31">
        <f>V28/V27</f>
        <v>0.89082148917939441</v>
      </c>
      <c r="W29" s="31">
        <f>W28/W27</f>
        <v>0.88467926371980776</v>
      </c>
      <c r="X29" s="32">
        <f>X28/X27</f>
        <v>0.87035042200213297</v>
      </c>
    </row>
    <row r="30" spans="2:44" ht="17.25" customHeight="1">
      <c r="B30" s="206" t="s">
        <v>39</v>
      </c>
      <c r="C30" s="14" t="s">
        <v>40</v>
      </c>
      <c r="D30" s="2">
        <v>0.37322916666666667</v>
      </c>
      <c r="E30" s="2" t="s">
        <v>36</v>
      </c>
      <c r="F30" s="2" t="s">
        <v>36</v>
      </c>
      <c r="G30" s="2">
        <v>0.25</v>
      </c>
      <c r="H30" s="2">
        <v>0.25</v>
      </c>
      <c r="I30" s="2">
        <v>0.41249999999999998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0.16666666666666666</v>
      </c>
      <c r="O30" s="2">
        <v>0.25028935185185186</v>
      </c>
      <c r="P30" s="1">
        <v>0.70841435185185186</v>
      </c>
      <c r="Q30" s="2" t="s">
        <v>36</v>
      </c>
      <c r="R30" s="2" t="s">
        <v>36</v>
      </c>
      <c r="S30" s="2" t="s">
        <v>36</v>
      </c>
      <c r="T30" s="2">
        <v>0.70837962962962964</v>
      </c>
      <c r="U30" s="2" t="s">
        <v>36</v>
      </c>
      <c r="V30" s="2">
        <v>0.70833333333333337</v>
      </c>
      <c r="W30" s="2">
        <v>0.70833333333333337</v>
      </c>
      <c r="X30" s="3">
        <v>0.70862268518518523</v>
      </c>
    </row>
    <row r="31" spans="2:44" ht="17.25" customHeight="1">
      <c r="B31" s="203"/>
      <c r="C31" s="14" t="s">
        <v>41</v>
      </c>
      <c r="D31" s="2">
        <v>0.44126157407407407</v>
      </c>
      <c r="E31" s="2" t="s">
        <v>36</v>
      </c>
      <c r="F31" s="2" t="s">
        <v>36</v>
      </c>
      <c r="G31" s="2">
        <v>0.32013888888888886</v>
      </c>
      <c r="H31" s="2">
        <v>0.33556712962962965</v>
      </c>
      <c r="I31" s="2">
        <v>0.43622685185185184</v>
      </c>
      <c r="J31" s="2" t="s">
        <v>36</v>
      </c>
      <c r="K31" s="2" t="s">
        <v>36</v>
      </c>
      <c r="L31" s="2" t="s">
        <v>36</v>
      </c>
      <c r="M31" s="2">
        <v>0.45208333333333334</v>
      </c>
      <c r="N31" s="2">
        <v>0.4378009259259259</v>
      </c>
      <c r="O31" s="2">
        <v>0.41319444444444442</v>
      </c>
      <c r="P31" s="1">
        <v>0.83707175925925925</v>
      </c>
      <c r="Q31" s="2" t="s">
        <v>36</v>
      </c>
      <c r="R31" s="2" t="s">
        <v>36</v>
      </c>
      <c r="S31" s="2" t="s">
        <v>36</v>
      </c>
      <c r="T31" s="2">
        <v>0.89097222222222228</v>
      </c>
      <c r="U31" s="2" t="s">
        <v>36</v>
      </c>
      <c r="V31" s="2">
        <v>0.92152777777777783</v>
      </c>
      <c r="W31" s="2">
        <v>1.0270833333333333</v>
      </c>
      <c r="X31" s="3">
        <v>1.0263888888888888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  <row r="37" spans="2:24">
      <c r="P37" s="195"/>
      <c r="Q37" s="195"/>
      <c r="R37" s="195"/>
      <c r="S37" s="195"/>
      <c r="T37" s="195"/>
      <c r="U37" s="195"/>
      <c r="V37" s="195"/>
      <c r="W37" s="195"/>
      <c r="X37" s="195"/>
    </row>
  </sheetData>
  <mergeCells count="55">
    <mergeCell ref="B34:C34"/>
    <mergeCell ref="B35:C35"/>
    <mergeCell ref="P24:X24"/>
    <mergeCell ref="B25:C26"/>
    <mergeCell ref="B27:B29"/>
    <mergeCell ref="B30:B31"/>
    <mergeCell ref="B32:C32"/>
    <mergeCell ref="B33:C33"/>
    <mergeCell ref="B18:C18"/>
    <mergeCell ref="B19:C19"/>
    <mergeCell ref="B20:C20"/>
    <mergeCell ref="B21:C21"/>
    <mergeCell ref="B24:C24"/>
    <mergeCell ref="D24:O24"/>
    <mergeCell ref="B10:C10"/>
    <mergeCell ref="D10:K10"/>
    <mergeCell ref="L10:O10"/>
    <mergeCell ref="B11:C12"/>
    <mergeCell ref="B13:B15"/>
    <mergeCell ref="B16:B17"/>
    <mergeCell ref="M7:N7"/>
    <mergeCell ref="C8:D8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C7:D7"/>
    <mergeCell ref="E7:F7"/>
    <mergeCell ref="G7:H7"/>
    <mergeCell ref="I7:J7"/>
    <mergeCell ref="K7:L7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DCB4-8693-4C61-80FD-C5E47D094672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M37" sqref="M37"/>
      <selection pane="bottomLeft" activeCell="M37" sqref="M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122280</v>
      </c>
      <c r="E1" s="76" t="s">
        <v>3</v>
      </c>
      <c r="F1" s="77">
        <f>SUM(G5:G208)</f>
        <v>2410274.89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45991</v>
      </c>
      <c r="B2" s="323"/>
      <c r="C2" s="81" t="s">
        <v>34</v>
      </c>
      <c r="D2" s="82">
        <f>AVERAGE(N21,N38,N55,N72,N89,N106,N123,N140,N157,N174,N191,N208)</f>
        <v>594.16127841125103</v>
      </c>
      <c r="E2" s="82" t="s">
        <v>80</v>
      </c>
      <c r="F2" s="83">
        <f>F1/D1</f>
        <v>19.711112937520447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283" t="s">
        <v>191</v>
      </c>
      <c r="D5" s="284"/>
      <c r="E5" s="92">
        <v>29.85</v>
      </c>
      <c r="F5" s="93">
        <v>2471</v>
      </c>
      <c r="G5" s="94">
        <f t="shared" ref="G5:G6" si="0">E5*F5</f>
        <v>73759.350000000006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3117.9810725552052</v>
      </c>
      <c r="N5" s="98">
        <f>M5/L5</f>
        <v>183.41065132677679</v>
      </c>
      <c r="O5" s="100">
        <f>L5-I5</f>
        <v>0</v>
      </c>
      <c r="P5" s="101">
        <f>N5-K5</f>
        <v>-28.354054555576141</v>
      </c>
      <c r="Q5" s="102">
        <f>N5/K5</f>
        <v>0.86610585348755709</v>
      </c>
      <c r="R5" s="272">
        <f>Q21</f>
        <v>0.86571347720249414</v>
      </c>
      <c r="S5" s="1">
        <v>0.37322916666666667</v>
      </c>
      <c r="T5" s="2">
        <v>0.40625</v>
      </c>
      <c r="U5" s="103">
        <v>5.0999999999999979</v>
      </c>
      <c r="V5" s="104">
        <v>47.55</v>
      </c>
      <c r="W5" s="105"/>
      <c r="X5" s="87"/>
      <c r="Y5" s="274"/>
      <c r="Z5" s="275"/>
      <c r="AA5" s="108">
        <f>M5-J5</f>
        <v>-482.01892744479483</v>
      </c>
      <c r="AB5" s="109">
        <f>M5/J5</f>
        <v>0.86610585348755698</v>
      </c>
      <c r="AC5" s="289">
        <f>AB21</f>
        <v>0.86571347720249403</v>
      </c>
    </row>
    <row r="6" spans="1:29" ht="15.75" customHeight="1">
      <c r="A6" s="280"/>
      <c r="B6" s="91" t="s">
        <v>104</v>
      </c>
      <c r="C6" s="283" t="s">
        <v>105</v>
      </c>
      <c r="D6" s="284"/>
      <c r="E6" s="92">
        <v>29.52</v>
      </c>
      <c r="F6" s="93">
        <v>2358</v>
      </c>
      <c r="G6" s="94">
        <f t="shared" si="0"/>
        <v>69608.160000000003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3115.1559633027514</v>
      </c>
      <c r="N6" s="98">
        <f>M6/L6</f>
        <v>183.2444684295736</v>
      </c>
      <c r="O6" s="100">
        <f>L6-I6</f>
        <v>0</v>
      </c>
      <c r="P6" s="101">
        <f>N6-K6</f>
        <v>-28.520237452779327</v>
      </c>
      <c r="Q6" s="102">
        <f>N6/K6</f>
        <v>0.86532110091743097</v>
      </c>
      <c r="R6" s="272"/>
      <c r="S6" s="1">
        <v>0.40972222222222221</v>
      </c>
      <c r="T6" s="2">
        <v>0.44126157407407407</v>
      </c>
      <c r="U6" s="103">
        <v>4.9999999999999822</v>
      </c>
      <c r="V6" s="104">
        <v>45.416666666666679</v>
      </c>
      <c r="W6" s="105"/>
      <c r="X6" s="106"/>
      <c r="Y6" s="264"/>
      <c r="Z6" s="265"/>
      <c r="AA6" s="110">
        <f>M6-J6</f>
        <v>-484.84403669724861</v>
      </c>
      <c r="AB6" s="111">
        <f>M6/J6</f>
        <v>0.86532110091743097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3116.5685179289785</v>
      </c>
      <c r="N21" s="138">
        <f>M21/L21</f>
        <v>183.32755987817521</v>
      </c>
      <c r="O21" s="139">
        <f>L21-I21</f>
        <v>0</v>
      </c>
      <c r="P21" s="140">
        <f>N21-K21</f>
        <v>-28.43714600417772</v>
      </c>
      <c r="Q21" s="141">
        <f>N21/K21</f>
        <v>0.86571347720249414</v>
      </c>
      <c r="R21" s="273"/>
      <c r="S21" s="142">
        <f>S5</f>
        <v>0.37322916666666667</v>
      </c>
      <c r="T21" s="143">
        <f>INDEX(T5:T20,COUNTA(T5:T20))</f>
        <v>0.44126157407407407</v>
      </c>
      <c r="U21" s="144"/>
      <c r="V21" s="144"/>
      <c r="W21" s="145"/>
      <c r="X21" s="146"/>
      <c r="Y21" s="260"/>
      <c r="Z21" s="261"/>
      <c r="AA21" s="147">
        <f>M21-J21</f>
        <v>-483.43148207102149</v>
      </c>
      <c r="AB21" s="148">
        <f>M21/J21</f>
        <v>0.86571347720249403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1527</v>
      </c>
      <c r="G22" s="158">
        <f t="shared" ref="G22:G23" si="5">E22*F22</f>
        <v>39152.28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3144.8512585812387</v>
      </c>
      <c r="N22" s="162">
        <f>M22/L22</f>
        <v>285.89556896193079</v>
      </c>
      <c r="O22" s="164">
        <f>L22-I22</f>
        <v>0</v>
      </c>
      <c r="P22" s="165">
        <f>N22-K22</f>
        <v>-41.37715831079646</v>
      </c>
      <c r="Q22" s="151">
        <f>N22/K22</f>
        <v>0.87356979405034418</v>
      </c>
      <c r="R22" s="271">
        <f>Q38</f>
        <v>0.86825761070571061</v>
      </c>
      <c r="S22" s="166">
        <v>0.25</v>
      </c>
      <c r="T22" s="167">
        <v>0.27023148148148146</v>
      </c>
      <c r="U22" s="168"/>
      <c r="V22" s="169">
        <v>29.133333333333304</v>
      </c>
      <c r="W22" s="172"/>
      <c r="X22" s="150"/>
      <c r="Y22" s="274"/>
      <c r="Z22" s="275"/>
      <c r="AA22" s="108">
        <f>M22-J22</f>
        <v>-455.14874141876135</v>
      </c>
      <c r="AB22" s="151">
        <f>M22/J22</f>
        <v>0.87356979405034407</v>
      </c>
      <c r="AC22" s="276">
        <f>AB38</f>
        <v>0.86825761070571061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3463</v>
      </c>
      <c r="G23" s="94">
        <f t="shared" si="5"/>
        <v>98937.91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3106.6035384998772</v>
      </c>
      <c r="N23" s="98">
        <f>M23/L23</f>
        <v>258.8836282083231</v>
      </c>
      <c r="O23" s="100">
        <f>L23-I23</f>
        <v>0</v>
      </c>
      <c r="P23" s="101">
        <f>N23-K23</f>
        <v>-41.116371791676897</v>
      </c>
      <c r="Q23" s="102">
        <f>N23/K23</f>
        <v>0.86294542736107704</v>
      </c>
      <c r="R23" s="272"/>
      <c r="S23" s="1">
        <v>0.27369212962962963</v>
      </c>
      <c r="T23" s="2">
        <v>0.32013888888888886</v>
      </c>
      <c r="U23" s="103">
        <v>4.9833333333333663</v>
      </c>
      <c r="V23" s="104">
        <v>66.883333333333297</v>
      </c>
      <c r="W23" s="105"/>
      <c r="X23" s="106"/>
      <c r="Y23" s="264"/>
      <c r="Z23" s="265"/>
      <c r="AA23" s="110">
        <f>M23-J23</f>
        <v>-493.39646150012277</v>
      </c>
      <c r="AB23" s="102">
        <f>M23/J23</f>
        <v>0.86294542736107704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3125.7273985405582</v>
      </c>
      <c r="N38" s="138">
        <f>M38/L38</f>
        <v>271.80238248178767</v>
      </c>
      <c r="O38" s="139">
        <f>L38-I38</f>
        <v>0</v>
      </c>
      <c r="P38" s="140">
        <f>N38-K38</f>
        <v>-41.241095779081888</v>
      </c>
      <c r="Q38" s="141">
        <f>N38/K38</f>
        <v>0.86825761070571061</v>
      </c>
      <c r="R38" s="273"/>
      <c r="S38" s="142">
        <f>S22</f>
        <v>0.25</v>
      </c>
      <c r="T38" s="143">
        <f>INDEX(T22:T37,COUNTA(T22:T37))</f>
        <v>0.32013888888888886</v>
      </c>
      <c r="U38" s="144"/>
      <c r="V38" s="155"/>
      <c r="W38" s="134"/>
      <c r="X38" s="138"/>
      <c r="Y38" s="260"/>
      <c r="Z38" s="261"/>
      <c r="AA38" s="156">
        <f>M38-J38</f>
        <v>-474.27260145944183</v>
      </c>
      <c r="AB38" s="141">
        <f>M38/J38</f>
        <v>0.86825761070571061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1541</v>
      </c>
      <c r="G39" s="158">
        <f t="shared" ref="G39:G41" si="10">E39*F39</f>
        <v>21620.23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2309.5753538717736</v>
      </c>
      <c r="N39" s="162">
        <f>M39/L39</f>
        <v>384.92922564529562</v>
      </c>
      <c r="O39" s="164">
        <f>L39-I39</f>
        <v>0</v>
      </c>
      <c r="P39" s="165">
        <f>N39-K39</f>
        <v>-48.404107688037698</v>
      </c>
      <c r="Q39" s="151">
        <f>N39/K39</f>
        <v>0.88829821302760525</v>
      </c>
      <c r="R39" s="271">
        <f>Q55</f>
        <v>0.88787279455983781</v>
      </c>
      <c r="S39" s="166">
        <v>0.25</v>
      </c>
      <c r="T39" s="167">
        <v>0.27780092592592592</v>
      </c>
      <c r="U39" s="168"/>
      <c r="V39" s="169">
        <v>40.033333333333331</v>
      </c>
      <c r="W39" s="167"/>
      <c r="X39" s="170"/>
      <c r="Y39" s="274"/>
      <c r="Z39" s="275"/>
      <c r="AA39" s="108">
        <f>M39-J39</f>
        <v>-290.42464612822641</v>
      </c>
      <c r="AB39" s="151">
        <f>M39/J39</f>
        <v>0.88829821302760525</v>
      </c>
      <c r="AC39" s="276">
        <f>AB55</f>
        <v>0.88787279455983781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1252</v>
      </c>
      <c r="G40" s="94">
        <f t="shared" si="10"/>
        <v>22197.96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2307.8341013824906</v>
      </c>
      <c r="N40" s="98">
        <f>M40/L40</f>
        <v>384.63901689708177</v>
      </c>
      <c r="O40" s="100">
        <f>L40-I40</f>
        <v>0</v>
      </c>
      <c r="P40" s="101">
        <f>N40-K40</f>
        <v>-48.69431643625154</v>
      </c>
      <c r="Q40" s="102">
        <f>N40/K40</f>
        <v>0.88762850053172726</v>
      </c>
      <c r="R40" s="272"/>
      <c r="S40" s="1">
        <v>0.28156249999999999</v>
      </c>
      <c r="T40" s="2">
        <v>0.30416666666666664</v>
      </c>
      <c r="U40" s="103">
        <v>5.4166666666666607</v>
      </c>
      <c r="V40" s="104">
        <v>32.549999999999969</v>
      </c>
      <c r="W40" s="105"/>
      <c r="X40" s="112"/>
      <c r="Y40" s="264"/>
      <c r="Z40" s="265"/>
      <c r="AA40" s="110">
        <f>M40-J40</f>
        <v>-292.16589861750936</v>
      </c>
      <c r="AB40" s="102">
        <f>M40/J40</f>
        <v>0.88762850053172715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1547</v>
      </c>
      <c r="G41" s="94">
        <f t="shared" si="10"/>
        <v>22416.03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2307.9983423124695</v>
      </c>
      <c r="N41" s="98">
        <f>M41/L41</f>
        <v>384.6663903854116</v>
      </c>
      <c r="O41" s="100">
        <f>L41-I41</f>
        <v>0</v>
      </c>
      <c r="P41" s="101">
        <f>N41-K41</f>
        <v>-48.666942947921711</v>
      </c>
      <c r="Q41" s="102">
        <f>N41/K41</f>
        <v>0.88769167012018069</v>
      </c>
      <c r="R41" s="272"/>
      <c r="S41" s="1">
        <v>0.30763888888888885</v>
      </c>
      <c r="T41" s="2">
        <v>0.33556712962962965</v>
      </c>
      <c r="U41" s="103">
        <v>4.9999999999999822</v>
      </c>
      <c r="V41" s="104">
        <v>40.216666666666747</v>
      </c>
      <c r="W41" s="105"/>
      <c r="X41" s="112"/>
      <c r="Y41" s="264"/>
      <c r="Z41" s="265"/>
      <c r="AA41" s="110">
        <f>M41-J41</f>
        <v>-292.0016576875305</v>
      </c>
      <c r="AB41" s="102">
        <f>M41/J41</f>
        <v>0.88769167012018058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6" si="12">J55/I55</f>
        <v>433.33333333333331</v>
      </c>
      <c r="L55" s="136">
        <f t="shared" ref="L55:M55" si="13">AVERAGE(L39:L54)</f>
        <v>6</v>
      </c>
      <c r="M55" s="137">
        <f t="shared" si="13"/>
        <v>2308.4692658555782</v>
      </c>
      <c r="N55" s="138">
        <f>M55/L55</f>
        <v>384.74487764259635</v>
      </c>
      <c r="O55" s="139">
        <f>L55-I55</f>
        <v>0</v>
      </c>
      <c r="P55" s="140">
        <f>N55-K55</f>
        <v>-48.588455690736964</v>
      </c>
      <c r="Q55" s="141">
        <f>N55/K55</f>
        <v>0.88787279455983781</v>
      </c>
      <c r="R55" s="273"/>
      <c r="S55" s="142">
        <f>S39</f>
        <v>0.25</v>
      </c>
      <c r="T55" s="143">
        <f>INDEX(T39:T54,COUNTA(T39:T54))</f>
        <v>0.33556712962962965</v>
      </c>
      <c r="U55" s="144"/>
      <c r="V55" s="155"/>
      <c r="W55" s="134"/>
      <c r="X55" s="138"/>
      <c r="Y55" s="260"/>
      <c r="Z55" s="261"/>
      <c r="AA55" s="156">
        <f>M55-J55</f>
        <v>-291.53073414442179</v>
      </c>
      <c r="AB55" s="141">
        <f>M55/J55</f>
        <v>0.88787279455983781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214</v>
      </c>
      <c r="D56" s="263"/>
      <c r="E56" s="92">
        <v>19.7</v>
      </c>
      <c r="F56" s="93">
        <v>1271</v>
      </c>
      <c r="G56" s="114">
        <f t="shared" ref="G56" si="14">E56*F56</f>
        <v>25038.7</v>
      </c>
      <c r="H56" s="11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2231.9999999999991</v>
      </c>
      <c r="N56" s="98">
        <f>M56/L56</f>
        <v>371.99999999999983</v>
      </c>
      <c r="O56" s="100">
        <f>L56-I56</f>
        <v>0</v>
      </c>
      <c r="P56" s="101">
        <f>N56-K56</f>
        <v>-44.666666666666856</v>
      </c>
      <c r="Q56" s="102">
        <f>N56/K56</f>
        <v>0.89279999999999959</v>
      </c>
      <c r="R56" s="271">
        <f>Q72</f>
        <v>0.89279999999999959</v>
      </c>
      <c r="S56" s="1">
        <v>0.41249999999999998</v>
      </c>
      <c r="T56" s="2">
        <v>0.43622685185185184</v>
      </c>
      <c r="U56" s="103">
        <v>4.9999999999999822</v>
      </c>
      <c r="V56" s="104">
        <v>34.166666666666679</v>
      </c>
      <c r="W56" s="167"/>
      <c r="X56" s="170"/>
      <c r="Y56" s="274"/>
      <c r="Z56" s="275"/>
      <c r="AA56" s="108">
        <f>M56-J56</f>
        <v>-268.00000000000091</v>
      </c>
      <c r="AB56" s="151">
        <f>M56/J56</f>
        <v>0.89279999999999959</v>
      </c>
      <c r="AC56" s="276">
        <f>AB72</f>
        <v>0.89279999999999959</v>
      </c>
    </row>
    <row r="57" spans="1:29" ht="15.75" customHeight="1">
      <c r="A57" s="267"/>
      <c r="B57" s="91"/>
      <c r="C57" s="262"/>
      <c r="D57" s="263"/>
      <c r="E57" s="92"/>
      <c r="F57" s="93"/>
      <c r="G57" s="94"/>
      <c r="H57" s="95"/>
      <c r="I57" s="96"/>
      <c r="J57" s="97"/>
      <c r="K57" s="98"/>
      <c r="L57" s="99"/>
      <c r="M57" s="97"/>
      <c r="N57" s="98"/>
      <c r="O57" s="100"/>
      <c r="P57" s="101"/>
      <c r="Q57" s="102"/>
      <c r="R57" s="272"/>
      <c r="S57" s="1"/>
      <c r="T57" s="2"/>
      <c r="U57" s="103"/>
      <c r="V57" s="104"/>
      <c r="W57" s="105"/>
      <c r="X57" s="112"/>
      <c r="Y57" s="264"/>
      <c r="Z57" s="265"/>
      <c r="AA57" s="110"/>
      <c r="AB57" s="102"/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2231.9999999999991</v>
      </c>
      <c r="N72" s="138">
        <f>M72/L72</f>
        <v>371.99999999999983</v>
      </c>
      <c r="O72" s="139">
        <f>L72-I72</f>
        <v>0</v>
      </c>
      <c r="P72" s="140">
        <f>N72-K72</f>
        <v>-44.666666666666856</v>
      </c>
      <c r="Q72" s="141">
        <f>N72/K72</f>
        <v>0.89279999999999959</v>
      </c>
      <c r="R72" s="273"/>
      <c r="S72" s="142">
        <f>S56</f>
        <v>0.41249999999999998</v>
      </c>
      <c r="T72" s="143">
        <f>INDEX(T56:T71,COUNTA(T56:T71))</f>
        <v>0.43622685185185184</v>
      </c>
      <c r="U72" s="144"/>
      <c r="V72" s="155"/>
      <c r="W72" s="134"/>
      <c r="X72" s="138"/>
      <c r="Y72" s="260"/>
      <c r="Z72" s="261"/>
      <c r="AA72" s="156">
        <f>M72-J72</f>
        <v>-268.00000000000091</v>
      </c>
      <c r="AB72" s="141">
        <f>M72/J72</f>
        <v>0.89279999999999959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2660</v>
      </c>
      <c r="G73" s="158">
        <f t="shared" ref="G73:G76" si="18">E73*F73</f>
        <v>57057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2950.0924214417755</v>
      </c>
      <c r="N73" s="162">
        <f>M73/L73</f>
        <v>737.52310536044388</v>
      </c>
      <c r="O73" s="164">
        <f>L73-I73</f>
        <v>0</v>
      </c>
      <c r="P73" s="165">
        <f>N73-K73</f>
        <v>-87.476894639556122</v>
      </c>
      <c r="Q73" s="151">
        <f>N73/K73</f>
        <v>0.8939674004369017</v>
      </c>
      <c r="R73" s="271">
        <f>Q89</f>
        <v>0.89283155205144293</v>
      </c>
      <c r="S73" s="166">
        <v>0.25</v>
      </c>
      <c r="T73" s="167">
        <v>0.28756944444444443</v>
      </c>
      <c r="U73" s="168"/>
      <c r="V73" s="169">
        <v>54.09999999999998</v>
      </c>
      <c r="W73" s="172"/>
      <c r="X73" s="150"/>
      <c r="Y73" s="274"/>
      <c r="Z73" s="275"/>
      <c r="AA73" s="108">
        <f>M73-J73</f>
        <v>-349.90757855822449</v>
      </c>
      <c r="AB73" s="151">
        <f>M73/J73</f>
        <v>0.8939674004369017</v>
      </c>
      <c r="AC73" s="276">
        <f>AB89</f>
        <v>0.89283155205144293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1367</v>
      </c>
      <c r="G74" s="94">
        <f t="shared" si="18"/>
        <v>30456.760000000002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2948.5919712402656</v>
      </c>
      <c r="N74" s="98">
        <f>M74/L74</f>
        <v>589.71839424805307</v>
      </c>
      <c r="O74" s="100">
        <f>L74-I74</f>
        <v>0</v>
      </c>
      <c r="P74" s="101">
        <f>N74-K74</f>
        <v>-70.281605751946927</v>
      </c>
      <c r="Q74" s="102">
        <f>N74/K74</f>
        <v>0.89351271855765613</v>
      </c>
      <c r="R74" s="272"/>
      <c r="S74" s="1">
        <v>0.29109953703703706</v>
      </c>
      <c r="T74" s="2">
        <v>0.31041666666666667</v>
      </c>
      <c r="U74" s="103">
        <v>5.0833333333333819</v>
      </c>
      <c r="V74" s="104">
        <v>27.816666666666645</v>
      </c>
      <c r="W74" s="105"/>
      <c r="X74" s="106"/>
      <c r="Y74" s="264"/>
      <c r="Z74" s="265"/>
      <c r="AA74" s="110">
        <f>M74-J74</f>
        <v>-351.40802875973441</v>
      </c>
      <c r="AB74" s="102">
        <f>M74/J74</f>
        <v>0.89351271855765624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3827</v>
      </c>
      <c r="G75" s="94">
        <f t="shared" si="18"/>
        <v>68465.03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2946.3644140290849</v>
      </c>
      <c r="N75" s="98">
        <f>M75/L75</f>
        <v>736.59110350727121</v>
      </c>
      <c r="O75" s="100">
        <f>L75-I75</f>
        <v>0</v>
      </c>
      <c r="P75" s="101">
        <f>N75-K75</f>
        <v>-88.408896492728786</v>
      </c>
      <c r="Q75" s="102">
        <f>N75/K75</f>
        <v>0.89283770122093475</v>
      </c>
      <c r="R75" s="272"/>
      <c r="S75" s="1">
        <v>0.31393518518518521</v>
      </c>
      <c r="T75" s="2">
        <v>0.36805555555555558</v>
      </c>
      <c r="U75" s="103">
        <v>5.066666666666686</v>
      </c>
      <c r="V75" s="104">
        <v>77.933333333333337</v>
      </c>
      <c r="W75" s="105"/>
      <c r="X75" s="106"/>
      <c r="Y75" s="264"/>
      <c r="Z75" s="265"/>
      <c r="AA75" s="110">
        <f>M75-J75</f>
        <v>-353.63558597091514</v>
      </c>
      <c r="AB75" s="102">
        <f>M75/J75</f>
        <v>0.89283770122093475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5683</v>
      </c>
      <c r="G76" s="94">
        <f t="shared" si="18"/>
        <v>94678.78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2940.3276803679219</v>
      </c>
      <c r="N76" s="98">
        <f>M76/L76</f>
        <v>735.08192009198046</v>
      </c>
      <c r="O76" s="100">
        <f>L76-I76</f>
        <v>0</v>
      </c>
      <c r="P76" s="101">
        <f>N76-K76</f>
        <v>-89.918079908019536</v>
      </c>
      <c r="Q76" s="102">
        <f>N76/K76</f>
        <v>0.89100838799027937</v>
      </c>
      <c r="R76" s="272"/>
      <c r="S76" s="1">
        <v>0.37155092592592592</v>
      </c>
      <c r="T76" s="2">
        <v>0.45208333333333334</v>
      </c>
      <c r="U76" s="103">
        <v>5.0333333333332941</v>
      </c>
      <c r="V76" s="104">
        <v>115.96666666666667</v>
      </c>
      <c r="W76" s="105"/>
      <c r="X76" s="106"/>
      <c r="Y76" s="264"/>
      <c r="Z76" s="265"/>
      <c r="AA76" s="110">
        <f>M76-J76</f>
        <v>-359.67231963207814</v>
      </c>
      <c r="AB76" s="102">
        <f>M76/J76</f>
        <v>0.89100838799027937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2946.3441217697618</v>
      </c>
      <c r="N89" s="138">
        <f>M89/L89</f>
        <v>693.25744041641451</v>
      </c>
      <c r="O89" s="139">
        <f>L89-I89</f>
        <v>0</v>
      </c>
      <c r="P89" s="140">
        <f>N89-K89</f>
        <v>-83.213147818879634</v>
      </c>
      <c r="Q89" s="141">
        <f>N89/K89</f>
        <v>0.89283155205144293</v>
      </c>
      <c r="R89" s="273"/>
      <c r="S89" s="142">
        <f>S73</f>
        <v>0.25</v>
      </c>
      <c r="T89" s="143">
        <f>INDEX(T73:T88,COUNTA(T73:T88))</f>
        <v>0.45208333333333334</v>
      </c>
      <c r="U89" s="144"/>
      <c r="V89" s="155"/>
      <c r="W89" s="88"/>
      <c r="X89" s="90"/>
      <c r="Y89" s="260"/>
      <c r="Z89" s="261"/>
      <c r="AA89" s="156">
        <f>M89-J89</f>
        <v>-353.65587823023816</v>
      </c>
      <c r="AB89" s="141">
        <f>M89/J89</f>
        <v>0.89283155205144293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1766</v>
      </c>
      <c r="G90" s="158">
        <f t="shared" ref="G90:G93" si="23">E90*F90</f>
        <v>32105.88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3110.3718199608611</v>
      </c>
      <c r="N90" s="162">
        <f>M90/L90</f>
        <v>1036.7906066536204</v>
      </c>
      <c r="O90" s="164">
        <f>L90-I90</f>
        <v>0</v>
      </c>
      <c r="P90" s="165">
        <f>N90-K90</f>
        <v>-163.20939334637956</v>
      </c>
      <c r="Q90" s="151">
        <f>N90/K90</f>
        <v>0.86399217221135038</v>
      </c>
      <c r="R90" s="271">
        <f>Q106</f>
        <v>0.87003215366565367</v>
      </c>
      <c r="S90" s="166">
        <v>0.16666666666666666</v>
      </c>
      <c r="T90" s="167">
        <v>0.19032407407407406</v>
      </c>
      <c r="U90" s="168"/>
      <c r="V90" s="169">
        <v>34.066666666666663</v>
      </c>
      <c r="W90" s="172"/>
      <c r="X90" s="150"/>
      <c r="Y90" s="274"/>
      <c r="Z90" s="275"/>
      <c r="AA90" s="108">
        <f>M90-J90</f>
        <v>-489.6281800391389</v>
      </c>
      <c r="AB90" s="151">
        <f>M90/J90</f>
        <v>0.86399217221135027</v>
      </c>
      <c r="AC90" s="276">
        <f>AB106</f>
        <v>0.87003215366565367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5619</v>
      </c>
      <c r="G91" s="94">
        <f t="shared" si="23"/>
        <v>78834.569999999992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2675.0066120074052</v>
      </c>
      <c r="N91" s="98">
        <f>M91/L91</f>
        <v>891.66887066913512</v>
      </c>
      <c r="O91" s="100">
        <f>L91-I91</f>
        <v>0</v>
      </c>
      <c r="P91" s="101">
        <f>N91-K91</f>
        <v>-108.33112933086488</v>
      </c>
      <c r="Q91" s="102">
        <f>N91/K91</f>
        <v>0.89166887066913514</v>
      </c>
      <c r="R91" s="272"/>
      <c r="S91" s="1">
        <v>0.20069444444444445</v>
      </c>
      <c r="T91" s="2">
        <v>0.28821759259259261</v>
      </c>
      <c r="U91" s="103">
        <v>14.933333333333362</v>
      </c>
      <c r="V91" s="104">
        <v>126.03333333333335</v>
      </c>
      <c r="W91" s="105"/>
      <c r="X91" s="106"/>
      <c r="Y91" s="264"/>
      <c r="Z91" s="265"/>
      <c r="AA91" s="110">
        <f>M91-J91</f>
        <v>-324.99338799259476</v>
      </c>
      <c r="AB91" s="102">
        <f>M91/J91</f>
        <v>0.89166887066913503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2693</v>
      </c>
      <c r="G92" s="94">
        <f t="shared" si="23"/>
        <v>48958.74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3110.2983638113592</v>
      </c>
      <c r="N92" s="98">
        <f>M92/L92</f>
        <v>1036.7661212704531</v>
      </c>
      <c r="O92" s="100">
        <f>L92-I92</f>
        <v>0</v>
      </c>
      <c r="P92" s="101">
        <f>N92-K92</f>
        <v>-163.23387872954686</v>
      </c>
      <c r="Q92" s="102">
        <f>N92/K92</f>
        <v>0.86397176772537765</v>
      </c>
      <c r="R92" s="272"/>
      <c r="S92" s="1">
        <v>0.29864583333333333</v>
      </c>
      <c r="T92" s="2">
        <v>0.3347222222222222</v>
      </c>
      <c r="U92" s="103">
        <v>15.016666666666643</v>
      </c>
      <c r="V92" s="104">
        <v>51.949999999999967</v>
      </c>
      <c r="W92" s="105"/>
      <c r="X92" s="106"/>
      <c r="Y92" s="264"/>
      <c r="Z92" s="265"/>
      <c r="AA92" s="110">
        <f>M92-J92</f>
        <v>-489.7016361886408</v>
      </c>
      <c r="AB92" s="102">
        <f>M92/J92</f>
        <v>0.86397176772537754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6918</v>
      </c>
      <c r="G93" s="94">
        <f t="shared" si="23"/>
        <v>98789.04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3110.7669248063958</v>
      </c>
      <c r="N93" s="98">
        <f>M93/L93</f>
        <v>1036.9223082687986</v>
      </c>
      <c r="O93" s="100">
        <f>L93-I93</f>
        <v>0</v>
      </c>
      <c r="P93" s="101">
        <f>N93-K93</f>
        <v>-163.07769173120141</v>
      </c>
      <c r="Q93" s="102">
        <f>N93/K93</f>
        <v>0.86410192355733217</v>
      </c>
      <c r="R93" s="272"/>
      <c r="S93" s="1">
        <v>0.34513888888888888</v>
      </c>
      <c r="T93" s="2">
        <v>0.4378009259259259</v>
      </c>
      <c r="U93" s="103">
        <v>15.000000000000027</v>
      </c>
      <c r="V93" s="104">
        <v>133.43333333333331</v>
      </c>
      <c r="W93" s="105"/>
      <c r="X93" s="106"/>
      <c r="Y93" s="264"/>
      <c r="Z93" s="265"/>
      <c r="AA93" s="110">
        <f>M93-J93</f>
        <v>-489.23307519360424</v>
      </c>
      <c r="AB93" s="102">
        <f>M93/J93</f>
        <v>0.86410192355733217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3001.6109301465053</v>
      </c>
      <c r="N106" s="138">
        <f>M106/L106</f>
        <v>1000.5369767155017</v>
      </c>
      <c r="O106" s="139">
        <f>L106-I106</f>
        <v>0</v>
      </c>
      <c r="P106" s="140">
        <f>N106-K106</f>
        <v>-149.46302328449826</v>
      </c>
      <c r="Q106" s="141">
        <f>N106/K106</f>
        <v>0.87003215366565367</v>
      </c>
      <c r="R106" s="273"/>
      <c r="S106" s="142">
        <f>S90</f>
        <v>0.16666666666666666</v>
      </c>
      <c r="T106" s="143">
        <f>INDEX(T90:T105,COUNTA(T90:T105))</f>
        <v>0.4378009259259259</v>
      </c>
      <c r="U106" s="144"/>
      <c r="V106" s="155"/>
      <c r="W106" s="88"/>
      <c r="X106" s="90"/>
      <c r="Y106" s="260"/>
      <c r="Z106" s="261"/>
      <c r="AA106" s="156">
        <f>M106-J106</f>
        <v>-448.38906985349468</v>
      </c>
      <c r="AB106" s="141">
        <f>M106/J106</f>
        <v>0.87003215366565367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1242</v>
      </c>
      <c r="G107" s="158">
        <f t="shared" ref="G107:G110" si="28">E107*F107</f>
        <v>31608.899999999998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2912.8338762215012</v>
      </c>
      <c r="N107" s="162">
        <f>M107/L107</f>
        <v>728.2084690553753</v>
      </c>
      <c r="O107" s="164">
        <f>L107-I107</f>
        <v>0</v>
      </c>
      <c r="P107" s="165">
        <f>N107-K107</f>
        <v>-96.791530944624697</v>
      </c>
      <c r="Q107" s="151">
        <f>N107/K107</f>
        <v>0.88267693218833365</v>
      </c>
      <c r="R107" s="271">
        <f>Q123</f>
        <v>0.88604497724686537</v>
      </c>
      <c r="S107" s="166">
        <v>0.25028935185185186</v>
      </c>
      <c r="T107" s="167">
        <v>0.26805555555555555</v>
      </c>
      <c r="U107" s="168"/>
      <c r="V107" s="169">
        <v>25.583333333333307</v>
      </c>
      <c r="W107" s="167"/>
      <c r="X107" s="170"/>
      <c r="Y107" s="274"/>
      <c r="Z107" s="275"/>
      <c r="AA107" s="108">
        <f>M107-J107</f>
        <v>-387.16612377849879</v>
      </c>
      <c r="AB107" s="151">
        <f>M107/J107</f>
        <v>0.88267693218833365</v>
      </c>
      <c r="AC107" s="276">
        <f>AB123</f>
        <v>0.88604497724686548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1871</v>
      </c>
      <c r="G108" s="94">
        <f t="shared" si="28"/>
        <v>46831.130000000005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2913.3217993079588</v>
      </c>
      <c r="N108" s="98">
        <f>M108/L108</f>
        <v>728.33044982698971</v>
      </c>
      <c r="O108" s="100">
        <f>L108-I108</f>
        <v>0</v>
      </c>
      <c r="P108" s="101">
        <f>N108-K108</f>
        <v>-96.669550173010293</v>
      </c>
      <c r="Q108" s="102">
        <f>N108/K108</f>
        <v>0.88282478766907846</v>
      </c>
      <c r="R108" s="272"/>
      <c r="S108" s="1">
        <v>0.27879629629629632</v>
      </c>
      <c r="T108" s="2">
        <v>0.30555555555555558</v>
      </c>
      <c r="U108" s="103">
        <v>15.466666666666713</v>
      </c>
      <c r="V108" s="104">
        <v>38.533333333333331</v>
      </c>
      <c r="W108" s="105"/>
      <c r="X108" s="112"/>
      <c r="Y108" s="264"/>
      <c r="Z108" s="265"/>
      <c r="AA108" s="110">
        <f>M108-J108</f>
        <v>-386.67820069204117</v>
      </c>
      <c r="AB108" s="102">
        <f>M108/J108</f>
        <v>0.88282478766907846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2074</v>
      </c>
      <c r="G109" s="94">
        <f t="shared" si="28"/>
        <v>51476.68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2918.8428459734164</v>
      </c>
      <c r="N109" s="98">
        <f>M109/L109</f>
        <v>729.7107114933541</v>
      </c>
      <c r="O109" s="100">
        <f>L109-I109</f>
        <v>0</v>
      </c>
      <c r="P109" s="101">
        <f>N109-K109</f>
        <v>-95.289288506645903</v>
      </c>
      <c r="Q109" s="102">
        <f>N109/K109</f>
        <v>0.88449783211315647</v>
      </c>
      <c r="R109" s="272"/>
      <c r="S109" s="1">
        <v>0.31622685185185184</v>
      </c>
      <c r="T109" s="2">
        <v>0.34583333333333333</v>
      </c>
      <c r="U109" s="103">
        <v>15.366666666666617</v>
      </c>
      <c r="V109" s="104">
        <v>42.63333333333334</v>
      </c>
      <c r="W109" s="105"/>
      <c r="X109" s="112"/>
      <c r="Y109" s="264"/>
      <c r="Z109" s="265"/>
      <c r="AA109" s="110">
        <f>M109-J109</f>
        <v>-381.15715402658361</v>
      </c>
      <c r="AB109" s="102">
        <f>M109/J109</f>
        <v>0.88449783211315647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3665</v>
      </c>
      <c r="G110" s="94">
        <f t="shared" si="28"/>
        <v>109950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2684.9816849816871</v>
      </c>
      <c r="N110" s="98">
        <f>M110/L110</f>
        <v>894.99389499389565</v>
      </c>
      <c r="O110" s="100">
        <f>L110-I110</f>
        <v>0</v>
      </c>
      <c r="P110" s="101">
        <f>N110-K110</f>
        <v>-105.00610500610435</v>
      </c>
      <c r="Q110" s="102">
        <f>N110/K110</f>
        <v>0.8949938949938957</v>
      </c>
      <c r="R110" s="272"/>
      <c r="S110" s="1">
        <v>0.35631944444444447</v>
      </c>
      <c r="T110" s="2">
        <v>0.41319444444444442</v>
      </c>
      <c r="U110" s="103">
        <v>15.100000000000042</v>
      </c>
      <c r="V110" s="104">
        <v>81.899999999999935</v>
      </c>
      <c r="W110" s="105"/>
      <c r="X110" s="106"/>
      <c r="Y110" s="264"/>
      <c r="Z110" s="265"/>
      <c r="AA110" s="110">
        <f>M110-J110</f>
        <v>-315.01831501831293</v>
      </c>
      <c r="AB110" s="102">
        <f>M110/J110</f>
        <v>0.8949938949938957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2857.4950516211411</v>
      </c>
      <c r="N123" s="138">
        <f>M123/L123</f>
        <v>761.99868043230424</v>
      </c>
      <c r="O123" s="139">
        <f>L123-I123</f>
        <v>0</v>
      </c>
      <c r="P123" s="140">
        <f>N123-K123</f>
        <v>-98.001319567695759</v>
      </c>
      <c r="Q123" s="141">
        <f>N123/K123</f>
        <v>0.88604497724686537</v>
      </c>
      <c r="R123" s="273"/>
      <c r="S123" s="142">
        <f>S107</f>
        <v>0.25028935185185186</v>
      </c>
      <c r="T123" s="143">
        <f>INDEX(T107:T122,COUNTA(T107:T122))</f>
        <v>0.41319444444444442</v>
      </c>
      <c r="U123" s="144"/>
      <c r="V123" s="155"/>
      <c r="W123" s="134"/>
      <c r="X123" s="138"/>
      <c r="Y123" s="260"/>
      <c r="Z123" s="261"/>
      <c r="AA123" s="156">
        <f>M123-J123</f>
        <v>-367.5049483788589</v>
      </c>
      <c r="AB123" s="141">
        <f>M123/J123</f>
        <v>0.88604497724686548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155</v>
      </c>
      <c r="G124" s="158">
        <f t="shared" ref="G124:G128" si="32">E124*F124</f>
        <v>2080.1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3225.4335260115331</v>
      </c>
      <c r="N124" s="162">
        <f>M124/L124</f>
        <v>537.57225433525548</v>
      </c>
      <c r="O124" s="164">
        <f>L124-I124</f>
        <v>0</v>
      </c>
      <c r="P124" s="165">
        <f>N124-K124</f>
        <v>-62.427745664744521</v>
      </c>
      <c r="Q124" s="151">
        <f>N124/K124</f>
        <v>0.89595375722542581</v>
      </c>
      <c r="R124" s="271">
        <f>Q140</f>
        <v>0.87240804133712102</v>
      </c>
      <c r="S124" s="166">
        <v>0.70841435185185186</v>
      </c>
      <c r="T124" s="167">
        <v>0.7104166666666667</v>
      </c>
      <c r="U124" s="168"/>
      <c r="V124" s="169">
        <v>2.8833333333333577</v>
      </c>
      <c r="W124" s="167"/>
      <c r="X124" s="170"/>
      <c r="Y124" s="274"/>
      <c r="Z124" s="275"/>
      <c r="AA124" s="108">
        <f>M124-J124</f>
        <v>-374.5664739884669</v>
      </c>
      <c r="AB124" s="151">
        <f>M124/J124</f>
        <v>0.89595375722542592</v>
      </c>
      <c r="AC124" s="276">
        <f>AB140</f>
        <v>0.87240804133712091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1656</v>
      </c>
      <c r="G125" s="94">
        <f t="shared" si="32"/>
        <v>42459.840000000004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3142.6462836056839</v>
      </c>
      <c r="N125" s="98">
        <f>M125/L125</f>
        <v>285.69511669142582</v>
      </c>
      <c r="O125" s="100">
        <f>L125-I125</f>
        <v>0</v>
      </c>
      <c r="P125" s="101">
        <f>N125-K125</f>
        <v>-41.577610581301428</v>
      </c>
      <c r="Q125" s="102">
        <f>N125/K125</f>
        <v>0.87295730100157898</v>
      </c>
      <c r="R125" s="272"/>
      <c r="S125" s="1">
        <v>0.71415509259259258</v>
      </c>
      <c r="T125" s="2">
        <v>0.73611111111111116</v>
      </c>
      <c r="U125" s="103">
        <v>5.3833333333332689</v>
      </c>
      <c r="V125" s="104">
        <v>31.61666666666676</v>
      </c>
      <c r="W125" s="105"/>
      <c r="X125" s="112"/>
      <c r="Y125" s="264"/>
      <c r="Z125" s="265"/>
      <c r="AA125" s="110">
        <f>M125-J125</f>
        <v>-457.35371639431605</v>
      </c>
      <c r="AB125" s="102">
        <f>M125/J125</f>
        <v>0.87295730100157887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2075</v>
      </c>
      <c r="G126" s="94">
        <f t="shared" si="32"/>
        <v>61254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3113.7974155898237</v>
      </c>
      <c r="N126" s="98">
        <f>M126/L126</f>
        <v>183.16455385822493</v>
      </c>
      <c r="O126" s="100">
        <f>L126-I126</f>
        <v>0</v>
      </c>
      <c r="P126" s="101">
        <f>N126-K126</f>
        <v>-28.600152024127993</v>
      </c>
      <c r="Q126" s="102">
        <f>N126/K126</f>
        <v>0.86494372655272889</v>
      </c>
      <c r="R126" s="272"/>
      <c r="S126" s="1">
        <v>0.73959490740740741</v>
      </c>
      <c r="T126" s="2">
        <v>0.76736111111111116</v>
      </c>
      <c r="U126" s="103">
        <v>5.0166666666665982</v>
      </c>
      <c r="V126" s="104">
        <v>39.983333333333405</v>
      </c>
      <c r="W126" s="105"/>
      <c r="X126" s="112"/>
      <c r="Y126" s="264"/>
      <c r="Z126" s="265"/>
      <c r="AA126" s="110">
        <f>M126-J126</f>
        <v>-486.20258441017631</v>
      </c>
      <c r="AB126" s="102">
        <f>M126/J126</f>
        <v>0.86494372655272878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2171</v>
      </c>
      <c r="G127" s="94">
        <f t="shared" si="32"/>
        <v>64804.350000000006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3115.0259067357447</v>
      </c>
      <c r="N127" s="98">
        <f>M127/L127</f>
        <v>183.2368180432791</v>
      </c>
      <c r="O127" s="100">
        <f>L127-I127</f>
        <v>0</v>
      </c>
      <c r="P127" s="101">
        <f>N127-K127</f>
        <v>-28.527887839073827</v>
      </c>
      <c r="Q127" s="102">
        <f>N127/K127</f>
        <v>0.86528497409326244</v>
      </c>
      <c r="R127" s="272"/>
      <c r="S127" s="1">
        <v>0.77096064814814813</v>
      </c>
      <c r="T127" s="2">
        <v>0.8</v>
      </c>
      <c r="U127" s="103">
        <v>5.1833333333332376</v>
      </c>
      <c r="V127" s="104">
        <v>41.816666666666755</v>
      </c>
      <c r="W127" s="105"/>
      <c r="X127" s="106"/>
      <c r="Y127" s="264"/>
      <c r="Z127" s="265"/>
      <c r="AA127" s="110">
        <f>M127-J127</f>
        <v>-484.97409326425532</v>
      </c>
      <c r="AB127" s="102">
        <f>M127/J127</f>
        <v>0.86528497409326244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2505</v>
      </c>
      <c r="G128" s="94">
        <f t="shared" si="32"/>
        <v>71567.850000000006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3106.4416121253912</v>
      </c>
      <c r="N128" s="98">
        <f>M128/L128</f>
        <v>258.87013434378258</v>
      </c>
      <c r="O128" s="100">
        <f>L128-I128</f>
        <v>0</v>
      </c>
      <c r="P128" s="101">
        <f>N128-K128</f>
        <v>-41.129865656217419</v>
      </c>
      <c r="Q128" s="102">
        <f>N128/K128</f>
        <v>0.86290044781260855</v>
      </c>
      <c r="R128" s="272"/>
      <c r="S128" s="1">
        <v>0.80347222222222225</v>
      </c>
      <c r="T128" s="2">
        <v>0.83707175925925925</v>
      </c>
      <c r="U128" s="103">
        <v>4.9999999999999822</v>
      </c>
      <c r="V128" s="104">
        <v>48.383333333333276</v>
      </c>
      <c r="W128" s="105"/>
      <c r="X128" s="106"/>
      <c r="Y128" s="264"/>
      <c r="Z128" s="265"/>
      <c r="AA128" s="110">
        <f>M128-J128</f>
        <v>-493.5583878746088</v>
      </c>
      <c r="AB128" s="102">
        <f>M128/J128</f>
        <v>0.86290044781260866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3">AVERAGE(I124:I139)</f>
        <v>12.6</v>
      </c>
      <c r="J140" s="137">
        <f t="shared" si="33"/>
        <v>3600</v>
      </c>
      <c r="K140" s="138">
        <f t="shared" ref="K140" si="34">J140/I140</f>
        <v>285.71428571428572</v>
      </c>
      <c r="L140" s="136">
        <f t="shared" ref="L140:M140" si="35">AVERAGE(L124:L139)</f>
        <v>12.6</v>
      </c>
      <c r="M140" s="137">
        <f t="shared" si="35"/>
        <v>3140.6689488136353</v>
      </c>
      <c r="N140" s="138">
        <f>M140/L140</f>
        <v>249.25944038203457</v>
      </c>
      <c r="O140" s="139">
        <f>L140-I140</f>
        <v>0</v>
      </c>
      <c r="P140" s="140">
        <f>N140-K140</f>
        <v>-36.454845332251153</v>
      </c>
      <c r="Q140" s="141">
        <f>N140/K140</f>
        <v>0.87240804133712102</v>
      </c>
      <c r="R140" s="273"/>
      <c r="S140" s="142">
        <f>S124</f>
        <v>0.70841435185185186</v>
      </c>
      <c r="T140" s="143">
        <f>INDEX(T124:T139,COUNTA(T124:T139))</f>
        <v>0.83707175925925925</v>
      </c>
      <c r="U140" s="144"/>
      <c r="V140" s="155"/>
      <c r="W140" s="134"/>
      <c r="X140" s="138"/>
      <c r="Y140" s="260"/>
      <c r="Z140" s="261"/>
      <c r="AA140" s="156">
        <f>M140-J140</f>
        <v>-459.33105118636468</v>
      </c>
      <c r="AB140" s="141">
        <f>M140/J140</f>
        <v>0.87240804133712091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2789</v>
      </c>
      <c r="G141" s="158">
        <f t="shared" ref="G141:G145" si="36">E141*F141</f>
        <v>46576.299999999996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>F141/V141*60</f>
        <v>2939.2271662763465</v>
      </c>
      <c r="N141" s="162">
        <f>M141/L141</f>
        <v>979.74238875878211</v>
      </c>
      <c r="O141" s="164">
        <f>L141-I141</f>
        <v>0</v>
      </c>
      <c r="P141" s="165">
        <f>N141-K141</f>
        <v>-120.25761124121789</v>
      </c>
      <c r="Q141" s="151">
        <f>N141/K141</f>
        <v>0.8906748988716201</v>
      </c>
      <c r="R141" s="271">
        <f>Q157</f>
        <v>0.88899867674628752</v>
      </c>
      <c r="S141" s="166">
        <v>0.70837962962962964</v>
      </c>
      <c r="T141" s="167">
        <v>0.74791666666666667</v>
      </c>
      <c r="U141" s="168"/>
      <c r="V141" s="169">
        <v>56.933333333333337</v>
      </c>
      <c r="W141" s="172"/>
      <c r="X141" s="150"/>
      <c r="Y141" s="274"/>
      <c r="Z141" s="275"/>
      <c r="AA141" s="108">
        <f>M141-J141</f>
        <v>-360.77283372365355</v>
      </c>
      <c r="AB141" s="151">
        <f>M141/J141</f>
        <v>0.8906748988716201</v>
      </c>
      <c r="AC141" s="276">
        <f>AB157</f>
        <v>0.88899867674628752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1177</v>
      </c>
      <c r="G142" s="94">
        <f t="shared" si="36"/>
        <v>21397.86</v>
      </c>
      <c r="H142" s="95"/>
      <c r="I142" s="96">
        <v>4</v>
      </c>
      <c r="J142" s="97">
        <v>3300</v>
      </c>
      <c r="K142" s="98">
        <f t="shared" ref="K142:K145" si="37">J142/I142</f>
        <v>825</v>
      </c>
      <c r="L142" s="99">
        <v>4</v>
      </c>
      <c r="M142" s="97">
        <f>F142/V142*60</f>
        <v>2946.592489568844</v>
      </c>
      <c r="N142" s="98">
        <f>M142/L142</f>
        <v>736.64812239221101</v>
      </c>
      <c r="O142" s="100">
        <f>L142-I142</f>
        <v>0</v>
      </c>
      <c r="P142" s="101">
        <f>N142-K142</f>
        <v>-88.351877607788992</v>
      </c>
      <c r="Q142" s="102">
        <f>N142/K142</f>
        <v>0.89290681502086178</v>
      </c>
      <c r="R142" s="272"/>
      <c r="S142" s="1">
        <v>0.75141203703703707</v>
      </c>
      <c r="T142" s="2">
        <v>0.7680555555555556</v>
      </c>
      <c r="U142" s="103">
        <v>5.0333333333333741</v>
      </c>
      <c r="V142" s="104">
        <v>23.966666666666683</v>
      </c>
      <c r="W142" s="105"/>
      <c r="X142" s="106"/>
      <c r="Y142" s="264"/>
      <c r="Z142" s="265"/>
      <c r="AA142" s="110">
        <f>M142-J142</f>
        <v>-353.40751043115597</v>
      </c>
      <c r="AB142" s="102">
        <f>M142/J142</f>
        <v>0.89290681502086178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1875</v>
      </c>
      <c r="G143" s="94">
        <f t="shared" si="36"/>
        <v>41775</v>
      </c>
      <c r="H143" s="95"/>
      <c r="I143" s="96">
        <v>5</v>
      </c>
      <c r="J143" s="97">
        <v>3300</v>
      </c>
      <c r="K143" s="98">
        <f t="shared" si="37"/>
        <v>660</v>
      </c>
      <c r="L143" s="99">
        <v>5</v>
      </c>
      <c r="M143" s="97">
        <f>F143/V143*60</f>
        <v>2941.1764705882429</v>
      </c>
      <c r="N143" s="98">
        <f>M143/L143</f>
        <v>588.23529411764855</v>
      </c>
      <c r="O143" s="100">
        <f>L143-I143</f>
        <v>0</v>
      </c>
      <c r="P143" s="101">
        <f>N143-K143</f>
        <v>-71.76470588235145</v>
      </c>
      <c r="Q143" s="102">
        <f>N143/K143</f>
        <v>0.89126559714795239</v>
      </c>
      <c r="R143" s="272"/>
      <c r="S143" s="1">
        <v>0.77152777777777781</v>
      </c>
      <c r="T143" s="2">
        <v>0.79809027777777775</v>
      </c>
      <c r="U143" s="103">
        <v>4.9999999999999822</v>
      </c>
      <c r="V143" s="104">
        <v>38.249999999999901</v>
      </c>
      <c r="W143" s="105"/>
      <c r="X143" s="106"/>
      <c r="Y143" s="264"/>
      <c r="Z143" s="265"/>
      <c r="AA143" s="110">
        <f>M143-J143</f>
        <v>-358.82352941175714</v>
      </c>
      <c r="AB143" s="102">
        <f>M143/J143</f>
        <v>0.89126559714795239</v>
      </c>
      <c r="AC143" s="277"/>
    </row>
    <row r="144" spans="1:29" ht="15.75" customHeight="1">
      <c r="A144" s="280"/>
      <c r="B144" s="91" t="s">
        <v>110</v>
      </c>
      <c r="C144" s="262" t="s">
        <v>216</v>
      </c>
      <c r="D144" s="263"/>
      <c r="E144" s="92">
        <v>22.21</v>
      </c>
      <c r="F144" s="93">
        <v>1651</v>
      </c>
      <c r="G144" s="94">
        <f t="shared" si="36"/>
        <v>36668.71</v>
      </c>
      <c r="H144" s="95"/>
      <c r="I144" s="96">
        <v>4</v>
      </c>
      <c r="J144" s="97">
        <v>3000</v>
      </c>
      <c r="K144" s="98">
        <f t="shared" si="37"/>
        <v>750</v>
      </c>
      <c r="L144" s="99">
        <v>4</v>
      </c>
      <c r="M144" s="97">
        <f>F144/V144*60</f>
        <v>2654.5779365788394</v>
      </c>
      <c r="N144" s="98">
        <f>M144/L144</f>
        <v>663.64448414470985</v>
      </c>
      <c r="O144" s="100">
        <f>L144-I144</f>
        <v>0</v>
      </c>
      <c r="P144" s="101">
        <f>N144-K144</f>
        <v>-86.35551585529015</v>
      </c>
      <c r="Q144" s="102">
        <f>N144/K144</f>
        <v>0.88485931219294645</v>
      </c>
      <c r="R144" s="272"/>
      <c r="S144" s="1">
        <v>0.80138888888888893</v>
      </c>
      <c r="T144" s="2">
        <v>0.82730324074074069</v>
      </c>
      <c r="U144" s="103">
        <v>4.750000000000103</v>
      </c>
      <c r="V144" s="104">
        <v>37.316666666666535</v>
      </c>
      <c r="W144" s="105"/>
      <c r="X144" s="106"/>
      <c r="Y144" s="264"/>
      <c r="Z144" s="265"/>
      <c r="AA144" s="110">
        <f>M144-J144</f>
        <v>-345.4220634211606</v>
      </c>
      <c r="AB144" s="102">
        <f>M144/J144</f>
        <v>0.88485931219294645</v>
      </c>
      <c r="AC144" s="277"/>
    </row>
    <row r="145" spans="1:29" ht="15.75" customHeight="1">
      <c r="A145" s="281"/>
      <c r="B145" s="91" t="s">
        <v>110</v>
      </c>
      <c r="C145" s="262" t="s">
        <v>253</v>
      </c>
      <c r="D145" s="263"/>
      <c r="E145" s="92">
        <v>24.54</v>
      </c>
      <c r="F145" s="93">
        <v>3838</v>
      </c>
      <c r="G145" s="94">
        <f t="shared" si="36"/>
        <v>94184.51999999999</v>
      </c>
      <c r="H145" s="112"/>
      <c r="I145" s="96">
        <v>4</v>
      </c>
      <c r="J145" s="97">
        <v>3000</v>
      </c>
      <c r="K145" s="98">
        <f t="shared" si="37"/>
        <v>750</v>
      </c>
      <c r="L145" s="113">
        <v>4</v>
      </c>
      <c r="M145" s="97">
        <f>F145/V145*60</f>
        <v>2653.5048972536961</v>
      </c>
      <c r="N145" s="98">
        <f>M145/L145</f>
        <v>663.37622431342402</v>
      </c>
      <c r="O145" s="100">
        <f>L145-I145</f>
        <v>0</v>
      </c>
      <c r="P145" s="101">
        <f>N145-K145</f>
        <v>-86.623775686575982</v>
      </c>
      <c r="Q145" s="102">
        <f>N145/K145</f>
        <v>0.8845016324178987</v>
      </c>
      <c r="R145" s="272"/>
      <c r="S145" s="1">
        <v>0.83070601851851855</v>
      </c>
      <c r="T145" s="2">
        <v>0.89097222222222228</v>
      </c>
      <c r="U145" s="103">
        <v>4.9000000000001265</v>
      </c>
      <c r="V145" s="104">
        <v>86.78333333333336</v>
      </c>
      <c r="W145" s="105"/>
      <c r="X145" s="106"/>
      <c r="Y145" s="264"/>
      <c r="Z145" s="265"/>
      <c r="AA145" s="110">
        <f>M145-J145</f>
        <v>-346.49510274630393</v>
      </c>
      <c r="AB145" s="102">
        <f>M145/J145</f>
        <v>0.8845016324178987</v>
      </c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38">AVERAGE(I141:I156)</f>
        <v>4</v>
      </c>
      <c r="J157" s="137">
        <f t="shared" si="38"/>
        <v>3180</v>
      </c>
      <c r="K157" s="138">
        <f t="shared" ref="K157" si="39">J157/I157</f>
        <v>795</v>
      </c>
      <c r="L157" s="136">
        <f t="shared" ref="L157:M157" si="40">AVERAGE(L141:L156)</f>
        <v>4</v>
      </c>
      <c r="M157" s="137">
        <f t="shared" si="40"/>
        <v>2827.0157920531942</v>
      </c>
      <c r="N157" s="138">
        <f>M157/L157</f>
        <v>706.75394801329855</v>
      </c>
      <c r="O157" s="139">
        <f>L157-I157</f>
        <v>0</v>
      </c>
      <c r="P157" s="140">
        <f>N157-K157</f>
        <v>-88.246051986701445</v>
      </c>
      <c r="Q157" s="141">
        <f>N157/K157</f>
        <v>0.88899867674628752</v>
      </c>
      <c r="R157" s="273"/>
      <c r="S157" s="142">
        <f>S141</f>
        <v>0.70837962962962964</v>
      </c>
      <c r="T157" s="143">
        <f>INDEX(T141:T156,COUNTA(T141:T156))</f>
        <v>0.89097222222222228</v>
      </c>
      <c r="U157" s="144"/>
      <c r="V157" s="155"/>
      <c r="W157" s="88"/>
      <c r="X157" s="90"/>
      <c r="Y157" s="260"/>
      <c r="Z157" s="261"/>
      <c r="AA157" s="156">
        <f>M157-J157</f>
        <v>-352.98420794680578</v>
      </c>
      <c r="AB157" s="141">
        <f>M157/J157</f>
        <v>0.88899867674628752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5839</v>
      </c>
      <c r="G158" s="158">
        <f t="shared" ref="G158:G159" si="41">E158*F158</f>
        <v>104459.71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2939.0939597315451</v>
      </c>
      <c r="N158" s="162">
        <f>M158/L158</f>
        <v>734.77348993288626</v>
      </c>
      <c r="O158" s="164">
        <f>L158-I158</f>
        <v>0</v>
      </c>
      <c r="P158" s="165">
        <f>N158-K158</f>
        <v>-90.226510067113736</v>
      </c>
      <c r="Q158" s="151">
        <f>N158/K158</f>
        <v>0.89063453325198338</v>
      </c>
      <c r="R158" s="271">
        <f>Q174</f>
        <v>0.89082148917939441</v>
      </c>
      <c r="S158" s="166">
        <v>0.70833333333333337</v>
      </c>
      <c r="T158" s="167">
        <v>0.7911111111111111</v>
      </c>
      <c r="U158" s="168"/>
      <c r="V158" s="169">
        <v>119.19999999999993</v>
      </c>
      <c r="W158" s="172"/>
      <c r="X158" s="150"/>
      <c r="Y158" s="274"/>
      <c r="Z158" s="275"/>
      <c r="AA158" s="108">
        <f>M158-J158</f>
        <v>-360.90604026845494</v>
      </c>
      <c r="AB158" s="151">
        <f>M158/J158</f>
        <v>0.89063453325198338</v>
      </c>
      <c r="AC158" s="276">
        <f>AB174</f>
        <v>0.89082148917939441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8968</v>
      </c>
      <c r="G159" s="94">
        <f t="shared" si="41"/>
        <v>149406.88</v>
      </c>
      <c r="H159" s="95"/>
      <c r="I159" s="96">
        <v>4</v>
      </c>
      <c r="J159" s="97">
        <v>3300</v>
      </c>
      <c r="K159" s="98">
        <f t="shared" ref="K159:K197" si="42">J159/I159</f>
        <v>825</v>
      </c>
      <c r="L159" s="99">
        <v>4</v>
      </c>
      <c r="M159" s="97">
        <f>F159/V159*60</f>
        <v>2940.3278688524588</v>
      </c>
      <c r="N159" s="98">
        <f>M159/L159</f>
        <v>735.08196721311469</v>
      </c>
      <c r="O159" s="100">
        <f>L159-I159</f>
        <v>0</v>
      </c>
      <c r="P159" s="101">
        <f>N159-K159</f>
        <v>-89.918032786885306</v>
      </c>
      <c r="Q159" s="102">
        <f>N159/K159</f>
        <v>0.89100844510680566</v>
      </c>
      <c r="R159" s="272"/>
      <c r="S159" s="1">
        <v>0.79444444444444451</v>
      </c>
      <c r="T159" s="2">
        <v>0.92152777777777783</v>
      </c>
      <c r="U159" s="103">
        <v>4.8000000000001108</v>
      </c>
      <c r="V159" s="104">
        <v>183</v>
      </c>
      <c r="W159" s="105"/>
      <c r="X159" s="106"/>
      <c r="Y159" s="264"/>
      <c r="Z159" s="265"/>
      <c r="AA159" s="110">
        <f>M159-J159</f>
        <v>-359.67213114754122</v>
      </c>
      <c r="AB159" s="102">
        <f>M159/J159</f>
        <v>0.89100844510680566</v>
      </c>
      <c r="AC159" s="277"/>
    </row>
    <row r="160" spans="1:29" ht="15.75" customHeight="1">
      <c r="A160" s="267"/>
      <c r="B160" s="91"/>
      <c r="C160" s="262"/>
      <c r="D160" s="263"/>
      <c r="E160" s="92"/>
      <c r="F160" s="93"/>
      <c r="G160" s="94"/>
      <c r="H160" s="95"/>
      <c r="I160" s="96"/>
      <c r="J160" s="97"/>
      <c r="K160" s="98"/>
      <c r="L160" s="99"/>
      <c r="M160" s="97"/>
      <c r="N160" s="98"/>
      <c r="O160" s="100"/>
      <c r="P160" s="101"/>
      <c r="Q160" s="102"/>
      <c r="R160" s="272"/>
      <c r="S160" s="1"/>
      <c r="T160" s="2"/>
      <c r="U160" s="103"/>
      <c r="V160" s="104"/>
      <c r="W160" s="105"/>
      <c r="X160" s="106"/>
      <c r="Y160" s="264"/>
      <c r="Z160" s="265"/>
      <c r="AA160" s="110"/>
      <c r="AB160" s="102"/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43">AVERAGE(I158:I173)</f>
        <v>4</v>
      </c>
      <c r="J174" s="137">
        <f t="shared" si="43"/>
        <v>3300</v>
      </c>
      <c r="K174" s="138">
        <f t="shared" ref="K174" si="44">J174/I174</f>
        <v>825</v>
      </c>
      <c r="L174" s="136">
        <f t="shared" ref="L174:M174" si="45">AVERAGE(L158:L173)</f>
        <v>4</v>
      </c>
      <c r="M174" s="137">
        <f t="shared" si="45"/>
        <v>2939.7109142920017</v>
      </c>
      <c r="N174" s="138">
        <f>M174/L174</f>
        <v>734.92772857300042</v>
      </c>
      <c r="O174" s="139">
        <f>L174-I174</f>
        <v>0</v>
      </c>
      <c r="P174" s="140">
        <f>N174-K174</f>
        <v>-90.072271426999578</v>
      </c>
      <c r="Q174" s="141">
        <f>N174/K174</f>
        <v>0.89082148917939441</v>
      </c>
      <c r="R174" s="273"/>
      <c r="S174" s="142">
        <f>S158</f>
        <v>0.70833333333333337</v>
      </c>
      <c r="T174" s="143">
        <f>INDEX(T158:T173,COUNTA(T158:T173))</f>
        <v>0.92152777777777783</v>
      </c>
      <c r="U174" s="144"/>
      <c r="V174" s="155"/>
      <c r="W174" s="88"/>
      <c r="X174" s="90"/>
      <c r="Y174" s="260"/>
      <c r="Z174" s="261"/>
      <c r="AA174" s="156">
        <f>M174-J174</f>
        <v>-360.28908570799831</v>
      </c>
      <c r="AB174" s="141">
        <f>M174/J174</f>
        <v>0.89082148917939441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1536</v>
      </c>
      <c r="G175" s="158">
        <f t="shared" ref="G175:G178" si="46">E175*F175</f>
        <v>21550.079999999998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2679.0697674418648</v>
      </c>
      <c r="N175" s="162">
        <f>M175/L175</f>
        <v>893.02325581395496</v>
      </c>
      <c r="O175" s="164">
        <f>L175-I175</f>
        <v>0</v>
      </c>
      <c r="P175" s="165">
        <f>N175-K175</f>
        <v>-106.97674418604504</v>
      </c>
      <c r="Q175" s="151">
        <f>N175/K175</f>
        <v>0.89302325581395492</v>
      </c>
      <c r="R175" s="271">
        <f>Q191</f>
        <v>0.88467926371980776</v>
      </c>
      <c r="S175" s="166">
        <v>0.70833333333333337</v>
      </c>
      <c r="T175" s="167">
        <v>0.73222222222222222</v>
      </c>
      <c r="U175" s="168"/>
      <c r="V175" s="169">
        <v>34.399999999999942</v>
      </c>
      <c r="W175" s="172"/>
      <c r="X175" s="150"/>
      <c r="Y175" s="274"/>
      <c r="Z175" s="275"/>
      <c r="AA175" s="108">
        <f>M175-J175</f>
        <v>-320.93023255813523</v>
      </c>
      <c r="AB175" s="151">
        <f>M175/J175</f>
        <v>0.89302325581395492</v>
      </c>
      <c r="AC175" s="276">
        <f>AB191</f>
        <v>0.88467926371980776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2182</v>
      </c>
      <c r="G176" s="94">
        <f t="shared" si="46"/>
        <v>39668.76</v>
      </c>
      <c r="H176" s="95"/>
      <c r="I176" s="96">
        <v>4</v>
      </c>
      <c r="J176" s="97">
        <v>3000</v>
      </c>
      <c r="K176" s="98">
        <f t="shared" si="42"/>
        <v>750</v>
      </c>
      <c r="L176" s="99">
        <v>4</v>
      </c>
      <c r="M176" s="97">
        <f>F176/V176*60</f>
        <v>2676.3884156729091</v>
      </c>
      <c r="N176" s="98">
        <f>M176/L176</f>
        <v>669.09710391822728</v>
      </c>
      <c r="O176" s="100">
        <f>L176-I176</f>
        <v>0</v>
      </c>
      <c r="P176" s="101">
        <f>N176-K176</f>
        <v>-80.902896081772724</v>
      </c>
      <c r="Q176" s="102">
        <f>N176/K176</f>
        <v>0.89212947189096969</v>
      </c>
      <c r="R176" s="272"/>
      <c r="S176" s="1">
        <v>0.74241898148148144</v>
      </c>
      <c r="T176" s="2">
        <v>0.77638888888888891</v>
      </c>
      <c r="U176" s="103">
        <v>14.683333333333284</v>
      </c>
      <c r="V176" s="104">
        <v>48.916666666666742</v>
      </c>
      <c r="W176" s="105"/>
      <c r="X176" s="106"/>
      <c r="Y176" s="264"/>
      <c r="Z176" s="265"/>
      <c r="AA176" s="110">
        <f>M176-J176</f>
        <v>-323.6115843270909</v>
      </c>
      <c r="AB176" s="102">
        <f>M176/J176</f>
        <v>0.89212947189096969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5463</v>
      </c>
      <c r="G177" s="94">
        <f t="shared" si="46"/>
        <v>78011.64</v>
      </c>
      <c r="H177" s="95">
        <v>2</v>
      </c>
      <c r="I177" s="96">
        <v>3</v>
      </c>
      <c r="J177" s="97">
        <v>3600</v>
      </c>
      <c r="K177" s="98">
        <f t="shared" si="42"/>
        <v>1200</v>
      </c>
      <c r="L177" s="99">
        <v>3</v>
      </c>
      <c r="M177" s="97">
        <f>F177/V177*60</f>
        <v>3112.3278999841714</v>
      </c>
      <c r="N177" s="98">
        <f>M177/L177</f>
        <v>1037.4426333280571</v>
      </c>
      <c r="O177" s="100">
        <f>L177-I177</f>
        <v>0</v>
      </c>
      <c r="P177" s="101">
        <f>N177-K177</f>
        <v>-162.55736667194287</v>
      </c>
      <c r="Q177" s="102">
        <f>N177/K177</f>
        <v>0.86453552777338094</v>
      </c>
      <c r="R177" s="272"/>
      <c r="S177" s="1">
        <v>0.78680555555555554</v>
      </c>
      <c r="T177" s="2">
        <v>0.85994212962962968</v>
      </c>
      <c r="U177" s="103">
        <v>14.999999999999947</v>
      </c>
      <c r="V177" s="104">
        <v>105.31666666666678</v>
      </c>
      <c r="W177" s="105">
        <v>0.85994212962962968</v>
      </c>
      <c r="X177" s="106">
        <v>0.91405092592592596</v>
      </c>
      <c r="Y177" s="264"/>
      <c r="Z177" s="265"/>
      <c r="AA177" s="110">
        <f>M177-J177</f>
        <v>-487.67210001582862</v>
      </c>
      <c r="AB177" s="102">
        <f>M177/J177</f>
        <v>0.86453552777338094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7268</v>
      </c>
      <c r="G178" s="94">
        <f t="shared" si="46"/>
        <v>101970.04</v>
      </c>
      <c r="H178" s="95"/>
      <c r="I178" s="96">
        <v>3</v>
      </c>
      <c r="J178" s="97">
        <v>3000</v>
      </c>
      <c r="K178" s="98">
        <f t="shared" si="42"/>
        <v>1000</v>
      </c>
      <c r="L178" s="99">
        <v>3</v>
      </c>
      <c r="M178" s="97">
        <f>F178/V178*60</f>
        <v>2679.1726397706329</v>
      </c>
      <c r="N178" s="98">
        <f>M178/L178</f>
        <v>893.05754659021102</v>
      </c>
      <c r="O178" s="100">
        <f>L178-I178</f>
        <v>0</v>
      </c>
      <c r="P178" s="101">
        <f>N178-K178</f>
        <v>-106.94245340978898</v>
      </c>
      <c r="Q178" s="102">
        <f>N178/K178</f>
        <v>0.89305754659021097</v>
      </c>
      <c r="R178" s="272"/>
      <c r="S178" s="1">
        <v>0.91405092592592596</v>
      </c>
      <c r="T178" s="2">
        <v>1.0270833333333333</v>
      </c>
      <c r="U178" s="103">
        <v>77.916666666666643</v>
      </c>
      <c r="V178" s="104">
        <v>162.76666666666665</v>
      </c>
      <c r="W178" s="105"/>
      <c r="X178" s="106"/>
      <c r="Y178" s="264"/>
      <c r="Z178" s="265"/>
      <c r="AA178" s="110">
        <f>M178-J178</f>
        <v>-320.82736022936706</v>
      </c>
      <c r="AB178" s="102">
        <f>M178/J178</f>
        <v>0.89305754659021097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47">AVERAGE(I175:I190)</f>
        <v>3.25</v>
      </c>
      <c r="J191" s="137">
        <f t="shared" si="47"/>
        <v>3150</v>
      </c>
      <c r="K191" s="138">
        <f t="shared" ref="K191" si="48">J191/I191</f>
        <v>969.23076923076928</v>
      </c>
      <c r="L191" s="136">
        <f t="shared" ref="L191:M191" si="49">AVERAGE(L175:L190)</f>
        <v>3.25</v>
      </c>
      <c r="M191" s="137">
        <f t="shared" si="49"/>
        <v>2786.7396807173945</v>
      </c>
      <c r="N191" s="138">
        <f>M191/L191</f>
        <v>857.45836329765984</v>
      </c>
      <c r="O191" s="139">
        <f>L191-I191</f>
        <v>0</v>
      </c>
      <c r="P191" s="140">
        <f>N191-K191</f>
        <v>-111.77240593310944</v>
      </c>
      <c r="Q191" s="141">
        <f>N191/K191</f>
        <v>0.88467926371980776</v>
      </c>
      <c r="R191" s="273"/>
      <c r="S191" s="142">
        <f>S175</f>
        <v>0.70833333333333337</v>
      </c>
      <c r="T191" s="143">
        <f>INDEX(T175:T190,COUNTA(T175:T190))</f>
        <v>1.0270833333333333</v>
      </c>
      <c r="U191" s="144"/>
      <c r="V191" s="155"/>
      <c r="W191" s="88"/>
      <c r="X191" s="90"/>
      <c r="Y191" s="260"/>
      <c r="Z191" s="261"/>
      <c r="AA191" s="156">
        <f>M191-J191</f>
        <v>-363.26031928260545</v>
      </c>
      <c r="AB191" s="141">
        <f>M191/J191</f>
        <v>0.88467926371980776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1638</v>
      </c>
      <c r="G192" s="158">
        <f t="shared" ref="G192:G197" si="50">E192*F192</f>
        <v>29778.84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>F192/V192*60</f>
        <v>3111.7678100263979</v>
      </c>
      <c r="N192" s="162">
        <f>M192/L192</f>
        <v>1037.255936675466</v>
      </c>
      <c r="O192" s="164">
        <f>L192-I192</f>
        <v>0</v>
      </c>
      <c r="P192" s="165">
        <f>N192-K192</f>
        <v>-162.74406332453395</v>
      </c>
      <c r="Q192" s="151">
        <f>N192/K192</f>
        <v>0.86437994722955502</v>
      </c>
      <c r="R192" s="271">
        <f>Q208</f>
        <v>0.87035042200213297</v>
      </c>
      <c r="S192" s="166">
        <v>0.70862268518518523</v>
      </c>
      <c r="T192" s="167">
        <v>0.73055555555555551</v>
      </c>
      <c r="U192" s="168"/>
      <c r="V192" s="169">
        <v>31.583333333333208</v>
      </c>
      <c r="W192" s="167"/>
      <c r="X192" s="170"/>
      <c r="Y192" s="274"/>
      <c r="Z192" s="275"/>
      <c r="AA192" s="173">
        <f>M192-J192</f>
        <v>-488.23218997360209</v>
      </c>
      <c r="AB192" s="151">
        <f>M192/J192</f>
        <v>0.86437994722955502</v>
      </c>
      <c r="AC192" s="276">
        <f>AB208</f>
        <v>0.87035042200213297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1676</v>
      </c>
      <c r="G193" s="94">
        <f t="shared" si="50"/>
        <v>30469.68</v>
      </c>
      <c r="H193" s="95"/>
      <c r="I193" s="96">
        <v>3</v>
      </c>
      <c r="J193" s="97">
        <v>3600</v>
      </c>
      <c r="K193" s="98">
        <f t="shared" si="42"/>
        <v>1200</v>
      </c>
      <c r="L193" s="99">
        <v>3</v>
      </c>
      <c r="M193" s="97">
        <f>F193/V193*60</f>
        <v>3110.1030927835054</v>
      </c>
      <c r="N193" s="98">
        <f>M193/L193</f>
        <v>1036.7010309278351</v>
      </c>
      <c r="O193" s="100">
        <f>L193-I193</f>
        <v>0</v>
      </c>
      <c r="P193" s="101">
        <f>N193-K193</f>
        <v>-163.29896907216494</v>
      </c>
      <c r="Q193" s="102">
        <f>N193/K193</f>
        <v>0.86391752577319592</v>
      </c>
      <c r="R193" s="272"/>
      <c r="S193" s="1">
        <v>0.74097222222222225</v>
      </c>
      <c r="T193" s="2">
        <v>0.76342592592592595</v>
      </c>
      <c r="U193" s="103">
        <v>15.000000000000107</v>
      </c>
      <c r="V193" s="104">
        <v>32.333333333333329</v>
      </c>
      <c r="W193" s="105"/>
      <c r="X193" s="112"/>
      <c r="Y193" s="264"/>
      <c r="Z193" s="265"/>
      <c r="AA193" s="174">
        <f>M193-J193</f>
        <v>-489.89690721649458</v>
      </c>
      <c r="AB193" s="102">
        <f>M193/J193</f>
        <v>0.86391752577319592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2879</v>
      </c>
      <c r="G194" s="94">
        <f t="shared" si="50"/>
        <v>71456.78</v>
      </c>
      <c r="H194" s="95"/>
      <c r="I194" s="96">
        <v>4</v>
      </c>
      <c r="J194" s="97">
        <v>3300</v>
      </c>
      <c r="K194" s="98">
        <f t="shared" si="42"/>
        <v>825</v>
      </c>
      <c r="L194" s="99">
        <v>4</v>
      </c>
      <c r="M194" s="97">
        <f>F194/V194*60</f>
        <v>2917.0841542358608</v>
      </c>
      <c r="N194" s="98">
        <f>M194/L194</f>
        <v>729.27103855896519</v>
      </c>
      <c r="O194" s="100">
        <f>L194-I194</f>
        <v>0</v>
      </c>
      <c r="P194" s="101">
        <f>N194-K194</f>
        <v>-95.728961441034812</v>
      </c>
      <c r="Q194" s="102">
        <f>N194/K194</f>
        <v>0.88396489522298816</v>
      </c>
      <c r="R194" s="272"/>
      <c r="S194" s="1">
        <v>0.77361111111111114</v>
      </c>
      <c r="T194" s="2">
        <v>0.81473379629629628</v>
      </c>
      <c r="U194" s="103">
        <v>14.666666666666668</v>
      </c>
      <c r="V194" s="104">
        <v>59.216666666666598</v>
      </c>
      <c r="W194" s="105"/>
      <c r="X194" s="112"/>
      <c r="Y194" s="264"/>
      <c r="Z194" s="265"/>
      <c r="AA194" s="174">
        <f>M194-J194</f>
        <v>-382.91584576413925</v>
      </c>
      <c r="AB194" s="102">
        <f>M194/J194</f>
        <v>0.88396489522298816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2322</v>
      </c>
      <c r="G195" s="94">
        <f t="shared" si="50"/>
        <v>58119.66</v>
      </c>
      <c r="H195" s="95"/>
      <c r="I195" s="96">
        <v>4</v>
      </c>
      <c r="J195" s="97">
        <v>3300</v>
      </c>
      <c r="K195" s="98">
        <f t="shared" si="42"/>
        <v>825</v>
      </c>
      <c r="L195" s="99">
        <v>4</v>
      </c>
      <c r="M195" s="97">
        <f>F195/V195*60</f>
        <v>2914.6443514644379</v>
      </c>
      <c r="N195" s="98">
        <f>M195/L195</f>
        <v>728.66108786610948</v>
      </c>
      <c r="O195" s="100">
        <f>L195-I195</f>
        <v>0</v>
      </c>
      <c r="P195" s="101">
        <f>N195-K195</f>
        <v>-96.338912133890517</v>
      </c>
      <c r="Q195" s="102">
        <f>N195/K195</f>
        <v>0.88322556104982963</v>
      </c>
      <c r="R195" s="272"/>
      <c r="S195" s="1">
        <v>0.82513888888888887</v>
      </c>
      <c r="T195" s="2">
        <v>0.85833333333333328</v>
      </c>
      <c r="U195" s="103">
        <v>14.983333333333331</v>
      </c>
      <c r="V195" s="104">
        <v>47.799999999999955</v>
      </c>
      <c r="W195" s="105">
        <v>0.85833333333333328</v>
      </c>
      <c r="X195" s="106">
        <v>0.91126157407407404</v>
      </c>
      <c r="Y195" s="264"/>
      <c r="Z195" s="265"/>
      <c r="AA195" s="174">
        <f>M195-J195</f>
        <v>-385.35564853556207</v>
      </c>
      <c r="AB195" s="102">
        <f>M195/J195</f>
        <v>0.88322556104982963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2374</v>
      </c>
      <c r="G196" s="94">
        <f t="shared" si="50"/>
        <v>43159.32</v>
      </c>
      <c r="H196" s="112"/>
      <c r="I196" s="96">
        <v>3</v>
      </c>
      <c r="J196" s="97">
        <v>3600</v>
      </c>
      <c r="K196" s="98">
        <f t="shared" si="42"/>
        <v>1200</v>
      </c>
      <c r="L196" s="113">
        <v>3</v>
      </c>
      <c r="M196" s="97">
        <f>F196/V196*60</f>
        <v>3111.1758281761913</v>
      </c>
      <c r="N196" s="98">
        <f>M196/L196</f>
        <v>1037.0586093920638</v>
      </c>
      <c r="O196" s="100">
        <f>L196-I196</f>
        <v>0</v>
      </c>
      <c r="P196" s="101">
        <f>N196-K196</f>
        <v>-162.94139060793623</v>
      </c>
      <c r="Q196" s="102">
        <f>N196/K196</f>
        <v>0.86421550782671985</v>
      </c>
      <c r="R196" s="272"/>
      <c r="S196" s="1">
        <v>0.91126157407407404</v>
      </c>
      <c r="T196" s="2">
        <v>0.94305555555555554</v>
      </c>
      <c r="U196" s="103">
        <v>76.216666666666697</v>
      </c>
      <c r="V196" s="104">
        <v>45.783333333333346</v>
      </c>
      <c r="W196" s="105"/>
      <c r="X196" s="106"/>
      <c r="Y196" s="264"/>
      <c r="Z196" s="265"/>
      <c r="AA196" s="174">
        <f>M196-J196</f>
        <v>-488.82417182380868</v>
      </c>
      <c r="AB196" s="102">
        <f>M196/J196</f>
        <v>0.86421550782671985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5428</v>
      </c>
      <c r="G197" s="114">
        <f t="shared" si="50"/>
        <v>77511.839999999997</v>
      </c>
      <c r="H197" s="115"/>
      <c r="I197" s="96">
        <v>3</v>
      </c>
      <c r="J197" s="97">
        <v>3600</v>
      </c>
      <c r="K197" s="98">
        <f t="shared" si="42"/>
        <v>1200</v>
      </c>
      <c r="L197" s="99">
        <v>3</v>
      </c>
      <c r="M197" s="97">
        <f>F197/V197*60</f>
        <v>3112.5836253583966</v>
      </c>
      <c r="N197" s="98">
        <f>M197/L197</f>
        <v>1037.5278751194655</v>
      </c>
      <c r="O197" s="100">
        <f>L197-I197</f>
        <v>0</v>
      </c>
      <c r="P197" s="101">
        <f>N197-K197</f>
        <v>-162.47212488053447</v>
      </c>
      <c r="Q197" s="102">
        <f>N197/K197</f>
        <v>0.8646065625995546</v>
      </c>
      <c r="R197" s="272"/>
      <c r="S197" s="1">
        <v>0.9537268518518518</v>
      </c>
      <c r="T197" s="2">
        <v>1.0263888888888888</v>
      </c>
      <c r="U197" s="103">
        <v>15.366666666666617</v>
      </c>
      <c r="V197" s="104">
        <v>104.63333333333327</v>
      </c>
      <c r="W197" s="105"/>
      <c r="X197" s="3"/>
      <c r="Y197" s="264"/>
      <c r="Z197" s="265"/>
      <c r="AA197" s="174">
        <f>M197-J197</f>
        <v>-487.4163746416034</v>
      </c>
      <c r="AB197" s="102">
        <f>M197/J197</f>
        <v>0.8646065625995546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51">AVERAGE(I192:I207)</f>
        <v>3.3333333333333335</v>
      </c>
      <c r="J208" s="137">
        <f t="shared" si="51"/>
        <v>3500</v>
      </c>
      <c r="K208" s="138">
        <f t="shared" ref="K208" si="52">J208/I208</f>
        <v>1050</v>
      </c>
      <c r="L208" s="136">
        <f t="shared" ref="L208:M208" si="53">AVERAGE(L192:L207)</f>
        <v>3.3333333333333335</v>
      </c>
      <c r="M208" s="137">
        <f t="shared" si="53"/>
        <v>3046.2264770074653</v>
      </c>
      <c r="N208" s="138">
        <f>M208/L208</f>
        <v>913.86794310223956</v>
      </c>
      <c r="O208" s="139">
        <f>L208-I208</f>
        <v>0</v>
      </c>
      <c r="P208" s="140">
        <f>N208-K208</f>
        <v>-136.13205689776044</v>
      </c>
      <c r="Q208" s="141">
        <f>N208/K208</f>
        <v>0.87035042200213297</v>
      </c>
      <c r="R208" s="273"/>
      <c r="S208" s="142">
        <f>S192</f>
        <v>0.70862268518518523</v>
      </c>
      <c r="T208" s="143">
        <f>INDEX(T192:T207,COUNTA(T192:T207))</f>
        <v>1.0263888888888888</v>
      </c>
      <c r="U208" s="144"/>
      <c r="V208" s="155"/>
      <c r="W208" s="134"/>
      <c r="X208" s="138"/>
      <c r="Y208" s="260"/>
      <c r="Z208" s="261"/>
      <c r="AA208" s="176">
        <f>M208-J208</f>
        <v>-453.77352299253471</v>
      </c>
      <c r="AB208" s="141">
        <f>M208/J208</f>
        <v>0.87035042200213297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A158:A174"/>
    <mergeCell ref="C158:D158"/>
    <mergeCell ref="R158:R174"/>
    <mergeCell ref="Y158:Z15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A90:A106"/>
    <mergeCell ref="C90:D90"/>
    <mergeCell ref="R90:R106"/>
    <mergeCell ref="Y90:Z90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A56:A72"/>
    <mergeCell ref="C56:D56"/>
    <mergeCell ref="R56:R72"/>
    <mergeCell ref="Y56:Z56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O1:R2"/>
    <mergeCell ref="S1:X2"/>
    <mergeCell ref="Y1:Z2"/>
    <mergeCell ref="AA1:AC2"/>
  </mergeCells>
  <phoneticPr fontId="4" type="noConversion"/>
  <conditionalFormatting sqref="O5:O208">
    <cfRule type="cellIs" dxfId="26" priority="1" operator="greaterThan">
      <formula>0</formula>
    </cfRule>
  </conditionalFormatting>
  <conditionalFormatting sqref="AA5:AA208 P5:P208">
    <cfRule type="cellIs" dxfId="25" priority="4" operator="lessThan">
      <formula>0</formula>
    </cfRule>
  </conditionalFormatting>
  <conditionalFormatting sqref="AB5:AB208 Q5:Q208">
    <cfRule type="cellIs" dxfId="24" priority="2" operator="greaterThan">
      <formula>1</formula>
    </cfRule>
    <cfRule type="cellIs" dxfId="23" priority="3" operator="lessThan">
      <formula>0.8</formula>
    </cfRule>
  </conditionalFormatting>
  <conditionalFormatting sqref="AC5:AC23 R5:R208 AC124:AC129">
    <cfRule type="cellIs" dxfId="22" priority="5" operator="lessThan">
      <formula>0.8</formula>
    </cfRule>
  </conditionalFormatting>
  <conditionalFormatting sqref="AC29:AC37">
    <cfRule type="cellIs" dxfId="21" priority="15" operator="lessThan">
      <formula>0.8</formula>
    </cfRule>
  </conditionalFormatting>
  <conditionalFormatting sqref="AC39:AC44">
    <cfRule type="cellIs" dxfId="20" priority="14" operator="lessThan">
      <formula>0.8</formula>
    </cfRule>
  </conditionalFormatting>
  <conditionalFormatting sqref="AC56:AC61">
    <cfRule type="cellIs" dxfId="19" priority="8" operator="lessThan">
      <formula>0.8</formula>
    </cfRule>
  </conditionalFormatting>
  <conditionalFormatting sqref="AC73">
    <cfRule type="cellIs" dxfId="18" priority="13" operator="lessThan">
      <formula>0.8</formula>
    </cfRule>
  </conditionalFormatting>
  <conditionalFormatting sqref="AC90">
    <cfRule type="cellIs" dxfId="17" priority="7" operator="lessThan">
      <formula>0.8</formula>
    </cfRule>
  </conditionalFormatting>
  <conditionalFormatting sqref="AC107:AC112">
    <cfRule type="cellIs" dxfId="16" priority="6" operator="lessThan">
      <formula>0.8</formula>
    </cfRule>
  </conditionalFormatting>
  <conditionalFormatting sqref="AC141">
    <cfRule type="cellIs" dxfId="15" priority="12" operator="lessThan">
      <formula>0.8</formula>
    </cfRule>
  </conditionalFormatting>
  <conditionalFormatting sqref="AC158">
    <cfRule type="cellIs" dxfId="14" priority="11" operator="lessThan">
      <formula>0.8</formula>
    </cfRule>
  </conditionalFormatting>
  <conditionalFormatting sqref="AC175">
    <cfRule type="cellIs" dxfId="13" priority="10" operator="lessThan">
      <formula>0.8</formula>
    </cfRule>
  </conditionalFormatting>
  <conditionalFormatting sqref="AC192:AC197">
    <cfRule type="cellIs" dxfId="12" priority="9" operator="lessThan">
      <formula>0.8</formula>
    </cfRule>
  </conditionalFormatting>
  <dataValidations count="1">
    <dataValidation type="list" allowBlank="1" showInputMessage="1" showErrorMessage="1" sqref="Y5:Z208" xr:uid="{4883E62D-E368-4C39-B0A9-8F2AA2AED926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0538-FA3E-4B48-9C86-DF5DC2C23A3B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37" sqref="M37"/>
      <selection pane="bottomLeft" activeCell="M37" sqref="M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115475</v>
      </c>
      <c r="E1" s="76" t="s">
        <v>3</v>
      </c>
      <c r="F1" s="77">
        <f>SUM(G5:G157)</f>
        <v>5695399.0700000012</v>
      </c>
      <c r="G1" s="78" t="s">
        <v>73</v>
      </c>
      <c r="H1" s="79">
        <f>L21+L38+L55+L72+L89+L106+L123+L140+L157</f>
        <v>168.2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45991</v>
      </c>
      <c r="B2" s="323"/>
      <c r="C2" s="81" t="s">
        <v>34</v>
      </c>
      <c r="D2" s="82">
        <f>AVERAGE(N21,N38,N55,N72,N89,N106,N123,N140,N157)</f>
        <v>144.26764457479692</v>
      </c>
      <c r="E2" s="82" t="s">
        <v>80</v>
      </c>
      <c r="F2" s="83">
        <f>F1/D1</f>
        <v>49.32149010608358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3096</v>
      </c>
      <c r="G5" s="158">
        <f t="shared" ref="G5:G7" si="0">E5*F5</f>
        <v>60991.199999999997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1077.8067885117493</v>
      </c>
      <c r="N5" s="162">
        <f>M5/L5</f>
        <v>82.908214500903796</v>
      </c>
      <c r="O5" s="178">
        <f>L5-I5</f>
        <v>0</v>
      </c>
      <c r="P5" s="179">
        <f>N5-K5</f>
        <v>-9.3994778067885107</v>
      </c>
      <c r="Q5" s="131">
        <f>N5/K5</f>
        <v>0.89817232375979117</v>
      </c>
      <c r="R5" s="272">
        <f>Q21</f>
        <v>0.8884122541812135</v>
      </c>
      <c r="S5" s="166">
        <v>0.25</v>
      </c>
      <c r="T5" s="167">
        <v>0.3696875</v>
      </c>
      <c r="U5" s="168"/>
      <c r="V5" s="169">
        <v>172.35</v>
      </c>
      <c r="W5" s="86"/>
      <c r="X5" s="87"/>
      <c r="Y5" s="274"/>
      <c r="Z5" s="275"/>
      <c r="AA5" s="108">
        <f>M5-J5</f>
        <v>-122.19321148825065</v>
      </c>
      <c r="AB5" s="109">
        <f>M5/J5</f>
        <v>0.89817232375979117</v>
      </c>
      <c r="AC5" s="289">
        <f>AB21</f>
        <v>0.8884122541812135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2377</v>
      </c>
      <c r="G6" s="94">
        <f t="shared" si="0"/>
        <v>57214.39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2304.6593051440891</v>
      </c>
      <c r="N6" s="98">
        <f>M6/L6</f>
        <v>115.23296525720446</v>
      </c>
      <c r="O6" s="100">
        <f>L6-I6</f>
        <v>0</v>
      </c>
      <c r="P6" s="101">
        <f>N6-K6</f>
        <v>-14.767034742795545</v>
      </c>
      <c r="Q6" s="102">
        <f>N6/K6</f>
        <v>0.88640742505541892</v>
      </c>
      <c r="R6" s="272"/>
      <c r="S6" s="1">
        <v>0.44452546296296297</v>
      </c>
      <c r="T6" s="2">
        <v>0.48749999999999999</v>
      </c>
      <c r="U6" s="103">
        <v>4.7000000000000153</v>
      </c>
      <c r="V6" s="104">
        <v>61.883333333333312</v>
      </c>
      <c r="W6" s="105">
        <v>0.48749999999999999</v>
      </c>
      <c r="X6" s="106">
        <v>0.52732638888888894</v>
      </c>
      <c r="Y6" s="264"/>
      <c r="Z6" s="265"/>
      <c r="AA6" s="110">
        <f>M6-J6</f>
        <v>-295.3406948559109</v>
      </c>
      <c r="AB6" s="111">
        <f>M6/J6</f>
        <v>0.88640742505541892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2789</v>
      </c>
      <c r="G7" s="94">
        <f t="shared" si="0"/>
        <v>83586.33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2303.3723331039278</v>
      </c>
      <c r="N7" s="98">
        <f>M7/L7</f>
        <v>115.16861665519639</v>
      </c>
      <c r="O7" s="100">
        <f>L7-I7</f>
        <v>0</v>
      </c>
      <c r="P7" s="101">
        <f>N7-K7</f>
        <v>-14.831383344803612</v>
      </c>
      <c r="Q7" s="102">
        <f>N7/K7</f>
        <v>0.88591243580920298</v>
      </c>
      <c r="R7" s="272"/>
      <c r="S7" s="1">
        <v>0.52732638888888894</v>
      </c>
      <c r="T7" s="2">
        <v>0.57777777777777772</v>
      </c>
      <c r="U7" s="103">
        <v>57.350000000000094</v>
      </c>
      <c r="V7" s="104">
        <v>72.649999999999849</v>
      </c>
      <c r="W7" s="105"/>
      <c r="X7" s="106"/>
      <c r="Y7" s="264"/>
      <c r="Z7" s="265"/>
      <c r="AA7" s="110">
        <f>M7-J7</f>
        <v>-296.62766689607224</v>
      </c>
      <c r="AB7" s="111">
        <f>M7/J7</f>
        <v>0.88591243580920298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1895.2794755865889</v>
      </c>
      <c r="N21" s="138">
        <f>M21/L21</f>
        <v>107.27997031622201</v>
      </c>
      <c r="O21" s="139">
        <f>L21-I21</f>
        <v>0</v>
      </c>
      <c r="P21" s="140">
        <f>N21-K21</f>
        <v>-13.474746664910072</v>
      </c>
      <c r="Q21" s="141">
        <f>N21/K21</f>
        <v>0.8884122541812135</v>
      </c>
      <c r="R21" s="273"/>
      <c r="S21" s="142">
        <f>S5</f>
        <v>0.25</v>
      </c>
      <c r="T21" s="143">
        <f>INDEX(T5:T20,COUNTA(T5:T20))</f>
        <v>0.57777777777777772</v>
      </c>
      <c r="U21" s="144"/>
      <c r="V21" s="144"/>
      <c r="W21" s="145"/>
      <c r="X21" s="146"/>
      <c r="Y21" s="260"/>
      <c r="Z21" s="261"/>
      <c r="AA21" s="147">
        <f>M21-J21</f>
        <v>-238.0538577467446</v>
      </c>
      <c r="AB21" s="148">
        <f>M21/J21</f>
        <v>0.8884122541812135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4325</v>
      </c>
      <c r="G22" s="158">
        <f t="shared" ref="G22:G26" si="5">E22*F22</f>
        <v>245530.25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1774.1567912488604</v>
      </c>
      <c r="N22" s="162">
        <f>M22/L22</f>
        <v>70.966271649954422</v>
      </c>
      <c r="O22" s="164">
        <f>L22-I22</f>
        <v>0</v>
      </c>
      <c r="P22" s="165">
        <f>N22-K22</f>
        <v>-9.0337283500455783</v>
      </c>
      <c r="Q22" s="151">
        <f>N22/K22</f>
        <v>0.88707839562443025</v>
      </c>
      <c r="R22" s="271">
        <f>Q38</f>
        <v>0.88736655368903883</v>
      </c>
      <c r="S22" s="166">
        <v>0.16666666666666666</v>
      </c>
      <c r="T22" s="167">
        <v>0.26824074074074072</v>
      </c>
      <c r="U22" s="168"/>
      <c r="V22" s="169">
        <v>146.26666666666668</v>
      </c>
      <c r="W22" s="180"/>
      <c r="X22" s="162"/>
      <c r="Y22" s="274"/>
      <c r="Z22" s="275"/>
      <c r="AA22" s="108">
        <f>M22-J22</f>
        <v>-225.84320875113963</v>
      </c>
      <c r="AB22" s="151">
        <f>M22/J22</f>
        <v>0.88707839562443014</v>
      </c>
      <c r="AC22" s="349">
        <f>AB38</f>
        <v>0.88736655368903883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1408</v>
      </c>
      <c r="G23" s="94">
        <f t="shared" si="5"/>
        <v>73018.880000000005</v>
      </c>
      <c r="H23" s="95"/>
      <c r="I23" s="96">
        <v>25</v>
      </c>
      <c r="J23" s="97">
        <v>2000</v>
      </c>
      <c r="K23" s="98">
        <f t="shared" ref="K23:K61" si="6">J23/I23</f>
        <v>80</v>
      </c>
      <c r="L23" s="99">
        <v>25</v>
      </c>
      <c r="M23" s="97">
        <f>F23/V23*60</f>
        <v>1768.5973482205143</v>
      </c>
      <c r="N23" s="98">
        <f>M23/L23</f>
        <v>70.743893928820569</v>
      </c>
      <c r="O23" s="100">
        <f>L23-I23</f>
        <v>0</v>
      </c>
      <c r="P23" s="101">
        <f>N23-K23</f>
        <v>-9.2561060711794312</v>
      </c>
      <c r="Q23" s="102">
        <f>N23/K23</f>
        <v>0.88429867411025709</v>
      </c>
      <c r="R23" s="272"/>
      <c r="S23" s="1">
        <v>0.27238425925925924</v>
      </c>
      <c r="T23" s="2">
        <v>0.30555555555555558</v>
      </c>
      <c r="U23" s="103">
        <v>5.9666666666666668</v>
      </c>
      <c r="V23" s="104">
        <v>47.766666666666723</v>
      </c>
      <c r="W23" s="105"/>
      <c r="X23" s="106"/>
      <c r="Y23" s="264"/>
      <c r="Z23" s="265"/>
      <c r="AA23" s="110">
        <f>M23-J23</f>
        <v>-231.40265177948572</v>
      </c>
      <c r="AB23" s="102">
        <f>M23/J23</f>
        <v>0.88429867411025709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2675</v>
      </c>
      <c r="G24" s="94">
        <f t="shared" si="5"/>
        <v>206884.5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1775.1152073732715</v>
      </c>
      <c r="N24" s="98">
        <f>M24/L24</f>
        <v>71.004608294930861</v>
      </c>
      <c r="O24" s="100">
        <f>L24-I24</f>
        <v>0</v>
      </c>
      <c r="P24" s="101">
        <f>N24-K24</f>
        <v>-8.9953917050691388</v>
      </c>
      <c r="Q24" s="102">
        <f>N24/K24</f>
        <v>0.88755760368663572</v>
      </c>
      <c r="R24" s="272"/>
      <c r="S24" s="1">
        <v>0.30902777777777779</v>
      </c>
      <c r="T24" s="2">
        <v>0.37181712962962965</v>
      </c>
      <c r="U24" s="103">
        <v>4.9999999999999822</v>
      </c>
      <c r="V24" s="104">
        <v>90.416666666666686</v>
      </c>
      <c r="W24" s="105"/>
      <c r="X24" s="106"/>
      <c r="Y24" s="264"/>
      <c r="Z24" s="265"/>
      <c r="AA24" s="110">
        <f>M24-J24</f>
        <v>-224.88479262672854</v>
      </c>
      <c r="AB24" s="102">
        <f>M24/J24</f>
        <v>0.88755760368663572</v>
      </c>
      <c r="AC24" s="291"/>
    </row>
    <row r="25" spans="1:29" ht="15.75" customHeight="1">
      <c r="A25" s="267"/>
      <c r="B25" s="91" t="s">
        <v>159</v>
      </c>
      <c r="C25" s="350" t="s">
        <v>168</v>
      </c>
      <c r="D25" s="350"/>
      <c r="E25" s="92">
        <v>58.67</v>
      </c>
      <c r="F25" s="93">
        <v>3982</v>
      </c>
      <c r="G25" s="94">
        <f t="shared" si="5"/>
        <v>233623.94</v>
      </c>
      <c r="H25" s="95"/>
      <c r="I25" s="96">
        <v>23</v>
      </c>
      <c r="J25" s="97">
        <v>2000</v>
      </c>
      <c r="K25" s="98">
        <f t="shared" si="6"/>
        <v>86.956521739130437</v>
      </c>
      <c r="L25" s="99">
        <v>23</v>
      </c>
      <c r="M25" s="97">
        <f>F25/V25*60</f>
        <v>1773.7193763919815</v>
      </c>
      <c r="N25" s="98">
        <f>M25/L25</f>
        <v>77.118233756173112</v>
      </c>
      <c r="O25" s="100">
        <f>L25-I25</f>
        <v>0</v>
      </c>
      <c r="P25" s="101">
        <f>N25-K25</f>
        <v>-9.8382879829573255</v>
      </c>
      <c r="Q25" s="102">
        <f>N25/K25</f>
        <v>0.88685968819599081</v>
      </c>
      <c r="R25" s="272"/>
      <c r="S25" s="1">
        <v>0.37520833333333331</v>
      </c>
      <c r="T25" s="2">
        <v>0.46875</v>
      </c>
      <c r="U25" s="103">
        <v>4.8833333333332707</v>
      </c>
      <c r="V25" s="104">
        <v>134.70000000000005</v>
      </c>
      <c r="W25" s="105">
        <v>0.46875</v>
      </c>
      <c r="X25" s="106">
        <v>0.5083333333333333</v>
      </c>
      <c r="Y25" s="264"/>
      <c r="Z25" s="265"/>
      <c r="AA25" s="110">
        <f>M25-J25</f>
        <v>-226.28062360801846</v>
      </c>
      <c r="AB25" s="102">
        <f>M25/J25</f>
        <v>0.88685968819599081</v>
      </c>
      <c r="AC25" s="291"/>
    </row>
    <row r="26" spans="1:29" ht="15.75" customHeight="1">
      <c r="A26" s="267"/>
      <c r="B26" s="91" t="s">
        <v>159</v>
      </c>
      <c r="C26" s="350" t="s">
        <v>160</v>
      </c>
      <c r="D26" s="350"/>
      <c r="E26" s="92">
        <v>59.52</v>
      </c>
      <c r="F26" s="93">
        <v>5568</v>
      </c>
      <c r="G26" s="94">
        <f t="shared" si="5"/>
        <v>331407.36000000004</v>
      </c>
      <c r="H26" s="112"/>
      <c r="I26" s="96">
        <v>25</v>
      </c>
      <c r="J26" s="97">
        <v>2000</v>
      </c>
      <c r="K26" s="98">
        <f t="shared" si="6"/>
        <v>80</v>
      </c>
      <c r="L26" s="113">
        <v>25</v>
      </c>
      <c r="M26" s="97">
        <f>F26/V26*60</f>
        <v>1782.0768136557608</v>
      </c>
      <c r="N26" s="98">
        <f>M26/L26</f>
        <v>71.283072546230429</v>
      </c>
      <c r="O26" s="100">
        <f>L26-I26</f>
        <v>0</v>
      </c>
      <c r="P26" s="101">
        <f>N26-K26</f>
        <v>-8.7169274537695713</v>
      </c>
      <c r="Q26" s="102">
        <f>N26/K26</f>
        <v>0.89103840682788038</v>
      </c>
      <c r="R26" s="272"/>
      <c r="S26" s="1">
        <v>0.5083333333333333</v>
      </c>
      <c r="T26" s="2">
        <v>0.63851851851851849</v>
      </c>
      <c r="U26" s="103">
        <v>56.999999999999957</v>
      </c>
      <c r="V26" s="104">
        <v>187.46666666666667</v>
      </c>
      <c r="W26" s="105"/>
      <c r="X26" s="106"/>
      <c r="Y26" s="264"/>
      <c r="Z26" s="265"/>
      <c r="AA26" s="110">
        <f>M26-J26</f>
        <v>-217.92318634423918</v>
      </c>
      <c r="AB26" s="102">
        <f>M26/J26</f>
        <v>0.89103840682788038</v>
      </c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24.6</v>
      </c>
      <c r="J38" s="137">
        <f t="shared" si="7"/>
        <v>2000</v>
      </c>
      <c r="K38" s="138">
        <f t="shared" ref="K38" si="8">J38/I38</f>
        <v>81.300813008130078</v>
      </c>
      <c r="L38" s="136">
        <f t="shared" ref="L38:M38" si="9">AVERAGE(L22:L37)</f>
        <v>24.6</v>
      </c>
      <c r="M38" s="137">
        <f t="shared" si="9"/>
        <v>1774.7331073780776</v>
      </c>
      <c r="N38" s="138">
        <f>M38/L38</f>
        <v>72.143622251141366</v>
      </c>
      <c r="O38" s="139">
        <f>L38-I38</f>
        <v>0</v>
      </c>
      <c r="P38" s="140">
        <f>N38-K38</f>
        <v>-9.1571907569887117</v>
      </c>
      <c r="Q38" s="141">
        <f>N38/K38</f>
        <v>0.88736655368903883</v>
      </c>
      <c r="R38" s="273"/>
      <c r="S38" s="142">
        <f>S22</f>
        <v>0.16666666666666666</v>
      </c>
      <c r="T38" s="143">
        <f>INDEX(T22:T37,COUNTA(T22:T37))</f>
        <v>0.63851851851851849</v>
      </c>
      <c r="U38" s="144"/>
      <c r="V38" s="155"/>
      <c r="W38" s="134"/>
      <c r="X38" s="138"/>
      <c r="Y38" s="260"/>
      <c r="Z38" s="261"/>
      <c r="AA38" s="156">
        <f>M38-J38</f>
        <v>-225.26689262192235</v>
      </c>
      <c r="AB38" s="141">
        <f>M38/J38</f>
        <v>0.88736655368903883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3350</v>
      </c>
      <c r="G39" s="158">
        <f t="shared" ref="G39:G44" si="10">E39*F39</f>
        <v>191955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>F39/V39*60</f>
        <v>1592.4996698798354</v>
      </c>
      <c r="N39" s="162">
        <f>M39/L39</f>
        <v>72.386348630901608</v>
      </c>
      <c r="O39" s="164">
        <f>L39-I39</f>
        <v>0</v>
      </c>
      <c r="P39" s="165">
        <f>N39-K39</f>
        <v>-9.4318331872802048</v>
      </c>
      <c r="Q39" s="151">
        <f>N39/K39</f>
        <v>0.88472203882213085</v>
      </c>
      <c r="R39" s="271">
        <f>Q55</f>
        <v>0.88491247770152948</v>
      </c>
      <c r="S39" s="166">
        <v>0.16666666666666666</v>
      </c>
      <c r="T39" s="167">
        <v>0.25431712962962966</v>
      </c>
      <c r="U39" s="168"/>
      <c r="V39" s="169">
        <v>126.21666666666673</v>
      </c>
      <c r="W39" s="86"/>
      <c r="X39" s="87"/>
      <c r="Y39" s="274"/>
      <c r="Z39" s="275"/>
      <c r="AA39" s="108">
        <f>M39-J39</f>
        <v>-207.50033012016456</v>
      </c>
      <c r="AB39" s="151">
        <f>M39/J39</f>
        <v>0.88472203882213085</v>
      </c>
      <c r="AC39" s="349">
        <f>AB55</f>
        <v>0.88491247770152948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2591</v>
      </c>
      <c r="G40" s="94">
        <f t="shared" si="10"/>
        <v>146210.13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>F40/V40*60</f>
        <v>1768.9360895126122</v>
      </c>
      <c r="N40" s="98">
        <f>M40/L40</f>
        <v>80.40618588693691</v>
      </c>
      <c r="O40" s="100">
        <f>L40-I40</f>
        <v>0</v>
      </c>
      <c r="P40" s="101">
        <f>N40-K40</f>
        <v>-10.502905022153996</v>
      </c>
      <c r="Q40" s="102">
        <f>N40/K40</f>
        <v>0.88446804475630603</v>
      </c>
      <c r="R40" s="272"/>
      <c r="S40" s="1">
        <v>0.25771990740740741</v>
      </c>
      <c r="T40" s="2">
        <v>0.31874999999999998</v>
      </c>
      <c r="U40" s="103">
        <v>4.8999999999999666</v>
      </c>
      <c r="V40" s="104">
        <v>87.883333333333297</v>
      </c>
      <c r="W40" s="105"/>
      <c r="X40" s="106"/>
      <c r="Y40" s="264"/>
      <c r="Z40" s="265"/>
      <c r="AA40" s="110">
        <f>M40-J40</f>
        <v>-231.06391048738783</v>
      </c>
      <c r="AB40" s="102">
        <f>M40/J40</f>
        <v>0.88446804475630614</v>
      </c>
      <c r="AC40" s="291"/>
    </row>
    <row r="41" spans="1:29" ht="15.75" customHeight="1">
      <c r="A41" s="280"/>
      <c r="B41" s="152" t="s">
        <v>159</v>
      </c>
      <c r="C41" s="262" t="s">
        <v>244</v>
      </c>
      <c r="D41" s="263"/>
      <c r="E41" s="92">
        <v>64.97</v>
      </c>
      <c r="F41" s="103">
        <v>2058</v>
      </c>
      <c r="G41" s="94">
        <f t="shared" si="10"/>
        <v>133708.26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>F41/V41*60</f>
        <v>1771.1690174515884</v>
      </c>
      <c r="N41" s="98">
        <f>M41/L41</f>
        <v>84.341381783408977</v>
      </c>
      <c r="O41" s="100">
        <f>L41-I41</f>
        <v>0</v>
      </c>
      <c r="P41" s="101">
        <f>N41-K41</f>
        <v>-10.896713454686264</v>
      </c>
      <c r="Q41" s="102">
        <f>N41/K41</f>
        <v>0.88558450872579419</v>
      </c>
      <c r="R41" s="272"/>
      <c r="S41" s="1">
        <v>0.3231134259259259</v>
      </c>
      <c r="T41" s="2">
        <v>0.37152777777777779</v>
      </c>
      <c r="U41" s="103">
        <v>6.2833333333333297</v>
      </c>
      <c r="V41" s="104">
        <v>69.716666666666725</v>
      </c>
      <c r="W41" s="105"/>
      <c r="X41" s="106"/>
      <c r="Y41" s="264"/>
      <c r="Z41" s="265"/>
      <c r="AA41" s="110">
        <f>M41-J41</f>
        <v>-228.83098254841161</v>
      </c>
      <c r="AB41" s="102">
        <f>M41/J41</f>
        <v>0.88558450872579419</v>
      </c>
      <c r="AC41" s="291"/>
    </row>
    <row r="42" spans="1:29" ht="15.75" customHeight="1">
      <c r="A42" s="280"/>
      <c r="B42" s="152" t="s">
        <v>159</v>
      </c>
      <c r="C42" s="262" t="s">
        <v>219</v>
      </c>
      <c r="D42" s="263"/>
      <c r="E42" s="92">
        <v>53.76</v>
      </c>
      <c r="F42" s="103">
        <v>3865</v>
      </c>
      <c r="G42" s="94">
        <f t="shared" si="10"/>
        <v>207782.39999999999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>F42/V42*60</f>
        <v>1769.328585961342</v>
      </c>
      <c r="N42" s="98">
        <f>M42/L42</f>
        <v>84.253742188635329</v>
      </c>
      <c r="O42" s="100">
        <f>L42-I42</f>
        <v>0</v>
      </c>
      <c r="P42" s="101">
        <f>N42-K42</f>
        <v>-10.984353049459912</v>
      </c>
      <c r="Q42" s="102">
        <f>N42/K42</f>
        <v>0.88466429298067095</v>
      </c>
      <c r="R42" s="272"/>
      <c r="S42" s="1">
        <v>0.37499999999999994</v>
      </c>
      <c r="T42" s="2">
        <v>0.4660185185185185</v>
      </c>
      <c r="U42" s="103">
        <v>4.9999999999999023</v>
      </c>
      <c r="V42" s="104">
        <v>131.06666666666672</v>
      </c>
      <c r="W42" s="105">
        <v>0.4660185185185185</v>
      </c>
      <c r="X42" s="106">
        <v>0.50570601851851849</v>
      </c>
      <c r="Y42" s="264"/>
      <c r="Z42" s="265"/>
      <c r="AA42" s="110">
        <f>M42-J42</f>
        <v>-230.67141403865799</v>
      </c>
      <c r="AB42" s="102">
        <f>M42/J42</f>
        <v>0.88466429298067095</v>
      </c>
      <c r="AC42" s="291"/>
    </row>
    <row r="43" spans="1:29" ht="15.75" customHeight="1">
      <c r="A43" s="281"/>
      <c r="B43" s="152" t="s">
        <v>159</v>
      </c>
      <c r="C43" s="262" t="s">
        <v>163</v>
      </c>
      <c r="D43" s="263"/>
      <c r="E43" s="92">
        <v>59.34</v>
      </c>
      <c r="F43" s="103">
        <v>1822</v>
      </c>
      <c r="G43" s="94">
        <f t="shared" si="10"/>
        <v>108117.48000000001</v>
      </c>
      <c r="H43" s="112"/>
      <c r="I43" s="113">
        <v>24</v>
      </c>
      <c r="J43" s="97">
        <v>2000</v>
      </c>
      <c r="K43" s="98">
        <f t="shared" si="6"/>
        <v>83.333333333333329</v>
      </c>
      <c r="L43" s="113">
        <v>24</v>
      </c>
      <c r="M43" s="97">
        <f>F43/V43*60</f>
        <v>1769.4092257890445</v>
      </c>
      <c r="N43" s="98">
        <f>M43/L43</f>
        <v>73.725384407876859</v>
      </c>
      <c r="O43" s="100">
        <f>L43-I43</f>
        <v>0</v>
      </c>
      <c r="P43" s="101">
        <f>N43-K43</f>
        <v>-9.6079489254564692</v>
      </c>
      <c r="Q43" s="102">
        <f>N43/K43</f>
        <v>0.8847046128945224</v>
      </c>
      <c r="R43" s="272"/>
      <c r="S43" s="1">
        <v>0.50570601851851849</v>
      </c>
      <c r="T43" s="2">
        <v>0.54861111111111116</v>
      </c>
      <c r="U43" s="103">
        <v>57.149999999999977</v>
      </c>
      <c r="V43" s="104">
        <v>61.783333333333452</v>
      </c>
      <c r="W43" s="105"/>
      <c r="X43" s="106"/>
      <c r="Y43" s="264"/>
      <c r="Z43" s="265"/>
      <c r="AA43" s="110">
        <f>M43-J43</f>
        <v>-230.59077421095549</v>
      </c>
      <c r="AB43" s="102">
        <f>M43/J43</f>
        <v>0.88470461289452229</v>
      </c>
      <c r="AC43" s="291"/>
    </row>
    <row r="44" spans="1:29" ht="15.75" customHeight="1">
      <c r="A44" s="281"/>
      <c r="B44" s="152" t="s">
        <v>162</v>
      </c>
      <c r="C44" s="262" t="s">
        <v>255</v>
      </c>
      <c r="D44" s="263"/>
      <c r="E44" s="92">
        <v>57.3</v>
      </c>
      <c r="F44" s="103">
        <v>3496</v>
      </c>
      <c r="G44" s="114">
        <f t="shared" si="10"/>
        <v>200320.8</v>
      </c>
      <c r="H44" s="115"/>
      <c r="I44" s="99">
        <v>21</v>
      </c>
      <c r="J44" s="97">
        <v>2000</v>
      </c>
      <c r="K44" s="98">
        <f t="shared" si="6"/>
        <v>95.238095238095241</v>
      </c>
      <c r="L44" s="99">
        <v>21</v>
      </c>
      <c r="M44" s="97">
        <f>F44/V44*60</f>
        <v>1770.6246482836254</v>
      </c>
      <c r="N44" s="98">
        <f>M44/L44</f>
        <v>84.315459442077398</v>
      </c>
      <c r="O44" s="100">
        <f>L44-I44</f>
        <v>0</v>
      </c>
      <c r="P44" s="101">
        <f>N44-K44</f>
        <v>-10.922635796017843</v>
      </c>
      <c r="Q44" s="102">
        <f>N44/K44</f>
        <v>0.8853123241418126</v>
      </c>
      <c r="R44" s="272"/>
      <c r="S44" s="1">
        <v>0.55208333333333337</v>
      </c>
      <c r="T44" s="2">
        <v>0.63435185185185183</v>
      </c>
      <c r="U44" s="103">
        <v>4.9999999999999822</v>
      </c>
      <c r="V44" s="104">
        <v>118.46666666666658</v>
      </c>
      <c r="W44" s="105"/>
      <c r="X44" s="106"/>
      <c r="Y44" s="264"/>
      <c r="Z44" s="265"/>
      <c r="AA44" s="110">
        <f>M44-J44</f>
        <v>-229.37535171637455</v>
      </c>
      <c r="AB44" s="102">
        <f>M44/J44</f>
        <v>0.88531232414181271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21.833333333333332</v>
      </c>
      <c r="J55" s="137">
        <f t="shared" si="11"/>
        <v>1966.6666666666667</v>
      </c>
      <c r="K55" s="138">
        <f t="shared" ref="K55" si="12">J55/I55</f>
        <v>90.076335877862604</v>
      </c>
      <c r="L55" s="136">
        <f t="shared" ref="L55:M55" si="13">AVERAGE(L39:L54)</f>
        <v>21.833333333333332</v>
      </c>
      <c r="M55" s="137">
        <f t="shared" si="13"/>
        <v>1740.3278728130081</v>
      </c>
      <c r="N55" s="138">
        <f>M55/L55</f>
        <v>79.709673563954567</v>
      </c>
      <c r="O55" s="139">
        <f>L55-I55</f>
        <v>0</v>
      </c>
      <c r="P55" s="140">
        <f>N55-K55</f>
        <v>-10.366662313908037</v>
      </c>
      <c r="Q55" s="141">
        <f>N55/K55</f>
        <v>0.88491247770152948</v>
      </c>
      <c r="R55" s="273"/>
      <c r="S55" s="142">
        <f>S39</f>
        <v>0.16666666666666666</v>
      </c>
      <c r="T55" s="143">
        <f>INDEX(T39:T54,COUNTA(T39:T54))</f>
        <v>0.63435185185185183</v>
      </c>
      <c r="U55" s="144"/>
      <c r="V55" s="155"/>
      <c r="W55" s="187"/>
      <c r="X55" s="188"/>
      <c r="Y55" s="260"/>
      <c r="Z55" s="261"/>
      <c r="AA55" s="156">
        <f>M55-J55</f>
        <v>-226.33879385365867</v>
      </c>
      <c r="AB55" s="141">
        <f>M55/J55</f>
        <v>0.88491247770152948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166</v>
      </c>
      <c r="D56" s="270"/>
      <c r="E56" s="157">
        <v>47.37</v>
      </c>
      <c r="F56" s="86">
        <v>1700</v>
      </c>
      <c r="G56" s="158">
        <f t="shared" ref="G56:G61" si="14">E56*F56</f>
        <v>80529</v>
      </c>
      <c r="H56" s="159"/>
      <c r="I56" s="160">
        <v>21</v>
      </c>
      <c r="J56" s="161">
        <v>2000</v>
      </c>
      <c r="K56" s="162">
        <f>J56/I56</f>
        <v>95.238095238095241</v>
      </c>
      <c r="L56" s="163">
        <v>21</v>
      </c>
      <c r="M56" s="161">
        <f>F56/V56*60</f>
        <v>1770.3210876482513</v>
      </c>
      <c r="N56" s="162">
        <f>M56/L56</f>
        <v>84.301004173726255</v>
      </c>
      <c r="O56" s="164">
        <f>L56-I56</f>
        <v>0</v>
      </c>
      <c r="P56" s="165">
        <f>N56-K56</f>
        <v>-10.937091064368985</v>
      </c>
      <c r="Q56" s="151">
        <f>N56/K56</f>
        <v>0.88516054382412568</v>
      </c>
      <c r="R56" s="271">
        <f>Q72</f>
        <v>0.88406106062850232</v>
      </c>
      <c r="S56" s="166">
        <v>0.16693287037037038</v>
      </c>
      <c r="T56" s="167">
        <v>0.20694444444444443</v>
      </c>
      <c r="U56" s="168"/>
      <c r="V56" s="169">
        <v>57.616666666666625</v>
      </c>
      <c r="W56" s="167"/>
      <c r="X56" s="170"/>
      <c r="Y56" s="274"/>
      <c r="Z56" s="275"/>
      <c r="AA56" s="108">
        <f>M56-J56</f>
        <v>-229.67891235174875</v>
      </c>
      <c r="AB56" s="151">
        <f>M56/J56</f>
        <v>0.88516054382412568</v>
      </c>
      <c r="AC56" s="276">
        <f>AB72</f>
        <v>0.88406106062850232</v>
      </c>
    </row>
    <row r="57" spans="1:29" ht="15.75" customHeight="1">
      <c r="A57" s="267"/>
      <c r="B57" s="152" t="s">
        <v>156</v>
      </c>
      <c r="C57" s="262" t="s">
        <v>199</v>
      </c>
      <c r="D57" s="263"/>
      <c r="E57" s="92">
        <v>57.3</v>
      </c>
      <c r="F57" s="93">
        <v>346</v>
      </c>
      <c r="G57" s="94">
        <f t="shared" si="14"/>
        <v>19825.8</v>
      </c>
      <c r="H57" s="95"/>
      <c r="I57" s="96">
        <v>20</v>
      </c>
      <c r="J57" s="97">
        <v>2000</v>
      </c>
      <c r="K57" s="98">
        <f t="shared" si="6"/>
        <v>100</v>
      </c>
      <c r="L57" s="99">
        <v>20</v>
      </c>
      <c r="M57" s="97">
        <f>F57/V57*60</f>
        <v>1761.8104667609593</v>
      </c>
      <c r="N57" s="98">
        <f>M57/L57</f>
        <v>88.090523338047973</v>
      </c>
      <c r="O57" s="100">
        <f>L57-I57</f>
        <v>0</v>
      </c>
      <c r="P57" s="101">
        <f>N57-K57</f>
        <v>-11.909476661952027</v>
      </c>
      <c r="Q57" s="102">
        <f>N57/K57</f>
        <v>0.88090523338047977</v>
      </c>
      <c r="R57" s="272"/>
      <c r="S57" s="1">
        <v>0.21056712962962962</v>
      </c>
      <c r="T57" s="2">
        <v>0.21875</v>
      </c>
      <c r="U57" s="103">
        <v>5.2166666666666694</v>
      </c>
      <c r="V57" s="104">
        <v>11.783333333333349</v>
      </c>
      <c r="W57" s="105"/>
      <c r="X57" s="106"/>
      <c r="Y57" s="264"/>
      <c r="Z57" s="265"/>
      <c r="AA57" s="110">
        <f>M57-J57</f>
        <v>-238.18953323904066</v>
      </c>
      <c r="AB57" s="102">
        <f>M57/J57</f>
        <v>0.88090523338047966</v>
      </c>
      <c r="AC57" s="277"/>
    </row>
    <row r="58" spans="1:29" ht="15.75" customHeight="1">
      <c r="A58" s="267"/>
      <c r="B58" s="152" t="s">
        <v>159</v>
      </c>
      <c r="C58" s="262" t="s">
        <v>203</v>
      </c>
      <c r="D58" s="263"/>
      <c r="E58" s="92">
        <v>59.54</v>
      </c>
      <c r="F58" s="93">
        <v>3807</v>
      </c>
      <c r="G58" s="94">
        <f t="shared" si="14"/>
        <v>226668.78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1768.1847503547924</v>
      </c>
      <c r="N58" s="98">
        <f>M58/L58</f>
        <v>76.87759784151271</v>
      </c>
      <c r="O58" s="100">
        <f>L58-I58</f>
        <v>0</v>
      </c>
      <c r="P58" s="101">
        <f>N58-K58</f>
        <v>-10.078923897617727</v>
      </c>
      <c r="Q58" s="102">
        <f>N58/K58</f>
        <v>0.88409237517739614</v>
      </c>
      <c r="R58" s="272"/>
      <c r="S58" s="1">
        <v>0.22222222222222221</v>
      </c>
      <c r="T58" s="2">
        <v>0.31193287037037037</v>
      </c>
      <c r="U58" s="103">
        <v>4.9999999999999822</v>
      </c>
      <c r="V58" s="104">
        <v>129.18333333333337</v>
      </c>
      <c r="W58" s="105"/>
      <c r="X58" s="106"/>
      <c r="Y58" s="264"/>
      <c r="Z58" s="265"/>
      <c r="AA58" s="110">
        <f>M58-J58</f>
        <v>-231.81524964520759</v>
      </c>
      <c r="AB58" s="102">
        <f>M58/J58</f>
        <v>0.88409237517739625</v>
      </c>
      <c r="AC58" s="277"/>
    </row>
    <row r="59" spans="1:29" ht="15.75" customHeight="1">
      <c r="A59" s="267"/>
      <c r="B59" s="152" t="s">
        <v>159</v>
      </c>
      <c r="C59" s="262" t="s">
        <v>256</v>
      </c>
      <c r="D59" s="263"/>
      <c r="E59" s="92">
        <v>59.14</v>
      </c>
      <c r="F59" s="93">
        <v>5655</v>
      </c>
      <c r="G59" s="94">
        <f t="shared" si="14"/>
        <v>334436.7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1769.4915254237287</v>
      </c>
      <c r="N59" s="98">
        <f>M59/L59</f>
        <v>76.934414148857769</v>
      </c>
      <c r="O59" s="100">
        <f>L59-I59</f>
        <v>0</v>
      </c>
      <c r="P59" s="101">
        <f>N59-K59</f>
        <v>-10.022107590272668</v>
      </c>
      <c r="Q59" s="102">
        <f>N59/K59</f>
        <v>0.88474576271186434</v>
      </c>
      <c r="R59" s="272"/>
      <c r="S59" s="1">
        <v>0.31545138888888891</v>
      </c>
      <c r="T59" s="2">
        <v>0.44861111111111113</v>
      </c>
      <c r="U59" s="103">
        <v>5.066666666666686</v>
      </c>
      <c r="V59" s="104">
        <v>191.75</v>
      </c>
      <c r="W59" s="105"/>
      <c r="X59" s="106"/>
      <c r="Y59" s="264"/>
      <c r="Z59" s="265"/>
      <c r="AA59" s="110">
        <f>M59-J59</f>
        <v>-230.50847457627128</v>
      </c>
      <c r="AB59" s="102">
        <f>M59/J59</f>
        <v>0.88474576271186434</v>
      </c>
      <c r="AC59" s="277"/>
    </row>
    <row r="60" spans="1:29" ht="15.75" customHeight="1">
      <c r="A60" s="267"/>
      <c r="B60" s="152" t="s">
        <v>159</v>
      </c>
      <c r="C60" s="262" t="s">
        <v>209</v>
      </c>
      <c r="D60" s="263"/>
      <c r="E60" s="92">
        <v>59.36</v>
      </c>
      <c r="F60" s="93">
        <v>1223</v>
      </c>
      <c r="G60" s="94">
        <f t="shared" si="14"/>
        <v>72597.279999999999</v>
      </c>
      <c r="H60" s="112"/>
      <c r="I60" s="96">
        <v>20</v>
      </c>
      <c r="J60" s="97">
        <v>2000</v>
      </c>
      <c r="K60" s="98">
        <f t="shared" si="6"/>
        <v>100</v>
      </c>
      <c r="L60" s="113">
        <v>20</v>
      </c>
      <c r="M60" s="97">
        <f>F60/V60*60</f>
        <v>1768.9031739654486</v>
      </c>
      <c r="N60" s="98">
        <f>M60/L60</f>
        <v>88.445158698272422</v>
      </c>
      <c r="O60" s="100">
        <f>L60-I60</f>
        <v>0</v>
      </c>
      <c r="P60" s="101">
        <f>N60-K60</f>
        <v>-11.554841301727578</v>
      </c>
      <c r="Q60" s="102">
        <f>N60/K60</f>
        <v>0.88445158698272419</v>
      </c>
      <c r="R60" s="272"/>
      <c r="S60" s="1">
        <v>0.45277777777777778</v>
      </c>
      <c r="T60" s="2">
        <v>0.48158564814814814</v>
      </c>
      <c r="U60" s="103">
        <v>5.9999999999999787</v>
      </c>
      <c r="V60" s="104">
        <v>41.48333333333332</v>
      </c>
      <c r="W60" s="105">
        <v>0.48158564814814814</v>
      </c>
      <c r="X60" s="106">
        <v>0.52083333333333337</v>
      </c>
      <c r="Y60" s="264"/>
      <c r="Z60" s="265"/>
      <c r="AA60" s="110">
        <f>M60-J60</f>
        <v>-231.09682603455144</v>
      </c>
      <c r="AB60" s="102">
        <f>M60/J60</f>
        <v>0.8844515869827243</v>
      </c>
      <c r="AC60" s="277"/>
    </row>
    <row r="61" spans="1:29" ht="15.75" customHeight="1">
      <c r="A61" s="267"/>
      <c r="B61" s="152" t="s">
        <v>159</v>
      </c>
      <c r="C61" s="262" t="s">
        <v>202</v>
      </c>
      <c r="D61" s="263"/>
      <c r="E61" s="92">
        <v>71.55</v>
      </c>
      <c r="F61" s="93">
        <v>2716</v>
      </c>
      <c r="G61" s="114">
        <f t="shared" si="14"/>
        <v>194329.8</v>
      </c>
      <c r="H61" s="115"/>
      <c r="I61" s="96">
        <v>23</v>
      </c>
      <c r="J61" s="97">
        <v>2000</v>
      </c>
      <c r="K61" s="98">
        <f t="shared" si="6"/>
        <v>86.956521739130437</v>
      </c>
      <c r="L61" s="99">
        <v>23</v>
      </c>
      <c r="M61" s="97">
        <f>F61/V61*60</f>
        <v>1770.0217233888495</v>
      </c>
      <c r="N61" s="98">
        <f>M61/L61</f>
        <v>76.957466234297812</v>
      </c>
      <c r="O61" s="100">
        <f>L61-I61</f>
        <v>0</v>
      </c>
      <c r="P61" s="101">
        <f>N61-K61</f>
        <v>-9.9990555048326257</v>
      </c>
      <c r="Q61" s="102">
        <f>N61/K61</f>
        <v>0.88501086169442478</v>
      </c>
      <c r="R61" s="272"/>
      <c r="S61" s="1">
        <v>0.52083333333333337</v>
      </c>
      <c r="T61" s="2">
        <v>0.58476851851851852</v>
      </c>
      <c r="U61" s="103">
        <v>56.516666666666737</v>
      </c>
      <c r="V61" s="104">
        <v>92.06666666666662</v>
      </c>
      <c r="W61" s="105"/>
      <c r="X61" s="106"/>
      <c r="Y61" s="264"/>
      <c r="Z61" s="265"/>
      <c r="AA61" s="110">
        <f>M61-J61</f>
        <v>-229.97827661115048</v>
      </c>
      <c r="AB61" s="102">
        <f>M61/J61</f>
        <v>0.88501086169442478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21.666666666666668</v>
      </c>
      <c r="J72" s="137">
        <f t="shared" si="15"/>
        <v>2000</v>
      </c>
      <c r="K72" s="138">
        <f t="shared" ref="K72" si="16">J72/I72</f>
        <v>92.307692307692307</v>
      </c>
      <c r="L72" s="136">
        <f t="shared" ref="L72:M72" si="17">AVERAGE(L56:L71)</f>
        <v>21.666666666666668</v>
      </c>
      <c r="M72" s="137">
        <f t="shared" si="17"/>
        <v>1768.1221212570047</v>
      </c>
      <c r="N72" s="138">
        <f>M72/L72</f>
        <v>81.605636365707909</v>
      </c>
      <c r="O72" s="139">
        <f>L72-I72</f>
        <v>0</v>
      </c>
      <c r="P72" s="140">
        <f>N72-K72</f>
        <v>-10.702055941984398</v>
      </c>
      <c r="Q72" s="141">
        <f>N72/K72</f>
        <v>0.88406106062850232</v>
      </c>
      <c r="R72" s="273"/>
      <c r="S72" s="142">
        <f>S56</f>
        <v>0.16693287037037038</v>
      </c>
      <c r="T72" s="143">
        <f>INDEX(T56:T71,COUNTA(T56:T71))</f>
        <v>0.58476851851851852</v>
      </c>
      <c r="U72" s="144"/>
      <c r="V72" s="155"/>
      <c r="W72" s="134"/>
      <c r="X72" s="138"/>
      <c r="Y72" s="260"/>
      <c r="Z72" s="261"/>
      <c r="AA72" s="156">
        <f>M72-J72</f>
        <v>-231.87787874299534</v>
      </c>
      <c r="AB72" s="141">
        <f>M72/J72</f>
        <v>0.88406106062850232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1870</v>
      </c>
      <c r="G73" s="158">
        <f t="shared" ref="G73:G82" si="18">E73*F73</f>
        <v>72238.100000000006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>F73/V73*60</f>
        <v>3253.7457709038176</v>
      </c>
      <c r="N73" s="162">
        <f>M73/L73</f>
        <v>162.68728854519088</v>
      </c>
      <c r="O73" s="164">
        <f>L73-I73</f>
        <v>0</v>
      </c>
      <c r="P73" s="165">
        <f>N73-K73</f>
        <v>-17.312711454809119</v>
      </c>
      <c r="Q73" s="151">
        <f>N73/K73</f>
        <v>0.90381826969550494</v>
      </c>
      <c r="R73" s="271">
        <f>Q89</f>
        <v>0.88826669766445865</v>
      </c>
      <c r="S73" s="166">
        <v>0.16666666666666666</v>
      </c>
      <c r="T73" s="167">
        <v>0.19061342592592592</v>
      </c>
      <c r="U73" s="168"/>
      <c r="V73" s="169">
        <v>34.483333333333341</v>
      </c>
      <c r="W73" s="167"/>
      <c r="X73" s="170"/>
      <c r="Y73" s="274"/>
      <c r="Z73" s="275"/>
      <c r="AA73" s="108">
        <f>M73-J73</f>
        <v>-346.25422909618237</v>
      </c>
      <c r="AB73" s="151">
        <f>M73/J73</f>
        <v>0.90381826969550494</v>
      </c>
      <c r="AC73" s="276">
        <f>AB89</f>
        <v>0.88826669766445865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2570</v>
      </c>
      <c r="G74" s="94">
        <f t="shared" si="18"/>
        <v>97660</v>
      </c>
      <c r="H74" s="95"/>
      <c r="I74" s="96">
        <v>21</v>
      </c>
      <c r="J74" s="97">
        <v>3600</v>
      </c>
      <c r="K74" s="98">
        <f t="shared" ref="K74:K111" si="19">J74/I74</f>
        <v>171.42857142857142</v>
      </c>
      <c r="L74" s="99">
        <v>21</v>
      </c>
      <c r="M74" s="97">
        <f>F74/V74*60</f>
        <v>3255.4539057002116</v>
      </c>
      <c r="N74" s="98">
        <f>M74/L74</f>
        <v>155.02161455715293</v>
      </c>
      <c r="O74" s="100">
        <f>L74-I74</f>
        <v>0</v>
      </c>
      <c r="P74" s="101">
        <f>N74-K74</f>
        <v>-16.406956871418487</v>
      </c>
      <c r="Q74" s="102">
        <f>N74/K74</f>
        <v>0.90429275158339217</v>
      </c>
      <c r="R74" s="272"/>
      <c r="S74" s="1">
        <v>0.19375000000000001</v>
      </c>
      <c r="T74" s="2">
        <v>0.22664351851851852</v>
      </c>
      <c r="U74" s="103">
        <v>4.5166666666666799</v>
      </c>
      <c r="V74" s="104">
        <v>47.36666666666666</v>
      </c>
      <c r="W74" s="105"/>
      <c r="X74" s="106"/>
      <c r="Y74" s="264"/>
      <c r="Z74" s="265"/>
      <c r="AA74" s="110">
        <f>M74-J74</f>
        <v>-344.54609429978836</v>
      </c>
      <c r="AB74" s="102">
        <f>M74/J74</f>
        <v>0.90429275158339217</v>
      </c>
      <c r="AC74" s="277"/>
    </row>
    <row r="75" spans="1:29" ht="15.75" customHeight="1">
      <c r="A75" s="280"/>
      <c r="B75" s="91" t="s">
        <v>164</v>
      </c>
      <c r="C75" s="350" t="s">
        <v>171</v>
      </c>
      <c r="D75" s="350"/>
      <c r="E75" s="92">
        <v>31.27</v>
      </c>
      <c r="F75" s="93">
        <v>1219</v>
      </c>
      <c r="G75" s="94">
        <f t="shared" si="18"/>
        <v>38118.129999999997</v>
      </c>
      <c r="H75" s="95"/>
      <c r="I75" s="96">
        <v>19</v>
      </c>
      <c r="J75" s="97">
        <v>3600</v>
      </c>
      <c r="K75" s="98">
        <f t="shared" si="19"/>
        <v>189.47368421052633</v>
      </c>
      <c r="L75" s="99">
        <v>19</v>
      </c>
      <c r="M75" s="97">
        <f>F75/V75*60</f>
        <v>3168.5198555956649</v>
      </c>
      <c r="N75" s="98">
        <f>M75/L75</f>
        <v>166.76420292608762</v>
      </c>
      <c r="O75" s="100">
        <f>L75-I75</f>
        <v>0</v>
      </c>
      <c r="P75" s="101">
        <f>N75-K75</f>
        <v>-22.709481284438709</v>
      </c>
      <c r="Q75" s="102">
        <f>N75/K75</f>
        <v>0.88014440433212904</v>
      </c>
      <c r="R75" s="272"/>
      <c r="S75" s="1">
        <v>0.2298611111111111</v>
      </c>
      <c r="T75" s="2">
        <v>0.24589120370370371</v>
      </c>
      <c r="U75" s="103">
        <v>4.6333333333333115</v>
      </c>
      <c r="V75" s="104">
        <v>23.083333333333357</v>
      </c>
      <c r="W75" s="105"/>
      <c r="X75" s="106"/>
      <c r="Y75" s="264"/>
      <c r="Z75" s="265"/>
      <c r="AA75" s="110">
        <f>M75-J75</f>
        <v>-431.48014440433508</v>
      </c>
      <c r="AB75" s="102">
        <f>M75/J75</f>
        <v>0.88014440433212915</v>
      </c>
      <c r="AC75" s="277"/>
    </row>
    <row r="76" spans="1:29" ht="15.75" customHeight="1">
      <c r="A76" s="280"/>
      <c r="B76" s="91" t="s">
        <v>164</v>
      </c>
      <c r="C76" s="350" t="s">
        <v>170</v>
      </c>
      <c r="D76" s="350"/>
      <c r="E76" s="92">
        <v>37.94</v>
      </c>
      <c r="F76" s="93">
        <v>2774</v>
      </c>
      <c r="G76" s="94">
        <f t="shared" si="18"/>
        <v>105245.56</v>
      </c>
      <c r="H76" s="95"/>
      <c r="I76" s="96">
        <v>21</v>
      </c>
      <c r="J76" s="97">
        <v>3600</v>
      </c>
      <c r="K76" s="98">
        <f t="shared" si="19"/>
        <v>171.42857142857142</v>
      </c>
      <c r="L76" s="99">
        <v>21</v>
      </c>
      <c r="M76" s="97">
        <f>F76/V76*60</f>
        <v>3169.279593779755</v>
      </c>
      <c r="N76" s="98">
        <f>M76/L76</f>
        <v>150.91807589427404</v>
      </c>
      <c r="O76" s="100">
        <f>L76-I76</f>
        <v>0</v>
      </c>
      <c r="P76" s="101">
        <f>N76-K76</f>
        <v>-20.510495534297377</v>
      </c>
      <c r="Q76" s="102">
        <f>N76/K76</f>
        <v>0.8803554427165986</v>
      </c>
      <c r="R76" s="272"/>
      <c r="S76" s="1">
        <v>0.24964120370370371</v>
      </c>
      <c r="T76" s="2">
        <v>0.28611111111111109</v>
      </c>
      <c r="U76" s="103">
        <v>5.4000000000000048</v>
      </c>
      <c r="V76" s="104">
        <v>52.51666666666663</v>
      </c>
      <c r="W76" s="105"/>
      <c r="X76" s="106"/>
      <c r="Y76" s="264"/>
      <c r="Z76" s="265"/>
      <c r="AA76" s="190">
        <f>M76-J76</f>
        <v>-430.72040622024497</v>
      </c>
      <c r="AB76" s="191">
        <f>M76/J76</f>
        <v>0.8803554427165986</v>
      </c>
      <c r="AC76" s="277"/>
    </row>
    <row r="77" spans="1:29" ht="15.75" customHeight="1">
      <c r="A77" s="281"/>
      <c r="B77" s="91" t="s">
        <v>164</v>
      </c>
      <c r="C77" s="350" t="s">
        <v>257</v>
      </c>
      <c r="D77" s="350"/>
      <c r="E77" s="92">
        <v>32.06</v>
      </c>
      <c r="F77" s="97">
        <v>1115</v>
      </c>
      <c r="G77" s="94">
        <f t="shared" si="18"/>
        <v>35746.9</v>
      </c>
      <c r="H77" s="112"/>
      <c r="I77" s="96">
        <v>19</v>
      </c>
      <c r="J77" s="97">
        <v>3600</v>
      </c>
      <c r="K77" s="98">
        <f t="shared" si="19"/>
        <v>189.47368421052633</v>
      </c>
      <c r="L77" s="113">
        <v>19</v>
      </c>
      <c r="M77" s="97">
        <f>F77/V77*60</f>
        <v>3168.1136543015036</v>
      </c>
      <c r="N77" s="98">
        <f>M77/L77</f>
        <v>166.74282391060547</v>
      </c>
      <c r="O77" s="100">
        <f>L77-I77</f>
        <v>0</v>
      </c>
      <c r="P77" s="101">
        <f>N77-K77</f>
        <v>-22.730860299920863</v>
      </c>
      <c r="Q77" s="102">
        <f>N77/K77</f>
        <v>0.88003157063930659</v>
      </c>
      <c r="R77" s="272"/>
      <c r="S77" s="1">
        <v>0.28958333333333336</v>
      </c>
      <c r="T77" s="2">
        <v>0.30424768518518519</v>
      </c>
      <c r="U77" s="103">
        <v>5.0000000000000622</v>
      </c>
      <c r="V77" s="104">
        <v>21.116666666666639</v>
      </c>
      <c r="W77" s="105"/>
      <c r="X77" s="106"/>
      <c r="Y77" s="264"/>
      <c r="Z77" s="265"/>
      <c r="AA77" s="190">
        <f>M77-J77</f>
        <v>-431.88634569849637</v>
      </c>
      <c r="AB77" s="191">
        <f>M77/J77</f>
        <v>0.88003157063930659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1464</v>
      </c>
      <c r="G78" s="114">
        <f t="shared" si="18"/>
        <v>84516.72</v>
      </c>
      <c r="H78" s="115"/>
      <c r="I78" s="96">
        <v>22</v>
      </c>
      <c r="J78" s="97">
        <v>1800</v>
      </c>
      <c r="K78" s="98">
        <f t="shared" si="19"/>
        <v>81.818181818181813</v>
      </c>
      <c r="L78" s="99">
        <v>22</v>
      </c>
      <c r="M78" s="97">
        <f>F78/V78*60</f>
        <v>1593.7103114605379</v>
      </c>
      <c r="N78" s="98">
        <f>M78/L78</f>
        <v>72.44137779366082</v>
      </c>
      <c r="O78" s="100">
        <f>L78-I78</f>
        <v>0</v>
      </c>
      <c r="P78" s="101">
        <f>N78-K78</f>
        <v>-9.3768040245209932</v>
      </c>
      <c r="Q78" s="102">
        <f>N78/K78</f>
        <v>0.8853946174780768</v>
      </c>
      <c r="R78" s="272"/>
      <c r="S78" s="1">
        <v>0.30763888888888891</v>
      </c>
      <c r="T78" s="2">
        <v>0.34591435185185188</v>
      </c>
      <c r="U78" s="103">
        <v>4.8833333333333506</v>
      </c>
      <c r="V78" s="104">
        <v>55.116666666666674</v>
      </c>
      <c r="W78" s="105"/>
      <c r="X78" s="106"/>
      <c r="Y78" s="264"/>
      <c r="Z78" s="265"/>
      <c r="AA78" s="190">
        <f>M78-J78</f>
        <v>-206.28968853946208</v>
      </c>
      <c r="AB78" s="191">
        <f>M78/J78</f>
        <v>0.88539461747807657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1643</v>
      </c>
      <c r="G79" s="114">
        <f t="shared" si="18"/>
        <v>94850.39</v>
      </c>
      <c r="H79" s="118"/>
      <c r="I79" s="96">
        <v>22</v>
      </c>
      <c r="J79" s="97">
        <v>1800</v>
      </c>
      <c r="K79" s="98">
        <f t="shared" si="19"/>
        <v>81.818181818181813</v>
      </c>
      <c r="L79" s="113">
        <v>22</v>
      </c>
      <c r="M79" s="97">
        <f>F79/V79*60</f>
        <v>1593.4267241379305</v>
      </c>
      <c r="N79" s="98">
        <f>M79/L79</f>
        <v>72.42848746081502</v>
      </c>
      <c r="O79" s="119">
        <f>L79-I79</f>
        <v>0</v>
      </c>
      <c r="P79" s="120">
        <f>N79-K79</f>
        <v>-9.3896943573667926</v>
      </c>
      <c r="Q79" s="121">
        <f>N79/K79</f>
        <v>0.88523706896551702</v>
      </c>
      <c r="R79" s="272"/>
      <c r="S79" s="1">
        <v>0.34939814814814812</v>
      </c>
      <c r="T79" s="2">
        <v>0.3923611111111111</v>
      </c>
      <c r="U79" s="103">
        <v>5.0166666666665982</v>
      </c>
      <c r="V79" s="104">
        <v>61.866666666666688</v>
      </c>
      <c r="W79" s="105"/>
      <c r="X79" s="106"/>
      <c r="Y79" s="264"/>
      <c r="Z79" s="265"/>
      <c r="AA79" s="190">
        <f>M79-J79</f>
        <v>-206.57327586206952</v>
      </c>
      <c r="AB79" s="191">
        <f>M79/J79</f>
        <v>0.8852370689655169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1947</v>
      </c>
      <c r="G80" s="114">
        <f t="shared" si="18"/>
        <v>139872.48000000001</v>
      </c>
      <c r="H80" s="118"/>
      <c r="I80" s="96">
        <v>19</v>
      </c>
      <c r="J80" s="97">
        <v>1800</v>
      </c>
      <c r="K80" s="98">
        <f t="shared" si="19"/>
        <v>94.736842105263165</v>
      </c>
      <c r="L80" s="113">
        <v>19</v>
      </c>
      <c r="M80" s="97">
        <f>F80/V80*60</f>
        <v>1594.0868774164203</v>
      </c>
      <c r="N80" s="98">
        <f>M80/L80</f>
        <v>83.899309337706327</v>
      </c>
      <c r="O80" s="119">
        <f>L80-I80</f>
        <v>0</v>
      </c>
      <c r="P80" s="120">
        <f>N80-K80</f>
        <v>-10.837532767556837</v>
      </c>
      <c r="Q80" s="121">
        <f>N80/K80</f>
        <v>0.88560382078690003</v>
      </c>
      <c r="R80" s="272"/>
      <c r="S80" s="1">
        <v>0.39583333333333331</v>
      </c>
      <c r="T80" s="2">
        <v>0.44672453703703702</v>
      </c>
      <c r="U80" s="103">
        <v>4.9999999999999822</v>
      </c>
      <c r="V80" s="104">
        <v>73.283333333333331</v>
      </c>
      <c r="W80" s="105">
        <v>0.44672453703703702</v>
      </c>
      <c r="X80" s="106">
        <v>0.4861111111111111</v>
      </c>
      <c r="Y80" s="264"/>
      <c r="Z80" s="265"/>
      <c r="AA80" s="190">
        <f>M80-J80</f>
        <v>-205.91312258357971</v>
      </c>
      <c r="AB80" s="191">
        <f>M80/J80</f>
        <v>0.88560382078690014</v>
      </c>
      <c r="AC80" s="277"/>
    </row>
    <row r="81" spans="1:29" ht="15.75" customHeight="1">
      <c r="A81" s="281"/>
      <c r="B81" s="91" t="s">
        <v>164</v>
      </c>
      <c r="C81" s="350" t="s">
        <v>259</v>
      </c>
      <c r="D81" s="350"/>
      <c r="E81" s="92">
        <v>72.400000000000006</v>
      </c>
      <c r="F81" s="97">
        <v>2906</v>
      </c>
      <c r="G81" s="114">
        <f t="shared" si="18"/>
        <v>210394.40000000002</v>
      </c>
      <c r="H81" s="118"/>
      <c r="I81" s="96">
        <v>18</v>
      </c>
      <c r="J81" s="97">
        <v>1800</v>
      </c>
      <c r="K81" s="98">
        <f t="shared" si="19"/>
        <v>100</v>
      </c>
      <c r="L81" s="113">
        <v>18</v>
      </c>
      <c r="M81" s="97">
        <f>F81/V81*60</f>
        <v>1593.2988120621387</v>
      </c>
      <c r="N81" s="98">
        <f>M81/L81</f>
        <v>88.516600670118819</v>
      </c>
      <c r="O81" s="119">
        <f>L81-I81</f>
        <v>0</v>
      </c>
      <c r="P81" s="120">
        <f>N81-K81</f>
        <v>-11.483399329881181</v>
      </c>
      <c r="Q81" s="121">
        <f>N81/K81</f>
        <v>0.88516600670118817</v>
      </c>
      <c r="R81" s="272"/>
      <c r="S81" s="1">
        <v>0.4861111111111111</v>
      </c>
      <c r="T81" s="2">
        <v>0.56210648148148146</v>
      </c>
      <c r="U81" s="103">
        <v>56.716666666666683</v>
      </c>
      <c r="V81" s="104">
        <v>109.43333333333331</v>
      </c>
      <c r="W81" s="105"/>
      <c r="X81" s="106"/>
      <c r="Y81" s="264"/>
      <c r="Z81" s="265"/>
      <c r="AA81" s="190">
        <f>M81-J81</f>
        <v>-206.70118793786128</v>
      </c>
      <c r="AB81" s="191">
        <f>M81/J81</f>
        <v>0.88516600670118817</v>
      </c>
      <c r="AC81" s="277"/>
    </row>
    <row r="82" spans="1:29" ht="15.75" customHeight="1">
      <c r="A82" s="281"/>
      <c r="B82" s="91" t="s">
        <v>164</v>
      </c>
      <c r="C82" s="350" t="s">
        <v>258</v>
      </c>
      <c r="D82" s="350"/>
      <c r="E82" s="92">
        <v>79.19</v>
      </c>
      <c r="F82" s="97">
        <v>4045</v>
      </c>
      <c r="G82" s="114">
        <f t="shared" si="18"/>
        <v>320323.55</v>
      </c>
      <c r="H82" s="118"/>
      <c r="I82" s="96">
        <v>17</v>
      </c>
      <c r="J82" s="97">
        <v>1800</v>
      </c>
      <c r="K82" s="98">
        <f t="shared" si="19"/>
        <v>105.88235294117646</v>
      </c>
      <c r="L82" s="113">
        <v>17</v>
      </c>
      <c r="M82" s="97">
        <f>F82/V82*60</f>
        <v>1593.5653315824034</v>
      </c>
      <c r="N82" s="98">
        <f>M82/L82</f>
        <v>93.739137151906078</v>
      </c>
      <c r="O82" s="119">
        <f>L82-I82</f>
        <v>0</v>
      </c>
      <c r="P82" s="120">
        <f>N82-K82</f>
        <v>-12.143215789270386</v>
      </c>
      <c r="Q82" s="121">
        <f>N82/K82</f>
        <v>0.88531407310133525</v>
      </c>
      <c r="R82" s="272"/>
      <c r="S82" s="1">
        <v>0.56527777777777777</v>
      </c>
      <c r="T82" s="2">
        <v>0.67104166666666665</v>
      </c>
      <c r="U82" s="103">
        <v>4.5666666666666877</v>
      </c>
      <c r="V82" s="104">
        <v>152.29999999999998</v>
      </c>
      <c r="W82" s="105"/>
      <c r="X82" s="106"/>
      <c r="Y82" s="264"/>
      <c r="Z82" s="265"/>
      <c r="AA82" s="190">
        <f>M82-J82</f>
        <v>-206.43466841759664</v>
      </c>
      <c r="AB82" s="191">
        <f>M82/J82</f>
        <v>0.88531407310133525</v>
      </c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20">AVERAGE(I73:I88)</f>
        <v>19.8</v>
      </c>
      <c r="J89" s="137">
        <f t="shared" si="20"/>
        <v>2700</v>
      </c>
      <c r="K89" s="138">
        <f t="shared" ref="K89:K93" si="21">J89/I89</f>
        <v>136.36363636363635</v>
      </c>
      <c r="L89" s="136">
        <f t="shared" ref="L89:M89" si="22">AVERAGE(L73:L88)</f>
        <v>19.8</v>
      </c>
      <c r="M89" s="137">
        <f t="shared" si="22"/>
        <v>2398.3200836940382</v>
      </c>
      <c r="N89" s="138">
        <f>M89/L89</f>
        <v>121.12727695424435</v>
      </c>
      <c r="O89" s="139">
        <f>L89-I89</f>
        <v>0</v>
      </c>
      <c r="P89" s="140">
        <f>N89-K89</f>
        <v>-15.236359409391994</v>
      </c>
      <c r="Q89" s="141">
        <f>N89/K89</f>
        <v>0.88826669766445865</v>
      </c>
      <c r="R89" s="273"/>
      <c r="S89" s="142">
        <f>S73</f>
        <v>0.16666666666666666</v>
      </c>
      <c r="T89" s="143">
        <f>INDEX(T73:T88,COUNTA(T73:T88))</f>
        <v>0.67104166666666665</v>
      </c>
      <c r="U89" s="144"/>
      <c r="V89" s="155"/>
      <c r="W89" s="134"/>
      <c r="X89" s="138"/>
      <c r="Y89" s="260"/>
      <c r="Z89" s="261"/>
      <c r="AA89" s="156">
        <f>M89-J89</f>
        <v>-301.6799163059618</v>
      </c>
      <c r="AB89" s="141">
        <f>M89/J89</f>
        <v>0.88826669766445865</v>
      </c>
      <c r="AC89" s="278"/>
    </row>
    <row r="90" spans="1:29" ht="15.75" customHeight="1">
      <c r="A90" s="266" t="s">
        <v>107</v>
      </c>
      <c r="B90" s="91" t="s">
        <v>233</v>
      </c>
      <c r="C90" s="262" t="s">
        <v>234</v>
      </c>
      <c r="D90" s="263"/>
      <c r="E90" s="92">
        <v>30.84</v>
      </c>
      <c r="F90" s="93">
        <v>1297</v>
      </c>
      <c r="G90" s="94">
        <f t="shared" ref="G90:G93" si="23">E90*F90</f>
        <v>39999.480000000003</v>
      </c>
      <c r="H90" s="95"/>
      <c r="I90" s="96">
        <v>15</v>
      </c>
      <c r="J90" s="97">
        <v>3000</v>
      </c>
      <c r="K90" s="98">
        <f t="shared" si="21"/>
        <v>200</v>
      </c>
      <c r="L90" s="99">
        <v>15</v>
      </c>
      <c r="M90" s="97">
        <f>F90/V90*60</f>
        <v>2618.7324733595033</v>
      </c>
      <c r="N90" s="98">
        <f>M90/L90</f>
        <v>174.58216489063355</v>
      </c>
      <c r="O90" s="100">
        <f>L90-I90</f>
        <v>0</v>
      </c>
      <c r="P90" s="101">
        <f>N90-K90</f>
        <v>-25.41783510936645</v>
      </c>
      <c r="Q90" s="102">
        <f>N90/K90</f>
        <v>0.8729108244531677</v>
      </c>
      <c r="R90" s="271">
        <f>Q106</f>
        <v>0.8796721463222934</v>
      </c>
      <c r="S90" s="1">
        <v>0.32380787037037034</v>
      </c>
      <c r="T90" s="2">
        <v>0.34444444444444444</v>
      </c>
      <c r="U90" s="103">
        <v>5.2833333333333332</v>
      </c>
      <c r="V90" s="104">
        <v>29.716666666666704</v>
      </c>
      <c r="W90" s="105"/>
      <c r="X90" s="106"/>
      <c r="Y90" s="274"/>
      <c r="Z90" s="275"/>
      <c r="AA90" s="108">
        <f>M90-J90</f>
        <v>-381.26752664049673</v>
      </c>
      <c r="AB90" s="151">
        <f>M90/J90</f>
        <v>0.87291082445316781</v>
      </c>
      <c r="AC90" s="276">
        <f>AB106</f>
        <v>0.8796721463222934</v>
      </c>
    </row>
    <row r="91" spans="1:29" ht="15.75" customHeight="1">
      <c r="A91" s="267"/>
      <c r="B91" s="91" t="s">
        <v>153</v>
      </c>
      <c r="C91" s="262" t="s">
        <v>174</v>
      </c>
      <c r="D91" s="263"/>
      <c r="E91" s="92">
        <v>34.229999999999997</v>
      </c>
      <c r="F91" s="93">
        <v>1953</v>
      </c>
      <c r="G91" s="94">
        <f t="shared" si="23"/>
        <v>66851.189999999988</v>
      </c>
      <c r="H91" s="95"/>
      <c r="I91" s="96">
        <v>16</v>
      </c>
      <c r="J91" s="97">
        <v>3000</v>
      </c>
      <c r="K91" s="98">
        <f t="shared" si="21"/>
        <v>187.5</v>
      </c>
      <c r="L91" s="99">
        <v>16</v>
      </c>
      <c r="M91" s="97">
        <f>F91/V91*60</f>
        <v>2602.0725388601004</v>
      </c>
      <c r="N91" s="98">
        <f>M91/L91</f>
        <v>162.62953367875627</v>
      </c>
      <c r="O91" s="100">
        <f>L91-I91</f>
        <v>0</v>
      </c>
      <c r="P91" s="101">
        <f>N91-K91</f>
        <v>-24.870466321243725</v>
      </c>
      <c r="Q91" s="102">
        <f>N91/K91</f>
        <v>0.86735751295336683</v>
      </c>
      <c r="R91" s="272"/>
      <c r="S91" s="1">
        <v>0.34861111111111109</v>
      </c>
      <c r="T91" s="2">
        <v>0.37988425925925928</v>
      </c>
      <c r="U91" s="103">
        <v>5.9999999999999787</v>
      </c>
      <c r="V91" s="104">
        <v>45.033333333333388</v>
      </c>
      <c r="W91" s="105"/>
      <c r="X91" s="106"/>
      <c r="Y91" s="264"/>
      <c r="Z91" s="265"/>
      <c r="AA91" s="110">
        <f>M91-J91</f>
        <v>-397.92746113989961</v>
      </c>
      <c r="AB91" s="102">
        <f>M91/J91</f>
        <v>0.86735751295336683</v>
      </c>
      <c r="AC91" s="277"/>
    </row>
    <row r="92" spans="1:29" ht="15.75" customHeight="1">
      <c r="A92" s="267"/>
      <c r="B92" s="91" t="s">
        <v>153</v>
      </c>
      <c r="C92" s="262" t="s">
        <v>176</v>
      </c>
      <c r="D92" s="263"/>
      <c r="E92" s="92">
        <v>35.83</v>
      </c>
      <c r="F92" s="93">
        <v>6143</v>
      </c>
      <c r="G92" s="94">
        <f t="shared" si="23"/>
        <v>220103.69</v>
      </c>
      <c r="H92" s="112"/>
      <c r="I92" s="96">
        <v>12</v>
      </c>
      <c r="J92" s="97">
        <v>3273</v>
      </c>
      <c r="K92" s="98">
        <f t="shared" si="21"/>
        <v>272.75</v>
      </c>
      <c r="L92" s="113">
        <v>12</v>
      </c>
      <c r="M92" s="97">
        <f>F92/V92*60</f>
        <v>2907.5466736786743</v>
      </c>
      <c r="N92" s="98">
        <f>M92/L92</f>
        <v>242.29555613988953</v>
      </c>
      <c r="O92" s="100">
        <f>L92-I92</f>
        <v>0</v>
      </c>
      <c r="P92" s="101">
        <f>N92-K92</f>
        <v>-30.454443860110473</v>
      </c>
      <c r="Q92" s="102">
        <f>N92/K92</f>
        <v>0.88834301059537868</v>
      </c>
      <c r="R92" s="272"/>
      <c r="S92" s="1">
        <v>0.38349537037037035</v>
      </c>
      <c r="T92" s="2">
        <v>0.47152777777777777</v>
      </c>
      <c r="U92" s="103">
        <v>5.1999999999999336</v>
      </c>
      <c r="V92" s="104">
        <v>126.76666666666668</v>
      </c>
      <c r="W92" s="105">
        <v>0.47152777777777777</v>
      </c>
      <c r="X92" s="106">
        <v>0.5111458333333333</v>
      </c>
      <c r="Y92" s="264"/>
      <c r="Z92" s="265"/>
      <c r="AA92" s="110">
        <f>M92-J92</f>
        <v>-365.45332632132568</v>
      </c>
      <c r="AB92" s="102">
        <f>M92/J92</f>
        <v>0.88834301059537868</v>
      </c>
      <c r="AC92" s="277"/>
    </row>
    <row r="93" spans="1:29" ht="15.75" customHeight="1">
      <c r="A93" s="267"/>
      <c r="B93" s="91" t="s">
        <v>153</v>
      </c>
      <c r="C93" s="262" t="s">
        <v>177</v>
      </c>
      <c r="D93" s="263"/>
      <c r="E93" s="92">
        <v>36.409999999999997</v>
      </c>
      <c r="F93" s="93">
        <v>4505</v>
      </c>
      <c r="G93" s="114">
        <f t="shared" si="23"/>
        <v>164027.04999999999</v>
      </c>
      <c r="H93" s="115"/>
      <c r="I93" s="96">
        <v>11</v>
      </c>
      <c r="J93" s="97">
        <v>3273</v>
      </c>
      <c r="K93" s="98">
        <f t="shared" si="21"/>
        <v>297.54545454545456</v>
      </c>
      <c r="L93" s="99">
        <v>11</v>
      </c>
      <c r="M93" s="97">
        <f>F93/V93*60</f>
        <v>2908.0150618612161</v>
      </c>
      <c r="N93" s="98">
        <f>M93/L93</f>
        <v>264.36500562374692</v>
      </c>
      <c r="O93" s="100">
        <f>L93-I93</f>
        <v>0</v>
      </c>
      <c r="P93" s="101">
        <f>N93-K93</f>
        <v>-33.180448921707637</v>
      </c>
      <c r="Q93" s="102">
        <f>N93/K93</f>
        <v>0.88848611728115368</v>
      </c>
      <c r="R93" s="272"/>
      <c r="S93" s="1">
        <v>0.5111458333333333</v>
      </c>
      <c r="T93" s="2">
        <v>0.5756944444444444</v>
      </c>
      <c r="U93" s="103">
        <v>57.049999999999969</v>
      </c>
      <c r="V93" s="104">
        <v>92.949999999999989</v>
      </c>
      <c r="W93" s="105"/>
      <c r="X93" s="106"/>
      <c r="Y93" s="264"/>
      <c r="Z93" s="265"/>
      <c r="AA93" s="110">
        <f>M93-J93</f>
        <v>-364.98493813878395</v>
      </c>
      <c r="AB93" s="102">
        <f>M93/J93</f>
        <v>0.88848611728115368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24">AVERAGE(I90:I105)</f>
        <v>13.5</v>
      </c>
      <c r="J106" s="137">
        <f t="shared" si="24"/>
        <v>3136.5</v>
      </c>
      <c r="K106" s="138">
        <f t="shared" ref="K106" si="25">J106/I106</f>
        <v>232.33333333333334</v>
      </c>
      <c r="L106" s="136">
        <f t="shared" ref="L106:M106" si="26">AVERAGE(L90:L105)</f>
        <v>13.5</v>
      </c>
      <c r="M106" s="137">
        <f t="shared" si="26"/>
        <v>2759.0916869398734</v>
      </c>
      <c r="N106" s="138">
        <f>M106/L106</f>
        <v>204.37716199554617</v>
      </c>
      <c r="O106" s="139">
        <f>L106-I106</f>
        <v>0</v>
      </c>
      <c r="P106" s="140">
        <f>N106-K106</f>
        <v>-27.956171337787168</v>
      </c>
      <c r="Q106" s="141">
        <f>N106/K106</f>
        <v>0.8796721463222934</v>
      </c>
      <c r="R106" s="273"/>
      <c r="S106" s="142">
        <f>S90</f>
        <v>0.32380787037037034</v>
      </c>
      <c r="T106" s="143">
        <f>INDEX(T90:T105,COUNTA(T90:T105))</f>
        <v>0.5756944444444444</v>
      </c>
      <c r="U106" s="144"/>
      <c r="V106" s="155"/>
      <c r="W106" s="134"/>
      <c r="X106" s="138"/>
      <c r="Y106" s="260"/>
      <c r="Z106" s="261"/>
      <c r="AA106" s="156">
        <f>M106-J106</f>
        <v>-377.4083130601266</v>
      </c>
      <c r="AB106" s="141">
        <f>M106/J106</f>
        <v>0.8796721463222934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235</v>
      </c>
      <c r="D107" s="270"/>
      <c r="E107" s="157">
        <v>22.83</v>
      </c>
      <c r="F107" s="86">
        <v>1810</v>
      </c>
      <c r="G107" s="158">
        <f t="shared" ref="G107:G111" si="27">E107*F107</f>
        <v>41322.299999999996</v>
      </c>
      <c r="H107" s="159"/>
      <c r="I107" s="160">
        <v>10</v>
      </c>
      <c r="J107" s="161">
        <v>3600</v>
      </c>
      <c r="K107" s="162">
        <f>J107/I107</f>
        <v>360</v>
      </c>
      <c r="L107" s="163">
        <v>10</v>
      </c>
      <c r="M107" s="161">
        <f>F107/V107*60</f>
        <v>3096.9581749049435</v>
      </c>
      <c r="N107" s="162">
        <f>M107/L107</f>
        <v>309.69581749049433</v>
      </c>
      <c r="O107" s="164">
        <f>L107-I107</f>
        <v>0</v>
      </c>
      <c r="P107" s="165">
        <f>N107-K107</f>
        <v>-50.304182509505665</v>
      </c>
      <c r="Q107" s="151">
        <f>N107/K107</f>
        <v>0.86026615969581754</v>
      </c>
      <c r="R107" s="271">
        <f>Q123</f>
        <v>0.89224996489267561</v>
      </c>
      <c r="S107" s="192">
        <v>0.25</v>
      </c>
      <c r="T107" s="193">
        <v>0.27435185185185185</v>
      </c>
      <c r="U107" s="168"/>
      <c r="V107" s="169">
        <v>35.066666666666663</v>
      </c>
      <c r="W107" s="167"/>
      <c r="X107" s="170"/>
      <c r="Y107" s="274"/>
      <c r="Z107" s="275"/>
      <c r="AA107" s="108">
        <f>M107-J107</f>
        <v>-503.04182509505654</v>
      </c>
      <c r="AB107" s="151">
        <f>M107/J107</f>
        <v>0.86026615969581766</v>
      </c>
      <c r="AC107" s="276">
        <f>AB123</f>
        <v>0.89224996489267561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2516</v>
      </c>
      <c r="G108" s="94">
        <f t="shared" si="27"/>
        <v>62220.68</v>
      </c>
      <c r="H108" s="95"/>
      <c r="I108" s="96">
        <v>6</v>
      </c>
      <c r="J108" s="97">
        <v>3600</v>
      </c>
      <c r="K108" s="98">
        <f t="shared" si="19"/>
        <v>600</v>
      </c>
      <c r="L108" s="99">
        <v>6</v>
      </c>
      <c r="M108" s="97">
        <f>F108/V108*60</f>
        <v>3256.9579288025911</v>
      </c>
      <c r="N108" s="98">
        <f>M108/L108</f>
        <v>542.82632146709852</v>
      </c>
      <c r="O108" s="100">
        <f>L108-I108</f>
        <v>0</v>
      </c>
      <c r="P108" s="101">
        <f>N108-K108</f>
        <v>-57.173678532901477</v>
      </c>
      <c r="Q108" s="102">
        <f>N108/K108</f>
        <v>0.90471053577849758</v>
      </c>
      <c r="R108" s="272"/>
      <c r="S108" s="1">
        <v>0.27777777777777779</v>
      </c>
      <c r="T108" s="2">
        <v>0.30996527777777777</v>
      </c>
      <c r="U108" s="103">
        <v>4.9333333333333584</v>
      </c>
      <c r="V108" s="104">
        <v>46.349999999999973</v>
      </c>
      <c r="W108" s="105"/>
      <c r="X108" s="112"/>
      <c r="Y108" s="264"/>
      <c r="Z108" s="265"/>
      <c r="AA108" s="110">
        <f>M108-J108</f>
        <v>-343.04207119740886</v>
      </c>
      <c r="AB108" s="102">
        <f>M108/J108</f>
        <v>0.90471053577849758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1946</v>
      </c>
      <c r="G109" s="94">
        <f t="shared" si="27"/>
        <v>48124.58</v>
      </c>
      <c r="H109" s="95"/>
      <c r="I109" s="96">
        <v>6</v>
      </c>
      <c r="J109" s="97">
        <v>3600</v>
      </c>
      <c r="K109" s="98">
        <f t="shared" si="19"/>
        <v>600</v>
      </c>
      <c r="L109" s="99">
        <v>6</v>
      </c>
      <c r="M109" s="97">
        <f>F109/V109*60</f>
        <v>3258.4186046511577</v>
      </c>
      <c r="N109" s="98">
        <f>M109/L109</f>
        <v>543.06976744185965</v>
      </c>
      <c r="O109" s="100">
        <f>L109-I109</f>
        <v>0</v>
      </c>
      <c r="P109" s="101">
        <f>N109-K109</f>
        <v>-56.930232558140347</v>
      </c>
      <c r="Q109" s="102">
        <f>N109/K109</f>
        <v>0.90511627906976611</v>
      </c>
      <c r="R109" s="272"/>
      <c r="S109" s="1">
        <v>0.31331018518518516</v>
      </c>
      <c r="T109" s="2">
        <v>0.33819444444444446</v>
      </c>
      <c r="U109" s="103">
        <v>4.8166666666666469</v>
      </c>
      <c r="V109" s="104">
        <v>35.833333333333393</v>
      </c>
      <c r="W109" s="105"/>
      <c r="X109" s="106"/>
      <c r="Y109" s="264"/>
      <c r="Z109" s="265"/>
      <c r="AA109" s="110">
        <f>M109-J109</f>
        <v>-341.58139534884231</v>
      </c>
      <c r="AB109" s="102">
        <f>M109/J109</f>
        <v>0.90511627906976599</v>
      </c>
      <c r="AC109" s="277"/>
    </row>
    <row r="110" spans="1:29" ht="15.75" customHeight="1">
      <c r="A110" s="280"/>
      <c r="B110" s="91" t="s">
        <v>153</v>
      </c>
      <c r="C110" s="262" t="s">
        <v>260</v>
      </c>
      <c r="D110" s="263"/>
      <c r="E110" s="92">
        <v>21.74</v>
      </c>
      <c r="F110" s="93">
        <v>3339</v>
      </c>
      <c r="G110" s="94">
        <f t="shared" si="27"/>
        <v>72589.86</v>
      </c>
      <c r="H110" s="95"/>
      <c r="I110" s="96">
        <v>6</v>
      </c>
      <c r="J110" s="97">
        <v>3600</v>
      </c>
      <c r="K110" s="98">
        <f t="shared" si="19"/>
        <v>600</v>
      </c>
      <c r="L110" s="99">
        <v>6</v>
      </c>
      <c r="M110" s="97">
        <f>F110/V110*60</f>
        <v>3256.6784069357873</v>
      </c>
      <c r="N110" s="98">
        <f>M110/L110</f>
        <v>542.77973448929788</v>
      </c>
      <c r="O110" s="100">
        <f>L110-I110</f>
        <v>0</v>
      </c>
      <c r="P110" s="101">
        <f>N110-K110</f>
        <v>-57.22026551070212</v>
      </c>
      <c r="Q110" s="102">
        <f>N110/K110</f>
        <v>0.90463289081549647</v>
      </c>
      <c r="R110" s="272"/>
      <c r="S110" s="1">
        <v>0.3420023148148148</v>
      </c>
      <c r="T110" s="2">
        <v>0.38472222222222224</v>
      </c>
      <c r="U110" s="103">
        <v>5.4833333333332845</v>
      </c>
      <c r="V110" s="104">
        <v>61.516666666666715</v>
      </c>
      <c r="W110" s="105"/>
      <c r="X110" s="112"/>
      <c r="Y110" s="264"/>
      <c r="Z110" s="265"/>
      <c r="AA110" s="110">
        <f>M110-J110</f>
        <v>-343.32159306421272</v>
      </c>
      <c r="AB110" s="102">
        <f>M110/J110</f>
        <v>0.90463289081549647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1441</v>
      </c>
      <c r="G111" s="94">
        <f t="shared" si="27"/>
        <v>37768.61</v>
      </c>
      <c r="H111" s="112"/>
      <c r="I111" s="96">
        <v>6</v>
      </c>
      <c r="J111" s="97">
        <v>3273</v>
      </c>
      <c r="K111" s="98">
        <f t="shared" si="19"/>
        <v>545.5</v>
      </c>
      <c r="L111" s="113">
        <v>6</v>
      </c>
      <c r="M111" s="97">
        <f>F111/V111*60</f>
        <v>2899.7205142537759</v>
      </c>
      <c r="N111" s="98">
        <f>M111/L111</f>
        <v>483.28675237562931</v>
      </c>
      <c r="O111" s="100">
        <f>L111-I111</f>
        <v>0</v>
      </c>
      <c r="P111" s="101">
        <f>N111-K111</f>
        <v>-62.213247624370695</v>
      </c>
      <c r="Q111" s="102">
        <f>N111/K111</f>
        <v>0.88595188336503994</v>
      </c>
      <c r="R111" s="272"/>
      <c r="S111" s="1">
        <v>0.38832175925925927</v>
      </c>
      <c r="T111" s="2">
        <v>0.40902777777777777</v>
      </c>
      <c r="U111" s="103">
        <v>5.1833333333333176</v>
      </c>
      <c r="V111" s="104">
        <v>29.816666666666638</v>
      </c>
      <c r="W111" s="105"/>
      <c r="X111" s="112"/>
      <c r="Y111" s="264"/>
      <c r="Z111" s="265"/>
      <c r="AA111" s="110">
        <f>M111-J111</f>
        <v>-373.27948574622405</v>
      </c>
      <c r="AB111" s="102">
        <f>M111/J111</f>
        <v>0.88595188336504005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8">AVERAGE(I107:I122)</f>
        <v>6.8</v>
      </c>
      <c r="J123" s="137">
        <f t="shared" si="28"/>
        <v>3534.6</v>
      </c>
      <c r="K123" s="138">
        <f t="shared" ref="K123" si="29">J123/I123</f>
        <v>519.79411764705878</v>
      </c>
      <c r="L123" s="136">
        <f t="shared" ref="L123:M123" si="30">AVERAGE(L107:L122)</f>
        <v>6.8</v>
      </c>
      <c r="M123" s="137">
        <f t="shared" si="30"/>
        <v>3153.7467259096511</v>
      </c>
      <c r="N123" s="138">
        <f>M123/L123</f>
        <v>463.78628322200751</v>
      </c>
      <c r="O123" s="139">
        <f>L123-I123</f>
        <v>0</v>
      </c>
      <c r="P123" s="140">
        <f>N123-K123</f>
        <v>-56.007834425051271</v>
      </c>
      <c r="Q123" s="141">
        <f>N123/K123</f>
        <v>0.89224996489267561</v>
      </c>
      <c r="R123" s="273"/>
      <c r="S123" s="142">
        <f>S107</f>
        <v>0.25</v>
      </c>
      <c r="T123" s="143">
        <f>INDEX(T107:T122,COUNTA(T107:T122))</f>
        <v>0.40902777777777777</v>
      </c>
      <c r="U123" s="144"/>
      <c r="V123" s="155"/>
      <c r="W123" s="134"/>
      <c r="X123" s="138"/>
      <c r="Y123" s="260"/>
      <c r="Z123" s="261"/>
      <c r="AA123" s="156">
        <f>M123-J123</f>
        <v>-380.8532740903488</v>
      </c>
      <c r="AB123" s="141">
        <f>M123/J123</f>
        <v>0.89224996489267561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1248</v>
      </c>
      <c r="G124" s="158">
        <f t="shared" ref="G124:G126" si="31">E124*F124</f>
        <v>55286.399999999994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1770.212765957451</v>
      </c>
      <c r="N124" s="162">
        <f>M124/L124</f>
        <v>104.13016270337947</v>
      </c>
      <c r="O124" s="164">
        <f>L124-I124</f>
        <v>0</v>
      </c>
      <c r="P124" s="165">
        <f>N124-K124</f>
        <v>-13.516896120149937</v>
      </c>
      <c r="Q124" s="151">
        <f>N124/K124</f>
        <v>0.88510638297872557</v>
      </c>
      <c r="R124" s="271">
        <f>Q140</f>
        <v>0.88410229765724435</v>
      </c>
      <c r="S124" s="166">
        <v>0.70833333333333337</v>
      </c>
      <c r="T124" s="167">
        <v>0.7377083333333333</v>
      </c>
      <c r="U124" s="168"/>
      <c r="V124" s="169">
        <v>42.299999999999898</v>
      </c>
      <c r="W124" s="86"/>
      <c r="X124" s="87"/>
      <c r="Y124" s="274"/>
      <c r="Z124" s="275"/>
      <c r="AA124" s="108">
        <f>M124-J124</f>
        <v>-229.78723404254902</v>
      </c>
      <c r="AB124" s="151">
        <f>M124/J124</f>
        <v>0.88510638297872546</v>
      </c>
      <c r="AC124" s="349">
        <f>AB140</f>
        <v>0.88410229765724435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1109</v>
      </c>
      <c r="G125" s="94">
        <f t="shared" si="31"/>
        <v>56193.03</v>
      </c>
      <c r="H125" s="95"/>
      <c r="I125" s="96">
        <v>20</v>
      </c>
      <c r="J125" s="97">
        <v>2000</v>
      </c>
      <c r="K125" s="98">
        <f t="shared" ref="K125:K126" si="32">J125/I125</f>
        <v>100</v>
      </c>
      <c r="L125" s="99">
        <v>20</v>
      </c>
      <c r="M125" s="97">
        <f>F125/V125*60</f>
        <v>1767.3306772908304</v>
      </c>
      <c r="N125" s="98">
        <f>M125/L125</f>
        <v>88.366533864541523</v>
      </c>
      <c r="O125" s="100">
        <f>L125-I125</f>
        <v>0</v>
      </c>
      <c r="P125" s="101">
        <f>N125-K125</f>
        <v>-11.633466135458477</v>
      </c>
      <c r="Q125" s="102">
        <f>N125/K125</f>
        <v>0.88366533864541519</v>
      </c>
      <c r="R125" s="272"/>
      <c r="S125" s="1">
        <v>0.74121527777777774</v>
      </c>
      <c r="T125" s="2">
        <v>0.76736111111111116</v>
      </c>
      <c r="U125" s="103">
        <v>5.0499999999999901</v>
      </c>
      <c r="V125" s="104">
        <v>37.650000000000134</v>
      </c>
      <c r="W125" s="105"/>
      <c r="X125" s="106"/>
      <c r="Y125" s="264"/>
      <c r="Z125" s="265"/>
      <c r="AA125" s="110">
        <f>M125-J125</f>
        <v>-232.66932270916959</v>
      </c>
      <c r="AB125" s="102">
        <f>M125/J125</f>
        <v>0.88366533864541519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1905</v>
      </c>
      <c r="G126" s="94">
        <f t="shared" si="31"/>
        <v>109156.5</v>
      </c>
      <c r="H126" s="95"/>
      <c r="I126" s="96">
        <v>21</v>
      </c>
      <c r="J126" s="97">
        <v>2000</v>
      </c>
      <c r="K126" s="98">
        <f t="shared" si="32"/>
        <v>95.238095238095241</v>
      </c>
      <c r="L126" s="99">
        <v>21</v>
      </c>
      <c r="M126" s="97">
        <f>F126/V126*60</f>
        <v>1767.0703426951836</v>
      </c>
      <c r="N126" s="98">
        <f>M126/L126</f>
        <v>84.146206795008737</v>
      </c>
      <c r="O126" s="100">
        <f>L126-I126</f>
        <v>0</v>
      </c>
      <c r="P126" s="101">
        <f>N126-K126</f>
        <v>-11.091888443086503</v>
      </c>
      <c r="Q126" s="102">
        <f>N126/K126</f>
        <v>0.88353517134759174</v>
      </c>
      <c r="R126" s="272"/>
      <c r="S126" s="1">
        <v>0.77105324074074078</v>
      </c>
      <c r="T126" s="2">
        <v>0.81597222222222221</v>
      </c>
      <c r="U126" s="103">
        <v>5.3166666666666451</v>
      </c>
      <c r="V126" s="104">
        <v>64.683333333333266</v>
      </c>
      <c r="W126" s="105"/>
      <c r="X126" s="106"/>
      <c r="Y126" s="264"/>
      <c r="Z126" s="265"/>
      <c r="AA126" s="110">
        <f>M126-J126</f>
        <v>-232.92965730481637</v>
      </c>
      <c r="AB126" s="102">
        <f>M126/J126</f>
        <v>0.88353517134759185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3">AVERAGE(I124:I139)</f>
        <v>19.333333333333332</v>
      </c>
      <c r="J140" s="137">
        <f t="shared" si="33"/>
        <v>2000</v>
      </c>
      <c r="K140" s="138">
        <f t="shared" ref="K140" si="34">J140/I140</f>
        <v>103.44827586206897</v>
      </c>
      <c r="L140" s="136">
        <f t="shared" ref="L140:M140" si="35">AVERAGE(L124:L139)</f>
        <v>19.333333333333332</v>
      </c>
      <c r="M140" s="137">
        <f t="shared" si="35"/>
        <v>1768.2045953144886</v>
      </c>
      <c r="N140" s="138">
        <f>M140/L140</f>
        <v>91.45885837833562</v>
      </c>
      <c r="O140" s="139">
        <f>L140-I140</f>
        <v>0</v>
      </c>
      <c r="P140" s="140">
        <f>N140-K140</f>
        <v>-11.989417483733348</v>
      </c>
      <c r="Q140" s="141">
        <f>N140/K140</f>
        <v>0.88410229765724435</v>
      </c>
      <c r="R140" s="273"/>
      <c r="S140" s="142">
        <f>S124</f>
        <v>0.70833333333333337</v>
      </c>
      <c r="T140" s="143">
        <f>INDEX(T124:T139,COUNTA(T124:T139))</f>
        <v>0.81597222222222221</v>
      </c>
      <c r="U140" s="144"/>
      <c r="V140" s="155"/>
      <c r="W140" s="187"/>
      <c r="X140" s="188"/>
      <c r="Y140" s="260"/>
      <c r="Z140" s="261"/>
      <c r="AA140" s="156">
        <f>M140-J140</f>
        <v>-231.79540468551136</v>
      </c>
      <c r="AB140" s="141">
        <f>M140/J140</f>
        <v>0.88410229765724435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2096</v>
      </c>
      <c r="G141" s="158">
        <f t="shared" ref="G141:G143" si="36">E141*F141</f>
        <v>119031.84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1768.3618467307274</v>
      </c>
      <c r="N141" s="162">
        <f>M141/L141</f>
        <v>76.885297683944671</v>
      </c>
      <c r="O141" s="164">
        <f>L141-I141</f>
        <v>0</v>
      </c>
      <c r="P141" s="165">
        <f>N141-K141</f>
        <v>-10.071224055185766</v>
      </c>
      <c r="Q141" s="151">
        <f>N141/K141</f>
        <v>0.88418092336536369</v>
      </c>
      <c r="R141" s="271">
        <f>Q157</f>
        <v>0.88458365844914788</v>
      </c>
      <c r="S141" s="166">
        <v>0.70833333333333337</v>
      </c>
      <c r="T141" s="167">
        <v>0.75771990740740736</v>
      </c>
      <c r="U141" s="168"/>
      <c r="V141" s="169">
        <v>71.116666666666532</v>
      </c>
      <c r="W141" s="167"/>
      <c r="X141" s="170"/>
      <c r="Y141" s="274"/>
      <c r="Z141" s="275"/>
      <c r="AA141" s="108">
        <f>M141-J141</f>
        <v>-231.63815326927261</v>
      </c>
      <c r="AB141" s="151">
        <f>M141/J141</f>
        <v>0.88418092336536369</v>
      </c>
      <c r="AC141" s="276">
        <f>AB157</f>
        <v>0.88458365844914799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1705</v>
      </c>
      <c r="G142" s="94">
        <f t="shared" si="36"/>
        <v>96963.349999999991</v>
      </c>
      <c r="H142" s="95"/>
      <c r="I142" s="96">
        <v>23</v>
      </c>
      <c r="J142" s="97">
        <v>2000</v>
      </c>
      <c r="K142" s="98">
        <f t="shared" ref="K142:K143" si="37">J142/I142</f>
        <v>86.956521739130437</v>
      </c>
      <c r="L142" s="99">
        <v>23</v>
      </c>
      <c r="M142" s="97">
        <f>F142/V142*60</f>
        <v>1768.3664649956756</v>
      </c>
      <c r="N142" s="98">
        <f>M142/L142</f>
        <v>76.885498478072847</v>
      </c>
      <c r="O142" s="100">
        <f>L142-I142</f>
        <v>0</v>
      </c>
      <c r="P142" s="101">
        <f>N142-K142</f>
        <v>-10.07102326105759</v>
      </c>
      <c r="Q142" s="102">
        <f>N142/K142</f>
        <v>0.8841832324978377</v>
      </c>
      <c r="R142" s="272"/>
      <c r="S142" s="1">
        <v>0.76121527777777775</v>
      </c>
      <c r="T142" s="2">
        <v>0.80138888888888893</v>
      </c>
      <c r="U142" s="103">
        <v>5.0333333333333741</v>
      </c>
      <c r="V142" s="104">
        <v>57.850000000000094</v>
      </c>
      <c r="W142" s="105"/>
      <c r="X142" s="106"/>
      <c r="Y142" s="264"/>
      <c r="Z142" s="265"/>
      <c r="AA142" s="110">
        <f>M142-J142</f>
        <v>-231.63353500432436</v>
      </c>
      <c r="AB142" s="102">
        <f>M142/J142</f>
        <v>0.88418323249783781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2060</v>
      </c>
      <c r="G143" s="94">
        <f t="shared" si="36"/>
        <v>98056</v>
      </c>
      <c r="H143" s="95"/>
      <c r="I143" s="96">
        <v>23</v>
      </c>
      <c r="J143" s="97">
        <v>2000</v>
      </c>
      <c r="K143" s="98">
        <f t="shared" si="37"/>
        <v>86.956521739130437</v>
      </c>
      <c r="L143" s="99">
        <v>23</v>
      </c>
      <c r="M143" s="97">
        <f>F143/V143*60</f>
        <v>1770.7736389684844</v>
      </c>
      <c r="N143" s="98">
        <f>M143/L143</f>
        <v>76.990158216021058</v>
      </c>
      <c r="O143" s="100">
        <f>L143-I143</f>
        <v>0</v>
      </c>
      <c r="P143" s="101">
        <f>N143-K143</f>
        <v>-9.9663635231093792</v>
      </c>
      <c r="Q143" s="102">
        <f>N143/K143</f>
        <v>0.88538681948424214</v>
      </c>
      <c r="R143" s="272"/>
      <c r="S143" s="1">
        <v>0.80500000000000005</v>
      </c>
      <c r="T143" s="2">
        <v>0.85347222222222219</v>
      </c>
      <c r="U143" s="103">
        <v>5.2000000000000135</v>
      </c>
      <c r="V143" s="104">
        <v>69.799999999999883</v>
      </c>
      <c r="W143" s="105"/>
      <c r="X143" s="106"/>
      <c r="Y143" s="264"/>
      <c r="Z143" s="265"/>
      <c r="AA143" s="110">
        <f>M143-J143</f>
        <v>-229.22636103151558</v>
      </c>
      <c r="AB143" s="102">
        <f>M143/J143</f>
        <v>0.88538681948424225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38">AVERAGE(I141:I156)</f>
        <v>23</v>
      </c>
      <c r="J157" s="137">
        <f t="shared" si="38"/>
        <v>2000</v>
      </c>
      <c r="K157" s="138">
        <f t="shared" ref="K157" si="39">J157/I157</f>
        <v>86.956521739130437</v>
      </c>
      <c r="L157" s="136">
        <f t="shared" ref="L157:M157" si="40">AVERAGE(L141:L156)</f>
        <v>23</v>
      </c>
      <c r="M157" s="137">
        <f t="shared" si="40"/>
        <v>1769.1673168982959</v>
      </c>
      <c r="N157" s="138">
        <f>M157/L157</f>
        <v>76.920318126012859</v>
      </c>
      <c r="O157" s="139">
        <f>L157-I157</f>
        <v>0</v>
      </c>
      <c r="P157" s="140">
        <f>N157-K157</f>
        <v>-10.036203613117578</v>
      </c>
      <c r="Q157" s="141">
        <f>N157/K157</f>
        <v>0.88458365844914788</v>
      </c>
      <c r="R157" s="273"/>
      <c r="S157" s="142">
        <f>S141</f>
        <v>0.70833333333333337</v>
      </c>
      <c r="T157" s="143">
        <f>INDEX(T141:T156,COUNTA(T141:T156))</f>
        <v>0.85347222222222219</v>
      </c>
      <c r="U157" s="144"/>
      <c r="V157" s="155"/>
      <c r="W157" s="134"/>
      <c r="X157" s="138"/>
      <c r="Y157" s="260"/>
      <c r="Z157" s="261"/>
      <c r="AA157" s="156">
        <f>M157-J157</f>
        <v>-230.83268310170411</v>
      </c>
      <c r="AB157" s="141">
        <f>M157/J157</f>
        <v>0.88458365844914799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A124:A140"/>
    <mergeCell ref="C124:D124"/>
    <mergeCell ref="R124:R140"/>
    <mergeCell ref="Y124:Z124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A90:A106"/>
    <mergeCell ref="C90:D90"/>
    <mergeCell ref="R90:R106"/>
    <mergeCell ref="Y90:Z90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A56:A72"/>
    <mergeCell ref="C56:D56"/>
    <mergeCell ref="R56:R72"/>
    <mergeCell ref="Y56:Z56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O1:R2"/>
    <mergeCell ref="S1:X2"/>
    <mergeCell ref="Y1:Z2"/>
    <mergeCell ref="AA1:AC2"/>
  </mergeCells>
  <phoneticPr fontId="4" type="noConversion"/>
  <conditionalFormatting sqref="O5:O157">
    <cfRule type="cellIs" dxfId="11" priority="3" operator="greaterThan">
      <formula>0</formula>
    </cfRule>
  </conditionalFormatting>
  <conditionalFormatting sqref="AA5:AA157 P5:P157">
    <cfRule type="cellIs" dxfId="10" priority="6" operator="lessThan">
      <formula>0</formula>
    </cfRule>
  </conditionalFormatting>
  <conditionalFormatting sqref="AB5:AB157 Q5:Q157">
    <cfRule type="cellIs" dxfId="9" priority="4" operator="greaterThan">
      <formula>1</formula>
    </cfRule>
    <cfRule type="cellIs" dxfId="8" priority="5" operator="lessThan">
      <formula>0.8</formula>
    </cfRule>
  </conditionalFormatting>
  <conditionalFormatting sqref="AC124 R5:R157">
    <cfRule type="cellIs" dxfId="7" priority="7" operator="lessThan">
      <formula>0.8</formula>
    </cfRule>
  </conditionalFormatting>
  <conditionalFormatting sqref="AC5:AC22 AC56:AC91">
    <cfRule type="cellIs" dxfId="6" priority="9" operator="lessThan">
      <formula>0.8</formula>
    </cfRule>
  </conditionalFormatting>
  <conditionalFormatting sqref="AC39">
    <cfRule type="cellIs" dxfId="5" priority="12" operator="lessThan">
      <formula>0.8</formula>
    </cfRule>
  </conditionalFormatting>
  <conditionalFormatting sqref="AC54">
    <cfRule type="cellIs" dxfId="4" priority="11" operator="lessThan">
      <formula>0.8</formula>
    </cfRule>
  </conditionalFormatting>
  <conditionalFormatting sqref="AC97:AC105">
    <cfRule type="cellIs" dxfId="3" priority="10" operator="lessThan">
      <formula>0.8</formula>
    </cfRule>
  </conditionalFormatting>
  <conditionalFormatting sqref="AC107:AC112">
    <cfRule type="cellIs" dxfId="2" priority="8" operator="lessThan">
      <formula>0.8</formula>
    </cfRule>
  </conditionalFormatting>
  <conditionalFormatting sqref="AC139">
    <cfRule type="cellIs" dxfId="1" priority="2" operator="lessThan">
      <formula>0.8</formula>
    </cfRule>
  </conditionalFormatting>
  <conditionalFormatting sqref="AC141:AC157">
    <cfRule type="cellIs" dxfId="0" priority="1" operator="lessThan">
      <formula>0.8</formula>
    </cfRule>
  </conditionalFormatting>
  <dataValidations count="1">
    <dataValidation type="list" allowBlank="1" showInputMessage="1" showErrorMessage="1" sqref="Y5:Z157" xr:uid="{33DAA8ED-0B21-43A9-97EE-304F2E647F9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7DE9-30D4-4FBD-92D5-F52E3375DE0A}">
  <sheetPr>
    <tabColor theme="9" tint="0.59999389629810485"/>
  </sheetPr>
  <dimension ref="B1:AR37"/>
  <sheetViews>
    <sheetView zoomScale="70" zoomScaleNormal="70" workbookViewId="0">
      <selection activeCell="U43" sqref="U43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264</v>
      </c>
      <c r="D3" s="248"/>
      <c r="E3" s="6" t="s">
        <v>2</v>
      </c>
      <c r="F3" s="249">
        <f>'1129(18度C)'!D1+'1129(4度C)'!D1</f>
        <v>178370</v>
      </c>
      <c r="G3" s="250"/>
      <c r="H3" s="6" t="s">
        <v>3</v>
      </c>
      <c r="I3" s="251">
        <f>'1129(18度C)'!F1+'1129(4度C)'!F1</f>
        <v>5795325.2699999996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454.74480318527628</v>
      </c>
      <c r="F6" s="226" t="e">
        <f>AVERAGE(#REF!,D13:K13)</f>
        <v>#REF!</v>
      </c>
      <c r="G6" s="227">
        <f>AVERAGE(D13:K13)</f>
        <v>181.85889170943321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784.98901098901092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401.30422456469995</v>
      </c>
      <c r="F7" s="230" t="e">
        <f>AVERAGE(#REF!,D14:K14)</f>
        <v>#REF!</v>
      </c>
      <c r="G7" s="217">
        <f>AVERAGE(D14:K14)</f>
        <v>161.38623039337875</v>
      </c>
      <c r="H7" s="218"/>
      <c r="I7" s="217">
        <f>AVERAGE(L14:O14)</f>
        <v>84.180752013399683</v>
      </c>
      <c r="J7" s="218"/>
      <c r="K7" s="217">
        <f>AVERAGE(D28:O28)</f>
        <v>523.92563906178793</v>
      </c>
      <c r="L7" s="218"/>
      <c r="M7" s="217">
        <f>AVERAGE(P28:X28)</f>
        <v>692.36882512914656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0.88284599822939691</v>
      </c>
      <c r="F8" s="222" t="e">
        <f>AVERAGE(D15:K15,#REF!)</f>
        <v>#REF!</v>
      </c>
      <c r="G8" s="223">
        <f>AVERAGE(D15:K15)</f>
        <v>0.88591442088796046</v>
      </c>
      <c r="H8" s="224"/>
      <c r="I8" s="223">
        <f>AVERAGE(L15:O15)</f>
        <v>0.88425180598480324</v>
      </c>
      <c r="J8" s="224"/>
      <c r="K8" s="223">
        <f>AVERAGE(D29:O29)</f>
        <v>0.88047641264401066</v>
      </c>
      <c r="L8" s="224"/>
      <c r="M8" s="223">
        <f>AVERAGE(P29:X29)</f>
        <v>0.88130530322478629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81.300813008130078</v>
      </c>
      <c r="F13" s="23">
        <v>92.913385826771659</v>
      </c>
      <c r="G13" s="23">
        <v>89.552238805970148</v>
      </c>
      <c r="H13" s="23">
        <v>136.36363636363635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107.27133789666972</v>
      </c>
      <c r="E14" s="27">
        <v>72.14135443823082</v>
      </c>
      <c r="F14" s="27">
        <v>82.061548593799131</v>
      </c>
      <c r="G14" s="27">
        <v>79.033548939716013</v>
      </c>
      <c r="H14" s="27">
        <v>121.122108526774</v>
      </c>
      <c r="I14" s="27">
        <v>204.37596095118892</v>
      </c>
      <c r="J14" s="27" t="s">
        <v>36</v>
      </c>
      <c r="K14" s="54">
        <v>463.69775340727244</v>
      </c>
      <c r="L14" s="26" t="s">
        <v>36</v>
      </c>
      <c r="M14" s="66" t="s">
        <v>36</v>
      </c>
      <c r="N14" s="27">
        <v>91.447464184683412</v>
      </c>
      <c r="O14" s="28">
        <v>76.914039842115969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0.88834076695679609</v>
      </c>
      <c r="E15" s="31">
        <f t="shared" si="0"/>
        <v>0.88733865959023916</v>
      </c>
      <c r="F15" s="31">
        <f t="shared" si="0"/>
        <v>0.88320480266207535</v>
      </c>
      <c r="G15" s="31">
        <f t="shared" si="0"/>
        <v>0.88254129649349544</v>
      </c>
      <c r="H15" s="31">
        <f t="shared" si="0"/>
        <v>0.8882287958630094</v>
      </c>
      <c r="I15" s="31">
        <f t="shared" si="0"/>
        <v>0.87966697683438555</v>
      </c>
      <c r="J15" s="31" t="s">
        <v>36</v>
      </c>
      <c r="K15" s="55">
        <f t="shared" ref="K15" si="1">K14/K13</f>
        <v>0.89207964781572258</v>
      </c>
      <c r="L15" s="30" t="s">
        <v>36</v>
      </c>
      <c r="M15" s="67" t="s">
        <v>36</v>
      </c>
      <c r="N15" s="31">
        <f t="shared" ref="N15:O15" si="2">N14/N13</f>
        <v>0.88399215378527296</v>
      </c>
      <c r="O15" s="32">
        <f t="shared" si="2"/>
        <v>0.88451145818433363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0.25</v>
      </c>
      <c r="F16" s="2">
        <v>0.25015046296296295</v>
      </c>
      <c r="G16" s="2">
        <v>0.25</v>
      </c>
      <c r="H16" s="2">
        <v>0.25019675925925927</v>
      </c>
      <c r="I16" s="2">
        <v>0.30375000000000002</v>
      </c>
      <c r="J16" s="2" t="s">
        <v>36</v>
      </c>
      <c r="K16" s="2">
        <v>0.3128009259259259</v>
      </c>
      <c r="L16" s="1" t="s">
        <v>36</v>
      </c>
      <c r="M16" s="68" t="s">
        <v>36</v>
      </c>
      <c r="N16" s="2">
        <v>0.70847222222222217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0.52927083333333336</v>
      </c>
      <c r="E17" s="2">
        <v>0.58125000000000004</v>
      </c>
      <c r="F17" s="2">
        <v>0.57047453703703699</v>
      </c>
      <c r="G17" s="2">
        <v>0.54408564814814819</v>
      </c>
      <c r="H17" s="2">
        <v>0.60289351851851847</v>
      </c>
      <c r="I17" s="2">
        <v>0.50069444444444444</v>
      </c>
      <c r="J17" s="2" t="s">
        <v>36</v>
      </c>
      <c r="K17" s="2">
        <v>0.43077546296296299</v>
      </c>
      <c r="L17" s="1" t="s">
        <v>36</v>
      </c>
      <c r="M17" s="68" t="s">
        <v>36</v>
      </c>
      <c r="N17" s="2">
        <v>0.79874999999999996</v>
      </c>
      <c r="O17" s="3">
        <v>0.83410879629629631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24.6</v>
      </c>
      <c r="F18" s="34">
        <v>21.166666666666668</v>
      </c>
      <c r="G18" s="34">
        <v>22.333333333333332</v>
      </c>
      <c r="H18" s="34">
        <v>19.8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795</v>
      </c>
      <c r="U27" s="23" t="s">
        <v>36</v>
      </c>
      <c r="V27" s="23">
        <v>825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183.32564456267136</v>
      </c>
      <c r="E28" s="27" t="s">
        <v>36</v>
      </c>
      <c r="F28" s="27" t="s">
        <v>36</v>
      </c>
      <c r="G28" s="27">
        <v>271.82046851295433</v>
      </c>
      <c r="H28" s="27">
        <v>384.72801700222476</v>
      </c>
      <c r="I28" s="27">
        <v>372.00000000000028</v>
      </c>
      <c r="J28" s="27" t="s">
        <v>36</v>
      </c>
      <c r="K28" s="27" t="s">
        <v>36</v>
      </c>
      <c r="L28" s="27" t="s">
        <v>36</v>
      </c>
      <c r="M28" s="27">
        <v>693.20224919053021</v>
      </c>
      <c r="N28" s="27">
        <v>1000.5447366715092</v>
      </c>
      <c r="O28" s="27">
        <v>761.85835749262549</v>
      </c>
      <c r="P28" s="26">
        <v>249.16518386378863</v>
      </c>
      <c r="Q28" s="27" t="s">
        <v>36</v>
      </c>
      <c r="R28" s="27" t="s">
        <v>36</v>
      </c>
      <c r="S28" s="27" t="s">
        <v>36</v>
      </c>
      <c r="T28" s="27">
        <v>706.46375826553344</v>
      </c>
      <c r="U28" s="27" t="s">
        <v>36</v>
      </c>
      <c r="V28" s="27">
        <v>734.91878820142188</v>
      </c>
      <c r="W28" s="27">
        <v>857.4944379199992</v>
      </c>
      <c r="X28" s="28">
        <v>913.80195739498959</v>
      </c>
    </row>
    <row r="29" spans="2:44" ht="40.15" customHeight="1">
      <c r="B29" s="205"/>
      <c r="C29" s="29" t="s">
        <v>38</v>
      </c>
      <c r="D29" s="31">
        <f>D28/D27</f>
        <v>0.86570443265705921</v>
      </c>
      <c r="E29" s="31" t="s">
        <v>36</v>
      </c>
      <c r="F29" s="31" t="s">
        <v>36</v>
      </c>
      <c r="G29" s="31">
        <f>G28/G27</f>
        <v>0.86831538552749299</v>
      </c>
      <c r="H29" s="31">
        <f>H28/H27</f>
        <v>0.8878338853897495</v>
      </c>
      <c r="I29" s="31">
        <f>I28/I27</f>
        <v>0.89280000000000059</v>
      </c>
      <c r="J29" s="31" t="s">
        <v>36</v>
      </c>
      <c r="K29" s="31" t="s">
        <v>36</v>
      </c>
      <c r="L29" s="31" t="s">
        <v>36</v>
      </c>
      <c r="M29" s="31">
        <f>M28/M27</f>
        <v>0.89276047244234946</v>
      </c>
      <c r="N29" s="31">
        <f>N28/N27</f>
        <v>0.87003890145348628</v>
      </c>
      <c r="O29" s="31">
        <f>O28/O27</f>
        <v>0.88588181103793662</v>
      </c>
      <c r="P29" s="30">
        <f>P28/P27</f>
        <v>0.87207814352326019</v>
      </c>
      <c r="Q29" s="31" t="s">
        <v>36</v>
      </c>
      <c r="R29" s="31" t="s">
        <v>36</v>
      </c>
      <c r="S29" s="31" t="s">
        <v>36</v>
      </c>
      <c r="T29" s="31">
        <f>T28/T27</f>
        <v>0.88863365819563955</v>
      </c>
      <c r="U29" s="31" t="s">
        <v>36</v>
      </c>
      <c r="V29" s="31">
        <f>V28/V27</f>
        <v>0.89081065236535983</v>
      </c>
      <c r="W29" s="31">
        <f>W28/W27</f>
        <v>0.88471648356825305</v>
      </c>
      <c r="X29" s="32">
        <f>X28/X27</f>
        <v>0.87028757847141869</v>
      </c>
    </row>
    <row r="30" spans="2:44" ht="17.25" customHeight="1">
      <c r="B30" s="206" t="s">
        <v>39</v>
      </c>
      <c r="C30" s="14" t="s">
        <v>40</v>
      </c>
      <c r="D30" s="2">
        <v>0.36736111111111114</v>
      </c>
      <c r="E30" s="2" t="s">
        <v>36</v>
      </c>
      <c r="F30" s="2" t="s">
        <v>36</v>
      </c>
      <c r="G30" s="2">
        <v>0.25</v>
      </c>
      <c r="H30" s="2">
        <v>0.25</v>
      </c>
      <c r="I30" s="2">
        <v>0.43402777777777779</v>
      </c>
      <c r="J30" s="2" t="s">
        <v>36</v>
      </c>
      <c r="K30" s="2" t="s">
        <v>36</v>
      </c>
      <c r="L30" s="2" t="s">
        <v>36</v>
      </c>
      <c r="M30" s="2">
        <v>0.25012731481481482</v>
      </c>
      <c r="N30" s="2">
        <v>0.25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0.70849537037037036</v>
      </c>
      <c r="U30" s="2" t="s">
        <v>36</v>
      </c>
      <c r="V30" s="2">
        <v>0.70833333333333337</v>
      </c>
      <c r="W30" s="2">
        <v>0.70833333333333337</v>
      </c>
      <c r="X30" s="3">
        <v>0.70853009259259259</v>
      </c>
    </row>
    <row r="31" spans="2:44" ht="17.25" customHeight="1">
      <c r="B31" s="203"/>
      <c r="C31" s="14" t="s">
        <v>41</v>
      </c>
      <c r="D31" s="2">
        <v>0.41333333333333333</v>
      </c>
      <c r="E31" s="2" t="s">
        <v>36</v>
      </c>
      <c r="F31" s="2" t="s">
        <v>36</v>
      </c>
      <c r="G31" s="2">
        <v>0.30010416666666667</v>
      </c>
      <c r="H31" s="2">
        <v>0.30763888888888891</v>
      </c>
      <c r="I31" s="2">
        <v>0.44733796296296297</v>
      </c>
      <c r="J31" s="2" t="s">
        <v>36</v>
      </c>
      <c r="K31" s="2" t="s">
        <v>36</v>
      </c>
      <c r="L31" s="2" t="s">
        <v>36</v>
      </c>
      <c r="M31" s="2">
        <v>0.38416666666666666</v>
      </c>
      <c r="N31" s="2">
        <v>0.4382523148148148</v>
      </c>
      <c r="O31" s="2">
        <v>0.36875000000000002</v>
      </c>
      <c r="P31" s="1">
        <v>0.81957175925925929</v>
      </c>
      <c r="Q31" s="2" t="s">
        <v>36</v>
      </c>
      <c r="R31" s="2" t="s">
        <v>36</v>
      </c>
      <c r="S31" s="2" t="s">
        <v>36</v>
      </c>
      <c r="T31" s="2">
        <v>0.87916666666666665</v>
      </c>
      <c r="U31" s="2" t="s">
        <v>36</v>
      </c>
      <c r="V31" s="2">
        <v>0.89930555555555558</v>
      </c>
      <c r="W31" s="2">
        <v>1.0050347222222222</v>
      </c>
      <c r="X31" s="3">
        <v>1.0050462962962963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  <row r="37" spans="2:24">
      <c r="P37" s="195"/>
      <c r="Q37" s="195"/>
      <c r="R37" s="195"/>
      <c r="S37" s="195"/>
      <c r="T37" s="195"/>
      <c r="U37" s="195"/>
      <c r="V37" s="195"/>
      <c r="W37" s="195"/>
      <c r="X37" s="195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95C7-D128-421D-A63E-13342AB502E1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U43" sqref="U43"/>
      <selection pane="bottomLeft" activeCell="U43" sqref="U43"/>
    </sheetView>
  </sheetViews>
  <sheetFormatPr defaultColWidth="7.109375" defaultRowHeight="15.75"/>
  <cols>
    <col min="1" max="1" width="13.44140625" style="80" customWidth="1"/>
    <col min="2" max="2" width="10.77734375" style="149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96693</v>
      </c>
      <c r="E1" s="76" t="s">
        <v>3</v>
      </c>
      <c r="F1" s="77">
        <f>SUM(G5:G208)</f>
        <v>1899865.9500000002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45990</v>
      </c>
      <c r="B2" s="323"/>
      <c r="C2" s="81" t="s">
        <v>34</v>
      </c>
      <c r="D2" s="82">
        <f>AVERAGE(N21,N38,N55,N72,N89,N106,N123,N140,N157,N174,N191,N208)</f>
        <v>594.11029992318743</v>
      </c>
      <c r="E2" s="82" t="s">
        <v>80</v>
      </c>
      <c r="F2" s="83">
        <f>F1/D1</f>
        <v>19.648433185442588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283" t="s">
        <v>191</v>
      </c>
      <c r="D5" s="284"/>
      <c r="E5" s="92">
        <v>29.85</v>
      </c>
      <c r="F5" s="93">
        <v>1636</v>
      </c>
      <c r="G5" s="94">
        <f t="shared" ref="G5:G6" si="0">E5*F5</f>
        <v>48834.600000000006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3117.8401270513564</v>
      </c>
      <c r="N5" s="98">
        <f>M5/L5</f>
        <v>183.40236041478568</v>
      </c>
      <c r="O5" s="100">
        <f>L5-I5</f>
        <v>0</v>
      </c>
      <c r="P5" s="101">
        <f>N5-K5</f>
        <v>-28.362345467567252</v>
      </c>
      <c r="Q5" s="102">
        <f>N5/K5</f>
        <v>0.86606670195871016</v>
      </c>
      <c r="R5" s="272">
        <f>Q21</f>
        <v>0.86570443265705921</v>
      </c>
      <c r="S5" s="1">
        <v>0.36736111111111114</v>
      </c>
      <c r="T5" s="2">
        <v>0.38922453703703702</v>
      </c>
      <c r="U5" s="103">
        <v>4.8333333333333428</v>
      </c>
      <c r="V5" s="104">
        <v>31.48333333333327</v>
      </c>
      <c r="W5" s="105"/>
      <c r="X5" s="87"/>
      <c r="Y5" s="274"/>
      <c r="Z5" s="275"/>
      <c r="AA5" s="108">
        <f>M5-J5</f>
        <v>-482.15987294864362</v>
      </c>
      <c r="AB5" s="109">
        <f>M5/J5</f>
        <v>0.86606670195871005</v>
      </c>
      <c r="AC5" s="289">
        <f>AB21</f>
        <v>0.8657044326570591</v>
      </c>
    </row>
    <row r="6" spans="1:29" ht="15.75" customHeight="1">
      <c r="A6" s="280"/>
      <c r="B6" s="91" t="s">
        <v>104</v>
      </c>
      <c r="C6" s="283" t="s">
        <v>105</v>
      </c>
      <c r="D6" s="284"/>
      <c r="E6" s="92">
        <v>29.52</v>
      </c>
      <c r="F6" s="93">
        <v>1568</v>
      </c>
      <c r="G6" s="94">
        <f t="shared" si="0"/>
        <v>46287.360000000001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3115.2317880794699</v>
      </c>
      <c r="N6" s="98">
        <f>M6/L6</f>
        <v>183.24892871055704</v>
      </c>
      <c r="O6" s="100">
        <f>L6-I6</f>
        <v>0</v>
      </c>
      <c r="P6" s="101">
        <f>N6-K6</f>
        <v>-28.515777171795889</v>
      </c>
      <c r="Q6" s="102">
        <f>N6/K6</f>
        <v>0.86534216335540826</v>
      </c>
      <c r="R6" s="272"/>
      <c r="S6" s="1">
        <v>0.3923611111111111</v>
      </c>
      <c r="T6" s="2">
        <v>0.41333333333333333</v>
      </c>
      <c r="U6" s="103">
        <v>4.5166666666666799</v>
      </c>
      <c r="V6" s="104">
        <v>30.200000000000003</v>
      </c>
      <c r="W6" s="105"/>
      <c r="X6" s="106"/>
      <c r="Y6" s="264"/>
      <c r="Z6" s="265"/>
      <c r="AA6" s="110">
        <f>M6-J6</f>
        <v>-484.76821192053012</v>
      </c>
      <c r="AB6" s="111">
        <f>M6/J6</f>
        <v>0.86534216335540826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3116.5359575654129</v>
      </c>
      <c r="N21" s="138">
        <f>M21/L21</f>
        <v>183.32564456267136</v>
      </c>
      <c r="O21" s="139">
        <f>L21-I21</f>
        <v>0</v>
      </c>
      <c r="P21" s="140">
        <f>N21-K21</f>
        <v>-28.439061319681571</v>
      </c>
      <c r="Q21" s="141">
        <f>N21/K21</f>
        <v>0.86570443265705921</v>
      </c>
      <c r="R21" s="273"/>
      <c r="S21" s="142">
        <f>S5</f>
        <v>0.36736111111111114</v>
      </c>
      <c r="T21" s="143">
        <f>INDEX(T5:T20,COUNTA(T5:T20))</f>
        <v>0.41333333333333333</v>
      </c>
      <c r="U21" s="144"/>
      <c r="V21" s="144"/>
      <c r="W21" s="145"/>
      <c r="X21" s="146"/>
      <c r="Y21" s="260"/>
      <c r="Z21" s="261"/>
      <c r="AA21" s="147">
        <f>M21-J21</f>
        <v>-483.4640424345871</v>
      </c>
      <c r="AB21" s="148">
        <f>M21/J21</f>
        <v>0.8657044326570591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1010</v>
      </c>
      <c r="G22" s="158">
        <f t="shared" ref="G22:G23" si="5">E22*F22</f>
        <v>25896.400000000001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3145.3287197231839</v>
      </c>
      <c r="N22" s="162">
        <f>M22/L22</f>
        <v>285.93897452028943</v>
      </c>
      <c r="O22" s="164">
        <f>L22-I22</f>
        <v>0</v>
      </c>
      <c r="P22" s="165">
        <f>N22-K22</f>
        <v>-41.333752752437817</v>
      </c>
      <c r="Q22" s="151">
        <f>N22/K22</f>
        <v>0.87370242214532889</v>
      </c>
      <c r="R22" s="271">
        <f>Q38</f>
        <v>0.86831538552749299</v>
      </c>
      <c r="S22" s="166">
        <v>0.25</v>
      </c>
      <c r="T22" s="167">
        <v>0.26337962962962963</v>
      </c>
      <c r="U22" s="168"/>
      <c r="V22" s="169">
        <v>19.266666666666666</v>
      </c>
      <c r="W22" s="172"/>
      <c r="X22" s="150"/>
      <c r="Y22" s="274"/>
      <c r="Z22" s="275"/>
      <c r="AA22" s="108">
        <f>M22-J22</f>
        <v>-454.67128027681611</v>
      </c>
      <c r="AB22" s="151">
        <f>M22/J22</f>
        <v>0.87370242214532889</v>
      </c>
      <c r="AC22" s="276">
        <f>AB38</f>
        <v>0.8683153855274931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2493</v>
      </c>
      <c r="G23" s="94">
        <f t="shared" si="5"/>
        <v>71225.009999999995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3106.5420560747657</v>
      </c>
      <c r="N23" s="98">
        <f>M23/L23</f>
        <v>258.87850467289712</v>
      </c>
      <c r="O23" s="100">
        <f>L23-I23</f>
        <v>0</v>
      </c>
      <c r="P23" s="101">
        <f>N23-K23</f>
        <v>-41.121495327102878</v>
      </c>
      <c r="Q23" s="102">
        <f>N23/K23</f>
        <v>0.86292834890965708</v>
      </c>
      <c r="R23" s="272"/>
      <c r="S23" s="1">
        <v>0.26666666666666666</v>
      </c>
      <c r="T23" s="2">
        <v>0.30010416666666667</v>
      </c>
      <c r="U23" s="103">
        <v>4.7333333333333272</v>
      </c>
      <c r="V23" s="104">
        <v>48.150000000000013</v>
      </c>
      <c r="W23" s="105"/>
      <c r="X23" s="106"/>
      <c r="Y23" s="264"/>
      <c r="Z23" s="265"/>
      <c r="AA23" s="110">
        <f>M23-J23</f>
        <v>-493.4579439252343</v>
      </c>
      <c r="AB23" s="102">
        <f>M23/J23</f>
        <v>0.86292834890965708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3125.935387898975</v>
      </c>
      <c r="N38" s="138">
        <f>M38/L38</f>
        <v>271.82046851295433</v>
      </c>
      <c r="O38" s="139">
        <f>L38-I38</f>
        <v>0</v>
      </c>
      <c r="P38" s="140">
        <f>N38-K38</f>
        <v>-41.223009747915228</v>
      </c>
      <c r="Q38" s="141">
        <f>N38/K38</f>
        <v>0.86831538552749299</v>
      </c>
      <c r="R38" s="273"/>
      <c r="S38" s="142">
        <f>S22</f>
        <v>0.25</v>
      </c>
      <c r="T38" s="143">
        <f>INDEX(T22:T37,COUNTA(T22:T37))</f>
        <v>0.30010416666666667</v>
      </c>
      <c r="U38" s="144"/>
      <c r="V38" s="155"/>
      <c r="W38" s="134"/>
      <c r="X38" s="138"/>
      <c r="Y38" s="260"/>
      <c r="Z38" s="261"/>
      <c r="AA38" s="156">
        <f>M38-J38</f>
        <v>-474.06461210102498</v>
      </c>
      <c r="AB38" s="141">
        <f>M38/J38</f>
        <v>0.8683153855274931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1008</v>
      </c>
      <c r="G39" s="158">
        <f t="shared" ref="G39:G41" si="10">E39*F39</f>
        <v>14142.24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2309.8663271801411</v>
      </c>
      <c r="N39" s="162">
        <f>M39/L39</f>
        <v>384.9777211966902</v>
      </c>
      <c r="O39" s="164">
        <f>L39-I39</f>
        <v>0</v>
      </c>
      <c r="P39" s="165">
        <f>N39-K39</f>
        <v>-48.355612136643117</v>
      </c>
      <c r="Q39" s="151">
        <f>N39/K39</f>
        <v>0.88841012583851586</v>
      </c>
      <c r="R39" s="271">
        <f>Q55</f>
        <v>0.8878338853897495</v>
      </c>
      <c r="S39" s="166">
        <v>0.25</v>
      </c>
      <c r="T39" s="167">
        <v>0.26818287037037036</v>
      </c>
      <c r="U39" s="168"/>
      <c r="V39" s="169">
        <v>26.183333333333323</v>
      </c>
      <c r="W39" s="167"/>
      <c r="X39" s="170"/>
      <c r="Y39" s="274"/>
      <c r="Z39" s="275"/>
      <c r="AA39" s="108">
        <f>M39-J39</f>
        <v>-290.13367281985893</v>
      </c>
      <c r="AB39" s="151">
        <f>M39/J39</f>
        <v>0.88841012583851575</v>
      </c>
      <c r="AC39" s="276">
        <f>AB55</f>
        <v>0.8878338853897495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807</v>
      </c>
      <c r="G40" s="94">
        <f t="shared" si="10"/>
        <v>14308.11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2307.5456711675961</v>
      </c>
      <c r="N40" s="98">
        <f>M40/L40</f>
        <v>384.59094519459933</v>
      </c>
      <c r="O40" s="100">
        <f>L40-I40</f>
        <v>0</v>
      </c>
      <c r="P40" s="101">
        <f>N40-K40</f>
        <v>-48.742388138733986</v>
      </c>
      <c r="Q40" s="102">
        <f>N40/K40</f>
        <v>0.88751756583369079</v>
      </c>
      <c r="R40" s="272"/>
      <c r="S40" s="1">
        <v>0.27153935185185185</v>
      </c>
      <c r="T40" s="2">
        <v>0.28611111111111109</v>
      </c>
      <c r="U40" s="103">
        <v>4.8333333333333428</v>
      </c>
      <c r="V40" s="104">
        <v>20.983333333333309</v>
      </c>
      <c r="W40" s="105"/>
      <c r="X40" s="112"/>
      <c r="Y40" s="264"/>
      <c r="Z40" s="265"/>
      <c r="AA40" s="110">
        <f>M40-J40</f>
        <v>-292.45432883240392</v>
      </c>
      <c r="AB40" s="102">
        <f>M40/J40</f>
        <v>0.88751756583369079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1000</v>
      </c>
      <c r="G41" s="94">
        <f t="shared" si="10"/>
        <v>14490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2307.692307692309</v>
      </c>
      <c r="N41" s="98">
        <f>M41/L41</f>
        <v>384.61538461538481</v>
      </c>
      <c r="O41" s="100">
        <f>L41-I41</f>
        <v>0</v>
      </c>
      <c r="P41" s="101">
        <f>N41-K41</f>
        <v>-48.717948717948502</v>
      </c>
      <c r="Q41" s="102">
        <f>N41/K41</f>
        <v>0.88757396449704196</v>
      </c>
      <c r="R41" s="272"/>
      <c r="S41" s="1">
        <v>0.28958333333333336</v>
      </c>
      <c r="T41" s="2">
        <v>0.30763888888888891</v>
      </c>
      <c r="U41" s="103">
        <v>5.0000000000000622</v>
      </c>
      <c r="V41" s="104">
        <v>25.999999999999986</v>
      </c>
      <c r="W41" s="105"/>
      <c r="X41" s="112"/>
      <c r="Y41" s="264"/>
      <c r="Z41" s="265"/>
      <c r="AA41" s="110">
        <f>M41-J41</f>
        <v>-292.30769230769101</v>
      </c>
      <c r="AB41" s="102">
        <f>M41/J41</f>
        <v>0.88757396449704196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6" si="12">J55/I55</f>
        <v>433.33333333333331</v>
      </c>
      <c r="L55" s="136">
        <f t="shared" ref="L55:M55" si="13">AVERAGE(L39:L54)</f>
        <v>6</v>
      </c>
      <c r="M55" s="137">
        <f t="shared" si="13"/>
        <v>2308.3681020133486</v>
      </c>
      <c r="N55" s="138">
        <f>M55/L55</f>
        <v>384.72801700222476</v>
      </c>
      <c r="O55" s="139">
        <f>L55-I55</f>
        <v>0</v>
      </c>
      <c r="P55" s="140">
        <f>N55-K55</f>
        <v>-48.605316331108554</v>
      </c>
      <c r="Q55" s="141">
        <f>N55/K55</f>
        <v>0.8878338853897495</v>
      </c>
      <c r="R55" s="273"/>
      <c r="S55" s="142">
        <f>S39</f>
        <v>0.25</v>
      </c>
      <c r="T55" s="143">
        <f>INDEX(T39:T54,COUNTA(T39:T54))</f>
        <v>0.30763888888888891</v>
      </c>
      <c r="U55" s="144"/>
      <c r="V55" s="155"/>
      <c r="W55" s="134"/>
      <c r="X55" s="138"/>
      <c r="Y55" s="260"/>
      <c r="Z55" s="261"/>
      <c r="AA55" s="156">
        <f>M55-J55</f>
        <v>-291.63189798665144</v>
      </c>
      <c r="AB55" s="141">
        <f>M55/J55</f>
        <v>0.8878338853897495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214</v>
      </c>
      <c r="D56" s="263"/>
      <c r="E56" s="92">
        <v>19.7</v>
      </c>
      <c r="F56" s="93">
        <v>713</v>
      </c>
      <c r="G56" s="114">
        <f t="shared" ref="G56" si="14">E56*F56</f>
        <v>14046.1</v>
      </c>
      <c r="H56" s="11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2232.0000000000018</v>
      </c>
      <c r="N56" s="98">
        <f>M56/L56</f>
        <v>372.00000000000028</v>
      </c>
      <c r="O56" s="100">
        <f>L56-I56</f>
        <v>0</v>
      </c>
      <c r="P56" s="101">
        <f>N56-K56</f>
        <v>-44.666666666666401</v>
      </c>
      <c r="Q56" s="102">
        <f>N56/K56</f>
        <v>0.89280000000000059</v>
      </c>
      <c r="R56" s="271">
        <f>Q72</f>
        <v>0.89280000000000059</v>
      </c>
      <c r="S56" s="1">
        <v>0.43402777777777779</v>
      </c>
      <c r="T56" s="2">
        <v>0.44733796296296297</v>
      </c>
      <c r="U56" s="103">
        <v>4.6833333333333194</v>
      </c>
      <c r="V56" s="104">
        <v>19.16666666666665</v>
      </c>
      <c r="W56" s="105"/>
      <c r="X56" s="170"/>
      <c r="Y56" s="274"/>
      <c r="Z56" s="275"/>
      <c r="AA56" s="108">
        <f>M56-J56</f>
        <v>-267.99999999999818</v>
      </c>
      <c r="AB56" s="151">
        <f>M56/J56</f>
        <v>0.8928000000000007</v>
      </c>
      <c r="AC56" s="276">
        <f>AB72</f>
        <v>0.8928000000000007</v>
      </c>
    </row>
    <row r="57" spans="1:29" ht="15.75" customHeight="1">
      <c r="A57" s="267"/>
      <c r="B57" s="91"/>
      <c r="C57" s="262"/>
      <c r="D57" s="263"/>
      <c r="E57" s="92"/>
      <c r="F57" s="93"/>
      <c r="G57" s="94"/>
      <c r="H57" s="95"/>
      <c r="I57" s="96"/>
      <c r="J57" s="97"/>
      <c r="K57" s="98"/>
      <c r="L57" s="99"/>
      <c r="M57" s="97"/>
      <c r="N57" s="98"/>
      <c r="O57" s="100"/>
      <c r="P57" s="101"/>
      <c r="Q57" s="102"/>
      <c r="R57" s="272"/>
      <c r="S57" s="1"/>
      <c r="T57" s="2"/>
      <c r="U57" s="103"/>
      <c r="V57" s="104"/>
      <c r="W57" s="105"/>
      <c r="X57" s="112"/>
      <c r="Y57" s="264"/>
      <c r="Z57" s="265"/>
      <c r="AA57" s="110"/>
      <c r="AB57" s="102"/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2232.0000000000018</v>
      </c>
      <c r="N72" s="138">
        <f>M72/L72</f>
        <v>372.00000000000028</v>
      </c>
      <c r="O72" s="139">
        <f>L72-I72</f>
        <v>0</v>
      </c>
      <c r="P72" s="140">
        <f>N72-K72</f>
        <v>-44.666666666666401</v>
      </c>
      <c r="Q72" s="141">
        <f>N72/K72</f>
        <v>0.89280000000000059</v>
      </c>
      <c r="R72" s="273"/>
      <c r="S72" s="142">
        <f>S56</f>
        <v>0.43402777777777779</v>
      </c>
      <c r="T72" s="143">
        <f>INDEX(T56:T71,COUNTA(T56:T71))</f>
        <v>0.44733796296296297</v>
      </c>
      <c r="U72" s="144"/>
      <c r="V72" s="155"/>
      <c r="W72" s="134"/>
      <c r="X72" s="138"/>
      <c r="Y72" s="260"/>
      <c r="Z72" s="261"/>
      <c r="AA72" s="156">
        <f>M72-J72</f>
        <v>-267.99999999999818</v>
      </c>
      <c r="AB72" s="141">
        <f>M72/J72</f>
        <v>0.8928000000000007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1810</v>
      </c>
      <c r="G73" s="158">
        <f t="shared" ref="G73:G76" si="18">E73*F73</f>
        <v>38824.5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2949.7510185604328</v>
      </c>
      <c r="N73" s="162">
        <f>M73/L73</f>
        <v>737.43775464010821</v>
      </c>
      <c r="O73" s="164">
        <f>L73-I73</f>
        <v>0</v>
      </c>
      <c r="P73" s="165">
        <f>N73-K73</f>
        <v>-87.56224535989179</v>
      </c>
      <c r="Q73" s="151">
        <f>N73/K73</f>
        <v>0.89386394501831301</v>
      </c>
      <c r="R73" s="271">
        <f>Q89</f>
        <v>0.89276047244234946</v>
      </c>
      <c r="S73" s="166">
        <v>0.25012731481481482</v>
      </c>
      <c r="T73" s="167">
        <v>0.27569444444444446</v>
      </c>
      <c r="U73" s="168"/>
      <c r="V73" s="169">
        <v>36.816666666666691</v>
      </c>
      <c r="W73" s="172"/>
      <c r="X73" s="150"/>
      <c r="Y73" s="274"/>
      <c r="Z73" s="275"/>
      <c r="AA73" s="108">
        <f>M73-J73</f>
        <v>-350.24898143956716</v>
      </c>
      <c r="AB73" s="151">
        <f>M73/J73</f>
        <v>0.89386394501831301</v>
      </c>
      <c r="AC73" s="276">
        <f>AB89</f>
        <v>0.89276047244234946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937</v>
      </c>
      <c r="G74" s="94">
        <f t="shared" si="18"/>
        <v>20876.36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2948.6013986014036</v>
      </c>
      <c r="N74" s="98">
        <f>M74/L74</f>
        <v>589.7202797202807</v>
      </c>
      <c r="O74" s="100">
        <f>L74-I74</f>
        <v>0</v>
      </c>
      <c r="P74" s="101">
        <f>N74-K74</f>
        <v>-70.279720279719299</v>
      </c>
      <c r="Q74" s="102">
        <f>N74/K74</f>
        <v>0.89351557533375858</v>
      </c>
      <c r="R74" s="272"/>
      <c r="S74" s="1">
        <v>0.27916666666666667</v>
      </c>
      <c r="T74" s="2">
        <v>0.29240740740740739</v>
      </c>
      <c r="U74" s="103">
        <v>4.9999999999999822</v>
      </c>
      <c r="V74" s="104">
        <v>19.066666666666634</v>
      </c>
      <c r="W74" s="105"/>
      <c r="X74" s="106"/>
      <c r="Y74" s="264"/>
      <c r="Z74" s="265"/>
      <c r="AA74" s="110">
        <f>M74-J74</f>
        <v>-351.39860139859638</v>
      </c>
      <c r="AB74" s="102">
        <f>M74/J74</f>
        <v>0.89351557533375869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2261</v>
      </c>
      <c r="G75" s="94">
        <f t="shared" si="18"/>
        <v>40449.29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2945.9283387622149</v>
      </c>
      <c r="N75" s="98">
        <f>M75/L75</f>
        <v>736.48208469055373</v>
      </c>
      <c r="O75" s="100">
        <f>L75-I75</f>
        <v>0</v>
      </c>
      <c r="P75" s="101">
        <f>N75-K75</f>
        <v>-88.517915309446266</v>
      </c>
      <c r="Q75" s="102">
        <f>N75/K75</f>
        <v>0.89270555720067124</v>
      </c>
      <c r="R75" s="272"/>
      <c r="S75" s="1">
        <v>0.29583333333333334</v>
      </c>
      <c r="T75" s="2">
        <v>0.32781250000000001</v>
      </c>
      <c r="U75" s="103">
        <v>4.9333333333333584</v>
      </c>
      <c r="V75" s="104">
        <v>46.050000000000004</v>
      </c>
      <c r="W75" s="105"/>
      <c r="X75" s="106"/>
      <c r="Y75" s="264"/>
      <c r="Z75" s="265"/>
      <c r="AA75" s="110">
        <f>M75-J75</f>
        <v>-354.07166123778507</v>
      </c>
      <c r="AB75" s="102">
        <f>M75/J75</f>
        <v>0.89270555720067124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3734</v>
      </c>
      <c r="G76" s="94">
        <f t="shared" si="18"/>
        <v>62208.44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2940.1574803149606</v>
      </c>
      <c r="N76" s="98">
        <f>M76/L76</f>
        <v>735.03937007874015</v>
      </c>
      <c r="O76" s="100">
        <f>L76-I76</f>
        <v>0</v>
      </c>
      <c r="P76" s="101">
        <f>N76-K76</f>
        <v>-89.960629921259851</v>
      </c>
      <c r="Q76" s="102">
        <f>N76/K76</f>
        <v>0.89095681221665468</v>
      </c>
      <c r="R76" s="272"/>
      <c r="S76" s="1">
        <v>0.33124999999999999</v>
      </c>
      <c r="T76" s="2">
        <v>0.38416666666666666</v>
      </c>
      <c r="U76" s="103">
        <v>4.9499999999999744</v>
      </c>
      <c r="V76" s="104">
        <v>76.2</v>
      </c>
      <c r="W76" s="105"/>
      <c r="X76" s="106"/>
      <c r="Y76" s="264"/>
      <c r="Z76" s="265"/>
      <c r="AA76" s="110">
        <f>M76-J76</f>
        <v>-359.84251968503941</v>
      </c>
      <c r="AB76" s="102">
        <f>M76/J76</f>
        <v>0.89095681221665468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2946.1095590597533</v>
      </c>
      <c r="N89" s="138">
        <f>M89/L89</f>
        <v>693.20224919053021</v>
      </c>
      <c r="O89" s="139">
        <f>L89-I89</f>
        <v>0</v>
      </c>
      <c r="P89" s="140">
        <f>N89-K89</f>
        <v>-83.268339044763934</v>
      </c>
      <c r="Q89" s="141">
        <f>N89/K89</f>
        <v>0.89276047244234946</v>
      </c>
      <c r="R89" s="273"/>
      <c r="S89" s="142">
        <f>S73</f>
        <v>0.25012731481481482</v>
      </c>
      <c r="T89" s="143">
        <f>INDEX(T73:T88,COUNTA(T73:T88))</f>
        <v>0.38416666666666666</v>
      </c>
      <c r="U89" s="144"/>
      <c r="V89" s="155"/>
      <c r="W89" s="88"/>
      <c r="X89" s="90"/>
      <c r="Y89" s="260"/>
      <c r="Z89" s="261"/>
      <c r="AA89" s="156">
        <f>M89-J89</f>
        <v>-353.89044094024666</v>
      </c>
      <c r="AB89" s="141">
        <f>M89/J89</f>
        <v>0.89276047244234946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1113</v>
      </c>
      <c r="G90" s="158">
        <f t="shared" ref="G90:G93" si="23">E90*F90</f>
        <v>20234.34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3110.8695652173878</v>
      </c>
      <c r="N90" s="162">
        <f>M90/L90</f>
        <v>1036.9565217391294</v>
      </c>
      <c r="O90" s="164">
        <f>L90-I90</f>
        <v>0</v>
      </c>
      <c r="P90" s="165">
        <f>N90-K90</f>
        <v>-163.04347826087064</v>
      </c>
      <c r="Q90" s="151">
        <f>N90/K90</f>
        <v>0.86413043478260776</v>
      </c>
      <c r="R90" s="271">
        <f>Q106</f>
        <v>0.87003890145348628</v>
      </c>
      <c r="S90" s="166">
        <v>0.25</v>
      </c>
      <c r="T90" s="167">
        <v>0.26490740740740742</v>
      </c>
      <c r="U90" s="168"/>
      <c r="V90" s="169">
        <v>21.46666666666669</v>
      </c>
      <c r="W90" s="172"/>
      <c r="X90" s="150"/>
      <c r="Y90" s="274"/>
      <c r="Z90" s="275"/>
      <c r="AA90" s="108">
        <f>M90-J90</f>
        <v>-489.13043478261216</v>
      </c>
      <c r="AB90" s="151">
        <f>M90/J90</f>
        <v>0.86413043478260776</v>
      </c>
      <c r="AC90" s="276">
        <f>AB106</f>
        <v>0.87003890145348628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3677</v>
      </c>
      <c r="G91" s="94">
        <f t="shared" si="23"/>
        <v>51588.31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2674.7221660941605</v>
      </c>
      <c r="N91" s="98">
        <f>M91/L91</f>
        <v>891.57405536472015</v>
      </c>
      <c r="O91" s="100">
        <f>L91-I91</f>
        <v>0</v>
      </c>
      <c r="P91" s="101">
        <f>N91-K91</f>
        <v>-108.42594463527985</v>
      </c>
      <c r="Q91" s="102">
        <f>N91/K91</f>
        <v>0.89157405536472012</v>
      </c>
      <c r="R91" s="272"/>
      <c r="S91" s="1">
        <v>0.27500000000000002</v>
      </c>
      <c r="T91" s="2">
        <v>0.33228009259259261</v>
      </c>
      <c r="U91" s="103">
        <v>14.53333333333334</v>
      </c>
      <c r="V91" s="104">
        <v>82.483333333333334</v>
      </c>
      <c r="W91" s="105"/>
      <c r="X91" s="106"/>
      <c r="Y91" s="264"/>
      <c r="Z91" s="265"/>
      <c r="AA91" s="110">
        <f>M91-J91</f>
        <v>-325.27783390583954</v>
      </c>
      <c r="AB91" s="102">
        <f>M91/J91</f>
        <v>0.89157405536472012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1848</v>
      </c>
      <c r="G92" s="94">
        <f t="shared" si="23"/>
        <v>33596.639999999999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3110.2384291725057</v>
      </c>
      <c r="N92" s="98">
        <f>M92/L92</f>
        <v>1036.746143057502</v>
      </c>
      <c r="O92" s="100">
        <f>L92-I92</f>
        <v>0</v>
      </c>
      <c r="P92" s="101">
        <f>N92-K92</f>
        <v>-163.25385694249803</v>
      </c>
      <c r="Q92" s="102">
        <f>N92/K92</f>
        <v>0.86395511921458501</v>
      </c>
      <c r="R92" s="272"/>
      <c r="S92" s="1">
        <v>0.34260416666666665</v>
      </c>
      <c r="T92" s="2">
        <v>0.36736111111111114</v>
      </c>
      <c r="U92" s="103">
        <v>14.866666666666619</v>
      </c>
      <c r="V92" s="104">
        <v>35.650000000000055</v>
      </c>
      <c r="W92" s="105"/>
      <c r="X92" s="106"/>
      <c r="Y92" s="264"/>
      <c r="Z92" s="265"/>
      <c r="AA92" s="110">
        <f>M92-J92</f>
        <v>-489.76157082749432</v>
      </c>
      <c r="AB92" s="102">
        <f>M92/J92</f>
        <v>0.8639551192145849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4463</v>
      </c>
      <c r="G93" s="94">
        <f t="shared" si="23"/>
        <v>63731.64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3110.7066795740566</v>
      </c>
      <c r="N93" s="98">
        <f>M93/L93</f>
        <v>1036.9022265246856</v>
      </c>
      <c r="O93" s="100">
        <f>L93-I93</f>
        <v>0</v>
      </c>
      <c r="P93" s="101">
        <f>N93-K93</f>
        <v>-163.0977734753144</v>
      </c>
      <c r="Q93" s="102">
        <f>N93/K93</f>
        <v>0.86408518877057139</v>
      </c>
      <c r="R93" s="272"/>
      <c r="S93" s="1">
        <v>0.37847222222222221</v>
      </c>
      <c r="T93" s="2">
        <v>0.4382523148148148</v>
      </c>
      <c r="U93" s="103">
        <v>15.999999999999943</v>
      </c>
      <c r="V93" s="104">
        <v>86.083333333333329</v>
      </c>
      <c r="W93" s="105"/>
      <c r="X93" s="106"/>
      <c r="Y93" s="264"/>
      <c r="Z93" s="265"/>
      <c r="AA93" s="110">
        <f>M93-J93</f>
        <v>-489.29332042594342</v>
      </c>
      <c r="AB93" s="102">
        <f>M93/J93</f>
        <v>0.86408518877057128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3001.6342100145275</v>
      </c>
      <c r="N106" s="138">
        <f>M106/L106</f>
        <v>1000.5447366715092</v>
      </c>
      <c r="O106" s="139">
        <f>L106-I106</f>
        <v>0</v>
      </c>
      <c r="P106" s="140">
        <f>N106-K106</f>
        <v>-149.45526332849079</v>
      </c>
      <c r="Q106" s="141">
        <f>N106/K106</f>
        <v>0.87003890145348628</v>
      </c>
      <c r="R106" s="273"/>
      <c r="S106" s="142">
        <f>S90</f>
        <v>0.25</v>
      </c>
      <c r="T106" s="143">
        <f>INDEX(T90:T105,COUNTA(T90:T105))</f>
        <v>0.4382523148148148</v>
      </c>
      <c r="U106" s="144"/>
      <c r="V106" s="155"/>
      <c r="W106" s="88"/>
      <c r="X106" s="90"/>
      <c r="Y106" s="260"/>
      <c r="Z106" s="261"/>
      <c r="AA106" s="156">
        <f>M106-J106</f>
        <v>-448.36578998547247</v>
      </c>
      <c r="AB106" s="141">
        <f>M106/J106</f>
        <v>0.87003890145348628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779</v>
      </c>
      <c r="G107" s="158">
        <f t="shared" ref="G107:G110" si="28">E107*F107</f>
        <v>19825.55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2912.1495327102743</v>
      </c>
      <c r="N107" s="162">
        <f>M107/L107</f>
        <v>728.03738317756859</v>
      </c>
      <c r="O107" s="164">
        <f>L107-I107</f>
        <v>0</v>
      </c>
      <c r="P107" s="165">
        <f>N107-K107</f>
        <v>-96.962616822431414</v>
      </c>
      <c r="Q107" s="151">
        <f>N107/K107</f>
        <v>0.88246955536674976</v>
      </c>
      <c r="R107" s="271">
        <f>Q123</f>
        <v>0.88588181103793662</v>
      </c>
      <c r="S107" s="166">
        <v>0.25</v>
      </c>
      <c r="T107" s="167">
        <v>0.26114583333333335</v>
      </c>
      <c r="U107" s="168"/>
      <c r="V107" s="169">
        <v>16.050000000000033</v>
      </c>
      <c r="W107" s="167"/>
      <c r="X107" s="170"/>
      <c r="Y107" s="274"/>
      <c r="Z107" s="275"/>
      <c r="AA107" s="108">
        <f>M107-J107</f>
        <v>-387.85046728972566</v>
      </c>
      <c r="AB107" s="151">
        <f>M107/J107</f>
        <v>0.88246955536674976</v>
      </c>
      <c r="AC107" s="276">
        <f>AB123</f>
        <v>0.88588181103793662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1204</v>
      </c>
      <c r="G108" s="94">
        <f t="shared" si="28"/>
        <v>30136.120000000003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2912.9032258064562</v>
      </c>
      <c r="N108" s="98">
        <f>M108/L108</f>
        <v>728.22580645161406</v>
      </c>
      <c r="O108" s="100">
        <f>L108-I108</f>
        <v>0</v>
      </c>
      <c r="P108" s="101">
        <f>N108-K108</f>
        <v>-96.774193548385938</v>
      </c>
      <c r="Q108" s="102">
        <f>N108/K108</f>
        <v>0.88269794721407768</v>
      </c>
      <c r="R108" s="272"/>
      <c r="S108" s="1">
        <v>0.27166666666666667</v>
      </c>
      <c r="T108" s="2">
        <v>0.28888888888888886</v>
      </c>
      <c r="U108" s="103">
        <v>15.14999999999997</v>
      </c>
      <c r="V108" s="104">
        <v>24.799999999999962</v>
      </c>
      <c r="W108" s="105"/>
      <c r="X108" s="112"/>
      <c r="Y108" s="264"/>
      <c r="Z108" s="265"/>
      <c r="AA108" s="110">
        <f>M108-J108</f>
        <v>-387.09677419354375</v>
      </c>
      <c r="AB108" s="102">
        <f>M108/J108</f>
        <v>0.88269794721407768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1438</v>
      </c>
      <c r="G109" s="94">
        <f t="shared" si="28"/>
        <v>35691.160000000003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2918.1510710259372</v>
      </c>
      <c r="N109" s="98">
        <f>M109/L109</f>
        <v>729.5377677564843</v>
      </c>
      <c r="O109" s="100">
        <f>L109-I109</f>
        <v>0</v>
      </c>
      <c r="P109" s="101">
        <f>N109-K109</f>
        <v>-95.4622322435157</v>
      </c>
      <c r="Q109" s="102">
        <f>N109/K109</f>
        <v>0.88428820334119307</v>
      </c>
      <c r="R109" s="272"/>
      <c r="S109" s="1">
        <v>0.2996064814814815</v>
      </c>
      <c r="T109" s="2">
        <v>0.32013888888888886</v>
      </c>
      <c r="U109" s="103">
        <v>15.433333333333401</v>
      </c>
      <c r="V109" s="104">
        <v>29.566666666666599</v>
      </c>
      <c r="W109" s="105"/>
      <c r="X109" s="112"/>
      <c r="Y109" s="264"/>
      <c r="Z109" s="265"/>
      <c r="AA109" s="110">
        <f>M109-J109</f>
        <v>-381.8489289740628</v>
      </c>
      <c r="AB109" s="102">
        <f>M109/J109</f>
        <v>0.88428820334119307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2452</v>
      </c>
      <c r="G110" s="94">
        <f t="shared" si="28"/>
        <v>73560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2684.6715328467149</v>
      </c>
      <c r="N110" s="98">
        <f>M110/L110</f>
        <v>894.89051094890499</v>
      </c>
      <c r="O110" s="100">
        <f>L110-I110</f>
        <v>0</v>
      </c>
      <c r="P110" s="101">
        <f>N110-K110</f>
        <v>-105.10948905109501</v>
      </c>
      <c r="Q110" s="102">
        <f>N110/K110</f>
        <v>0.89489051094890504</v>
      </c>
      <c r="R110" s="272"/>
      <c r="S110" s="1">
        <v>0.33069444444444446</v>
      </c>
      <c r="T110" s="2">
        <v>0.36875000000000002</v>
      </c>
      <c r="U110" s="103">
        <v>15.200000000000058</v>
      </c>
      <c r="V110" s="104">
        <v>54.800000000000011</v>
      </c>
      <c r="W110" s="105"/>
      <c r="X110" s="106"/>
      <c r="Y110" s="264"/>
      <c r="Z110" s="265"/>
      <c r="AA110" s="110">
        <f>M110-J110</f>
        <v>-315.32846715328515</v>
      </c>
      <c r="AB110" s="102">
        <f>M110/J110</f>
        <v>0.89489051094890493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2856.9688405973457</v>
      </c>
      <c r="N123" s="138">
        <f t="shared" ref="N123:N128" si="32">M123/L123</f>
        <v>761.85835749262549</v>
      </c>
      <c r="O123" s="139">
        <f t="shared" ref="O123:O128" si="33">L123-I123</f>
        <v>0</v>
      </c>
      <c r="P123" s="140">
        <f t="shared" ref="P123:P128" si="34">N123-K123</f>
        <v>-98.141642507374513</v>
      </c>
      <c r="Q123" s="141">
        <f t="shared" ref="Q123:Q128" si="35">N123/K123</f>
        <v>0.88588181103793662</v>
      </c>
      <c r="R123" s="273"/>
      <c r="S123" s="142">
        <f>S107</f>
        <v>0.25</v>
      </c>
      <c r="T123" s="143">
        <f>INDEX(T107:T122,COUNTA(T107:T122))</f>
        <v>0.36875000000000002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-368.03115940265434</v>
      </c>
      <c r="AB123" s="141">
        <f t="shared" ref="AB123:AB128" si="37">M123/J123</f>
        <v>0.88588181103793662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161</v>
      </c>
      <c r="G124" s="158">
        <f t="shared" ref="G124:G128" si="38">E124*F124</f>
        <v>2160.62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3220.0000000000114</v>
      </c>
      <c r="N124" s="162">
        <f t="shared" si="32"/>
        <v>536.66666666666856</v>
      </c>
      <c r="O124" s="164">
        <f t="shared" si="33"/>
        <v>0</v>
      </c>
      <c r="P124" s="165">
        <f t="shared" si="34"/>
        <v>-63.333333333331439</v>
      </c>
      <c r="Q124" s="151">
        <f t="shared" si="35"/>
        <v>0.8944444444444476</v>
      </c>
      <c r="R124" s="271">
        <f>Q140</f>
        <v>0.87207814352326019</v>
      </c>
      <c r="S124" s="166">
        <v>0.70833333333333337</v>
      </c>
      <c r="T124" s="167">
        <v>0.7104166666666667</v>
      </c>
      <c r="U124" s="168"/>
      <c r="V124" s="169">
        <v>2.9999999999999893</v>
      </c>
      <c r="W124" s="167"/>
      <c r="X124" s="170"/>
      <c r="Y124" s="274"/>
      <c r="Z124" s="275"/>
      <c r="AA124" s="108">
        <f t="shared" si="36"/>
        <v>-379.99999999998863</v>
      </c>
      <c r="AB124" s="151">
        <f t="shared" si="37"/>
        <v>0.8944444444444476</v>
      </c>
      <c r="AC124" s="276">
        <f>AB140</f>
        <v>0.87207814352326019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1332</v>
      </c>
      <c r="G125" s="94">
        <f t="shared" si="38"/>
        <v>34152.480000000003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3142.3328964613329</v>
      </c>
      <c r="N125" s="98">
        <f t="shared" si="32"/>
        <v>285.66662695103025</v>
      </c>
      <c r="O125" s="100">
        <f t="shared" si="33"/>
        <v>0</v>
      </c>
      <c r="P125" s="101">
        <f t="shared" si="34"/>
        <v>-41.606100321696999</v>
      </c>
      <c r="Q125" s="102">
        <f t="shared" si="35"/>
        <v>0.87287024901703691</v>
      </c>
      <c r="R125" s="272"/>
      <c r="S125" s="1">
        <v>0.71388888888888891</v>
      </c>
      <c r="T125" s="2">
        <v>0.73155092592592597</v>
      </c>
      <c r="U125" s="103">
        <v>4.9999999999999822</v>
      </c>
      <c r="V125" s="104">
        <v>25.433333333333366</v>
      </c>
      <c r="W125" s="105"/>
      <c r="X125" s="112"/>
      <c r="Y125" s="264"/>
      <c r="Z125" s="265"/>
      <c r="AA125" s="110">
        <f t="shared" si="36"/>
        <v>-457.66710353866711</v>
      </c>
      <c r="AB125" s="102">
        <f t="shared" si="37"/>
        <v>0.87287024901703691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1673</v>
      </c>
      <c r="G126" s="94">
        <f t="shared" si="38"/>
        <v>49386.96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3114.1675284384723</v>
      </c>
      <c r="N126" s="98">
        <f t="shared" si="32"/>
        <v>183.18632520226308</v>
      </c>
      <c r="O126" s="100">
        <f t="shared" si="33"/>
        <v>0</v>
      </c>
      <c r="P126" s="101">
        <f t="shared" si="34"/>
        <v>-28.57838068008985</v>
      </c>
      <c r="Q126" s="102">
        <f t="shared" si="35"/>
        <v>0.86504653567735346</v>
      </c>
      <c r="R126" s="272"/>
      <c r="S126" s="1">
        <v>0.73472222222222228</v>
      </c>
      <c r="T126" s="2">
        <v>0.75710648148148152</v>
      </c>
      <c r="U126" s="103">
        <v>4.5666666666666877</v>
      </c>
      <c r="V126" s="104">
        <v>32.233333333333306</v>
      </c>
      <c r="W126" s="105"/>
      <c r="X126" s="112"/>
      <c r="Y126" s="264"/>
      <c r="Z126" s="265"/>
      <c r="AA126" s="110">
        <f t="shared" si="36"/>
        <v>-485.83247156152765</v>
      </c>
      <c r="AB126" s="102">
        <f t="shared" si="37"/>
        <v>0.86504653567735346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1830</v>
      </c>
      <c r="G127" s="94">
        <f t="shared" si="38"/>
        <v>54625.5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3114.8936170212701</v>
      </c>
      <c r="N127" s="98">
        <f t="shared" si="32"/>
        <v>183.22903629536881</v>
      </c>
      <c r="O127" s="100">
        <f t="shared" si="33"/>
        <v>0</v>
      </c>
      <c r="P127" s="101">
        <f t="shared" si="34"/>
        <v>-28.535669586984113</v>
      </c>
      <c r="Q127" s="102">
        <f t="shared" si="35"/>
        <v>0.86524822695035275</v>
      </c>
      <c r="R127" s="272"/>
      <c r="S127" s="1">
        <v>0.76041666666666663</v>
      </c>
      <c r="T127" s="2">
        <v>0.78489583333333335</v>
      </c>
      <c r="U127" s="103">
        <v>4.7666666666665591</v>
      </c>
      <c r="V127" s="104">
        <v>35.250000000000071</v>
      </c>
      <c r="W127" s="105"/>
      <c r="X127" s="106"/>
      <c r="Y127" s="264"/>
      <c r="Z127" s="265"/>
      <c r="AA127" s="110">
        <f t="shared" si="36"/>
        <v>-485.10638297872993</v>
      </c>
      <c r="AB127" s="102">
        <f t="shared" si="37"/>
        <v>0.86524822695035275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2339</v>
      </c>
      <c r="G128" s="94">
        <f t="shared" si="38"/>
        <v>66825.23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3106.0125414975964</v>
      </c>
      <c r="N128" s="98">
        <f t="shared" si="32"/>
        <v>258.83437845813302</v>
      </c>
      <c r="O128" s="100">
        <f t="shared" si="33"/>
        <v>0</v>
      </c>
      <c r="P128" s="101">
        <f t="shared" si="34"/>
        <v>-41.165621541866983</v>
      </c>
      <c r="Q128" s="102">
        <f t="shared" si="35"/>
        <v>0.8627812615271101</v>
      </c>
      <c r="R128" s="272"/>
      <c r="S128" s="1">
        <v>0.78819444444444442</v>
      </c>
      <c r="T128" s="2">
        <v>0.81957175925925929</v>
      </c>
      <c r="U128" s="103">
        <v>4.7499999999999432</v>
      </c>
      <c r="V128" s="104">
        <v>45.183333333333415</v>
      </c>
      <c r="W128" s="105"/>
      <c r="X128" s="106"/>
      <c r="Y128" s="264"/>
      <c r="Z128" s="265"/>
      <c r="AA128" s="110">
        <f t="shared" si="36"/>
        <v>-493.98745850240357</v>
      </c>
      <c r="AB128" s="102">
        <f t="shared" si="37"/>
        <v>0.8627812615271101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3139.4813166837366</v>
      </c>
      <c r="N140" s="138">
        <f t="shared" ref="N140:N145" si="42">M140/L140</f>
        <v>249.16518386378863</v>
      </c>
      <c r="O140" s="139">
        <f t="shared" ref="O140:O145" si="43">L140-I140</f>
        <v>0</v>
      </c>
      <c r="P140" s="140">
        <f t="shared" ref="P140:P145" si="44">N140-K140</f>
        <v>-36.549101850497095</v>
      </c>
      <c r="Q140" s="141">
        <f t="shared" ref="Q140:Q145" si="45">N140/K140</f>
        <v>0.87207814352326019</v>
      </c>
      <c r="R140" s="273"/>
      <c r="S140" s="142">
        <f>S124</f>
        <v>0.70833333333333337</v>
      </c>
      <c r="T140" s="143">
        <f>INDEX(T124:T139,COUNTA(T124:T139))</f>
        <v>0.81957175925925929</v>
      </c>
      <c r="U140" s="144"/>
      <c r="V140" s="155"/>
      <c r="W140" s="134"/>
      <c r="X140" s="138"/>
      <c r="Y140" s="260"/>
      <c r="Z140" s="261"/>
      <c r="AA140" s="156">
        <f t="shared" ref="AA140:AA145" si="46">M140-J140</f>
        <v>-460.51868331626338</v>
      </c>
      <c r="AB140" s="141">
        <f t="shared" ref="AB140:AB145" si="47">M140/J140</f>
        <v>0.87207814352326019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2536</v>
      </c>
      <c r="G141" s="158">
        <f t="shared" ref="G141:G145" si="48">E141*F141</f>
        <v>42351.199999999997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>F141/V141*60</f>
        <v>2939.3432066967134</v>
      </c>
      <c r="N141" s="162">
        <f t="shared" si="42"/>
        <v>979.78106889890444</v>
      </c>
      <c r="O141" s="164">
        <f t="shared" si="43"/>
        <v>0</v>
      </c>
      <c r="P141" s="165">
        <f t="shared" si="44"/>
        <v>-120.21893110109556</v>
      </c>
      <c r="Q141" s="151">
        <f t="shared" si="45"/>
        <v>0.89071006263536767</v>
      </c>
      <c r="R141" s="271">
        <f>Q157</f>
        <v>0.88863365819563955</v>
      </c>
      <c r="S141" s="166">
        <v>0.70849537037037036</v>
      </c>
      <c r="T141" s="167">
        <v>0.74444444444444446</v>
      </c>
      <c r="U141" s="168"/>
      <c r="V141" s="169">
        <v>51.766666666666708</v>
      </c>
      <c r="W141" s="172"/>
      <c r="X141" s="150"/>
      <c r="Y141" s="274"/>
      <c r="Z141" s="275"/>
      <c r="AA141" s="108">
        <f t="shared" si="46"/>
        <v>-360.65679330328658</v>
      </c>
      <c r="AB141" s="151">
        <f t="shared" si="47"/>
        <v>0.89071006263536767</v>
      </c>
      <c r="AC141" s="276">
        <f>AB157</f>
        <v>0.88863365819563955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1071</v>
      </c>
      <c r="G142" s="94">
        <f t="shared" si="48"/>
        <v>19470.78</v>
      </c>
      <c r="H142" s="95"/>
      <c r="I142" s="96">
        <v>4</v>
      </c>
      <c r="J142" s="97">
        <v>3300</v>
      </c>
      <c r="K142" s="98">
        <f t="shared" ref="K142:K145" si="49">J142/I142</f>
        <v>825</v>
      </c>
      <c r="L142" s="99">
        <v>4</v>
      </c>
      <c r="M142" s="97">
        <f>F142/V142*60</f>
        <v>2945.4545454545455</v>
      </c>
      <c r="N142" s="98">
        <f t="shared" si="42"/>
        <v>736.36363636363637</v>
      </c>
      <c r="O142" s="100">
        <f t="shared" si="43"/>
        <v>0</v>
      </c>
      <c r="P142" s="101">
        <f t="shared" si="44"/>
        <v>-88.636363636363626</v>
      </c>
      <c r="Q142" s="102">
        <f t="shared" si="45"/>
        <v>0.8925619834710744</v>
      </c>
      <c r="R142" s="272"/>
      <c r="S142" s="1">
        <v>0.74873842592592588</v>
      </c>
      <c r="T142" s="2">
        <v>0.76388888888888884</v>
      </c>
      <c r="U142" s="103">
        <v>6.1833333333332341</v>
      </c>
      <c r="V142" s="104">
        <v>21.816666666666666</v>
      </c>
      <c r="W142" s="105"/>
      <c r="X142" s="106"/>
      <c r="Y142" s="264"/>
      <c r="Z142" s="265"/>
      <c r="AA142" s="110">
        <f t="shared" si="46"/>
        <v>-354.5454545454545</v>
      </c>
      <c r="AB142" s="102">
        <f t="shared" si="47"/>
        <v>0.8925619834710744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1750</v>
      </c>
      <c r="G143" s="94">
        <f t="shared" si="48"/>
        <v>38990</v>
      </c>
      <c r="H143" s="95"/>
      <c r="I143" s="96">
        <v>5</v>
      </c>
      <c r="J143" s="97">
        <v>3300</v>
      </c>
      <c r="K143" s="98">
        <f t="shared" si="49"/>
        <v>660</v>
      </c>
      <c r="L143" s="99">
        <v>5</v>
      </c>
      <c r="M143" s="97">
        <f>F143/V143*60</f>
        <v>2941.1764705882365</v>
      </c>
      <c r="N143" s="98">
        <f t="shared" si="42"/>
        <v>588.2352941176473</v>
      </c>
      <c r="O143" s="100">
        <f t="shared" si="43"/>
        <v>0</v>
      </c>
      <c r="P143" s="101">
        <f t="shared" si="44"/>
        <v>-71.7647058823527</v>
      </c>
      <c r="Q143" s="102">
        <f t="shared" si="45"/>
        <v>0.89126559714795051</v>
      </c>
      <c r="R143" s="272"/>
      <c r="S143" s="1">
        <v>0.76756944444444442</v>
      </c>
      <c r="T143" s="2">
        <v>0.79236111111111107</v>
      </c>
      <c r="U143" s="103">
        <v>5.3000000000000291</v>
      </c>
      <c r="V143" s="104">
        <v>35.699999999999989</v>
      </c>
      <c r="W143" s="105"/>
      <c r="X143" s="106"/>
      <c r="Y143" s="264"/>
      <c r="Z143" s="265"/>
      <c r="AA143" s="110">
        <f t="shared" si="46"/>
        <v>-358.8235294117635</v>
      </c>
      <c r="AB143" s="102">
        <f t="shared" si="47"/>
        <v>0.89126559714795051</v>
      </c>
      <c r="AC143" s="277"/>
    </row>
    <row r="144" spans="1:29" ht="15.75" customHeight="1">
      <c r="A144" s="280"/>
      <c r="B144" s="91" t="s">
        <v>110</v>
      </c>
      <c r="C144" s="262" t="s">
        <v>216</v>
      </c>
      <c r="D144" s="263"/>
      <c r="E144" s="92">
        <v>22.21</v>
      </c>
      <c r="F144" s="93">
        <v>1479</v>
      </c>
      <c r="G144" s="94">
        <f t="shared" si="48"/>
        <v>32848.590000000004</v>
      </c>
      <c r="H144" s="95"/>
      <c r="I144" s="96">
        <v>4</v>
      </c>
      <c r="J144" s="97">
        <v>3000</v>
      </c>
      <c r="K144" s="98">
        <f t="shared" si="49"/>
        <v>750</v>
      </c>
      <c r="L144" s="99">
        <v>4</v>
      </c>
      <c r="M144" s="97">
        <f>F144/V144*60</f>
        <v>2651.5936254980033</v>
      </c>
      <c r="N144" s="98">
        <f t="shared" si="42"/>
        <v>662.89840637450084</v>
      </c>
      <c r="O144" s="100">
        <f t="shared" si="43"/>
        <v>0</v>
      </c>
      <c r="P144" s="101">
        <f t="shared" si="44"/>
        <v>-87.101593625499163</v>
      </c>
      <c r="Q144" s="102">
        <f t="shared" si="45"/>
        <v>0.88386454183266783</v>
      </c>
      <c r="R144" s="272"/>
      <c r="S144" s="1">
        <v>0.79583333333333328</v>
      </c>
      <c r="T144" s="2">
        <v>0.81907407407407407</v>
      </c>
      <c r="U144" s="103">
        <v>4.9999999999999822</v>
      </c>
      <c r="V144" s="104">
        <v>33.466666666666725</v>
      </c>
      <c r="W144" s="105"/>
      <c r="X144" s="106"/>
      <c r="Y144" s="264"/>
      <c r="Z144" s="265"/>
      <c r="AA144" s="110">
        <f t="shared" si="46"/>
        <v>-348.40637450199665</v>
      </c>
      <c r="AB144" s="102">
        <f t="shared" si="47"/>
        <v>0.88386454183266783</v>
      </c>
      <c r="AC144" s="277"/>
    </row>
    <row r="145" spans="1:29" ht="15.75" customHeight="1">
      <c r="A145" s="281"/>
      <c r="B145" s="91" t="s">
        <v>110</v>
      </c>
      <c r="C145" s="262" t="s">
        <v>253</v>
      </c>
      <c r="D145" s="263"/>
      <c r="E145" s="92">
        <v>24.54</v>
      </c>
      <c r="F145" s="93">
        <v>3624</v>
      </c>
      <c r="G145" s="94">
        <f t="shared" si="48"/>
        <v>88932.959999999992</v>
      </c>
      <c r="H145" s="112"/>
      <c r="I145" s="96">
        <v>4</v>
      </c>
      <c r="J145" s="97">
        <v>3000</v>
      </c>
      <c r="K145" s="98">
        <f t="shared" si="49"/>
        <v>750</v>
      </c>
      <c r="L145" s="113">
        <v>4</v>
      </c>
      <c r="M145" s="97">
        <f>F145/V145*60</f>
        <v>2651.7073170731701</v>
      </c>
      <c r="N145" s="98">
        <f t="shared" si="42"/>
        <v>662.92682926829252</v>
      </c>
      <c r="O145" s="100">
        <f t="shared" si="43"/>
        <v>0</v>
      </c>
      <c r="P145" s="101">
        <f t="shared" si="44"/>
        <v>-87.073170731707478</v>
      </c>
      <c r="Q145" s="102">
        <f t="shared" si="45"/>
        <v>0.88390243902439003</v>
      </c>
      <c r="R145" s="272"/>
      <c r="S145" s="1">
        <v>0.82222222222222219</v>
      </c>
      <c r="T145" s="2">
        <v>0.87916666666666665</v>
      </c>
      <c r="U145" s="103">
        <v>4.5333333333332959</v>
      </c>
      <c r="V145" s="104">
        <v>82.000000000000028</v>
      </c>
      <c r="W145" s="105"/>
      <c r="X145" s="106"/>
      <c r="Y145" s="264"/>
      <c r="Z145" s="265"/>
      <c r="AA145" s="110">
        <f t="shared" si="46"/>
        <v>-348.29268292682991</v>
      </c>
      <c r="AB145" s="102">
        <f t="shared" si="47"/>
        <v>0.88390243902439003</v>
      </c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4</v>
      </c>
      <c r="J157" s="137">
        <f t="shared" si="50"/>
        <v>3180</v>
      </c>
      <c r="K157" s="138">
        <f t="shared" ref="K157" si="51">J157/I157</f>
        <v>795</v>
      </c>
      <c r="L157" s="136">
        <f t="shared" ref="L157:M157" si="52">AVERAGE(L141:L156)</f>
        <v>4</v>
      </c>
      <c r="M157" s="137">
        <f t="shared" si="52"/>
        <v>2825.8550330621338</v>
      </c>
      <c r="N157" s="138">
        <f>M157/L157</f>
        <v>706.46375826553344</v>
      </c>
      <c r="O157" s="139">
        <f>L157-I157</f>
        <v>0</v>
      </c>
      <c r="P157" s="140">
        <f>N157-K157</f>
        <v>-88.536241734466557</v>
      </c>
      <c r="Q157" s="141">
        <f>N157/K157</f>
        <v>0.88863365819563955</v>
      </c>
      <c r="R157" s="273"/>
      <c r="S157" s="142">
        <f>S141</f>
        <v>0.70849537037037036</v>
      </c>
      <c r="T157" s="143">
        <f>INDEX(T141:T156,COUNTA(T141:T156))</f>
        <v>0.87916666666666665</v>
      </c>
      <c r="U157" s="144"/>
      <c r="V157" s="155"/>
      <c r="W157" s="88"/>
      <c r="X157" s="90"/>
      <c r="Y157" s="260"/>
      <c r="Z157" s="261"/>
      <c r="AA157" s="156">
        <f>M157-J157</f>
        <v>-354.14496693786623</v>
      </c>
      <c r="AB157" s="141">
        <f>M157/J157</f>
        <v>0.88863365819563955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5216</v>
      </c>
      <c r="G158" s="158">
        <f t="shared" ref="G158:G159" si="53">E158*F158</f>
        <v>93314.240000000005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2939.0514947566153</v>
      </c>
      <c r="N158" s="162">
        <f>M158/L158</f>
        <v>734.76287368915382</v>
      </c>
      <c r="O158" s="164">
        <f>L158-I158</f>
        <v>0</v>
      </c>
      <c r="P158" s="165">
        <f>N158-K158</f>
        <v>-90.237126310846179</v>
      </c>
      <c r="Q158" s="151">
        <f>N158/K158</f>
        <v>0.89062166507776219</v>
      </c>
      <c r="R158" s="271">
        <f>Q174</f>
        <v>0.89081065236535983</v>
      </c>
      <c r="S158" s="166">
        <v>0.70833333333333337</v>
      </c>
      <c r="T158" s="167">
        <v>0.78228009259259257</v>
      </c>
      <c r="U158" s="168"/>
      <c r="V158" s="169">
        <v>106.48333333333325</v>
      </c>
      <c r="W158" s="172"/>
      <c r="X158" s="150"/>
      <c r="Y158" s="274"/>
      <c r="Z158" s="275"/>
      <c r="AA158" s="108">
        <f>M158-J158</f>
        <v>-360.94850524338472</v>
      </c>
      <c r="AB158" s="151">
        <f>M158/J158</f>
        <v>0.89062166507776219</v>
      </c>
      <c r="AC158" s="276">
        <f>AB174</f>
        <v>0.89081065236535983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8036</v>
      </c>
      <c r="G159" s="94">
        <f t="shared" si="53"/>
        <v>133879.76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2940.2988108547602</v>
      </c>
      <c r="N159" s="98">
        <f>M159/L159</f>
        <v>735.07470271369004</v>
      </c>
      <c r="O159" s="100">
        <f>L159-I159</f>
        <v>0</v>
      </c>
      <c r="P159" s="101">
        <f>N159-K159</f>
        <v>-89.925297286309956</v>
      </c>
      <c r="Q159" s="102">
        <f>N159/K159</f>
        <v>0.89099963965295759</v>
      </c>
      <c r="R159" s="272"/>
      <c r="S159" s="1">
        <v>0.78542824074074069</v>
      </c>
      <c r="T159" s="2">
        <v>0.89930555555555558</v>
      </c>
      <c r="U159" s="103">
        <v>4.5333333333332959</v>
      </c>
      <c r="V159" s="104">
        <v>163.98333333333343</v>
      </c>
      <c r="W159" s="105"/>
      <c r="X159" s="106"/>
      <c r="Y159" s="264"/>
      <c r="Z159" s="265"/>
      <c r="AA159" s="110">
        <f>M159-J159</f>
        <v>-359.70118914523982</v>
      </c>
      <c r="AB159" s="102">
        <f>M159/J159</f>
        <v>0.89099963965295759</v>
      </c>
      <c r="AC159" s="277"/>
    </row>
    <row r="160" spans="1:29" ht="15.75" customHeight="1">
      <c r="A160" s="267"/>
      <c r="B160" s="91"/>
      <c r="C160" s="262"/>
      <c r="D160" s="263"/>
      <c r="E160" s="92"/>
      <c r="F160" s="93"/>
      <c r="G160" s="94"/>
      <c r="H160" s="95"/>
      <c r="I160" s="96"/>
      <c r="J160" s="97"/>
      <c r="K160" s="98"/>
      <c r="L160" s="99"/>
      <c r="M160" s="97"/>
      <c r="N160" s="98"/>
      <c r="O160" s="100"/>
      <c r="P160" s="101"/>
      <c r="Q160" s="102"/>
      <c r="R160" s="272"/>
      <c r="S160" s="1"/>
      <c r="T160" s="2"/>
      <c r="U160" s="103"/>
      <c r="V160" s="104"/>
      <c r="W160" s="105"/>
      <c r="X160" s="106"/>
      <c r="Y160" s="264"/>
      <c r="Z160" s="265"/>
      <c r="AA160" s="110"/>
      <c r="AB160" s="102"/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</v>
      </c>
      <c r="J174" s="137">
        <f t="shared" si="55"/>
        <v>3300</v>
      </c>
      <c r="K174" s="138">
        <f t="shared" ref="K174" si="56">J174/I174</f>
        <v>825</v>
      </c>
      <c r="L174" s="136">
        <f t="shared" ref="L174:M174" si="57">AVERAGE(L158:L173)</f>
        <v>4</v>
      </c>
      <c r="M174" s="137">
        <f t="shared" si="57"/>
        <v>2939.6751528056875</v>
      </c>
      <c r="N174" s="138">
        <f>M174/L174</f>
        <v>734.91878820142188</v>
      </c>
      <c r="O174" s="139">
        <f>L174-I174</f>
        <v>0</v>
      </c>
      <c r="P174" s="140">
        <f>N174-K174</f>
        <v>-90.081211798578124</v>
      </c>
      <c r="Q174" s="141">
        <f>N174/K174</f>
        <v>0.89081065236535983</v>
      </c>
      <c r="R174" s="273"/>
      <c r="S174" s="142">
        <f>S158</f>
        <v>0.70833333333333337</v>
      </c>
      <c r="T174" s="143">
        <f>INDEX(T158:T173,COUNTA(T158:T173))</f>
        <v>0.89930555555555558</v>
      </c>
      <c r="U174" s="144"/>
      <c r="V174" s="155"/>
      <c r="W174" s="88"/>
      <c r="X174" s="90"/>
      <c r="Y174" s="260"/>
      <c r="Z174" s="261"/>
      <c r="AA174" s="156">
        <f>M174-J174</f>
        <v>-360.3248471943125</v>
      </c>
      <c r="AB174" s="141">
        <f>M174/J174</f>
        <v>0.89081065236535983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1894</v>
      </c>
      <c r="G175" s="158">
        <f t="shared" ref="G175:G178" si="58">E175*F175</f>
        <v>26572.82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2679.1355599214135</v>
      </c>
      <c r="N175" s="162">
        <f>M175/L175</f>
        <v>893.04518664047112</v>
      </c>
      <c r="O175" s="164">
        <f>L175-I175</f>
        <v>0</v>
      </c>
      <c r="P175" s="165">
        <f>N175-K175</f>
        <v>-106.95481335952888</v>
      </c>
      <c r="Q175" s="151">
        <f>N175/K175</f>
        <v>0.89304518664047117</v>
      </c>
      <c r="R175" s="271">
        <f>Q191</f>
        <v>0.88471648356825305</v>
      </c>
      <c r="S175" s="166">
        <v>0.70833333333333337</v>
      </c>
      <c r="T175" s="167">
        <v>0.7377893518518519</v>
      </c>
      <c r="U175" s="168"/>
      <c r="V175" s="169">
        <v>42.416666666666686</v>
      </c>
      <c r="W175" s="172"/>
      <c r="X175" s="150"/>
      <c r="Y175" s="274"/>
      <c r="Z175" s="275"/>
      <c r="AA175" s="108">
        <f>M175-J175</f>
        <v>-320.86444007858654</v>
      </c>
      <c r="AB175" s="151">
        <f>M175/J175</f>
        <v>0.89304518664047117</v>
      </c>
      <c r="AC175" s="276">
        <f>AB191</f>
        <v>0.88471648356825305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2121</v>
      </c>
      <c r="G176" s="94">
        <f t="shared" si="58"/>
        <v>38559.78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2676.3406940063046</v>
      </c>
      <c r="N176" s="98">
        <f>M176/L176</f>
        <v>669.08517350157615</v>
      </c>
      <c r="O176" s="100">
        <f>L176-I176</f>
        <v>0</v>
      </c>
      <c r="P176" s="101">
        <f>N176-K176</f>
        <v>-80.914826498423849</v>
      </c>
      <c r="Q176" s="102">
        <f>N176/K176</f>
        <v>0.89211356466876823</v>
      </c>
      <c r="R176" s="272"/>
      <c r="S176" s="1">
        <v>0.74822916666666661</v>
      </c>
      <c r="T176" s="2">
        <v>0.78125</v>
      </c>
      <c r="U176" s="103">
        <v>15.033333333333179</v>
      </c>
      <c r="V176" s="104">
        <v>47.550000000000082</v>
      </c>
      <c r="W176" s="105"/>
      <c r="X176" s="106"/>
      <c r="Y176" s="264"/>
      <c r="Z176" s="265"/>
      <c r="AA176" s="110">
        <f>M176-J176</f>
        <v>-323.6593059936954</v>
      </c>
      <c r="AB176" s="102">
        <f>M176/J176</f>
        <v>0.89211356466876823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5050</v>
      </c>
      <c r="G177" s="94">
        <f t="shared" si="58"/>
        <v>72114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3112.480739599383</v>
      </c>
      <c r="N177" s="98">
        <f>M177/L177</f>
        <v>1037.493579866461</v>
      </c>
      <c r="O177" s="100">
        <f>L177-I177</f>
        <v>0</v>
      </c>
      <c r="P177" s="101">
        <f>N177-K177</f>
        <v>-162.506420133539</v>
      </c>
      <c r="Q177" s="102">
        <f>N177/K177</f>
        <v>0.86457798322205082</v>
      </c>
      <c r="R177" s="272"/>
      <c r="S177" s="1">
        <v>0.79166666666666663</v>
      </c>
      <c r="T177" s="2">
        <v>0.85927083333333332</v>
      </c>
      <c r="U177" s="103">
        <v>14.999999999999947</v>
      </c>
      <c r="V177" s="104">
        <v>97.350000000000023</v>
      </c>
      <c r="W177" s="105">
        <v>0.85927083333333332</v>
      </c>
      <c r="X177" s="106">
        <v>0.91319444444444431</v>
      </c>
      <c r="Y177" s="264"/>
      <c r="Z177" s="265"/>
      <c r="AA177" s="110">
        <f>M177-J177</f>
        <v>-487.51926040061699</v>
      </c>
      <c r="AB177" s="102">
        <f>M177/J177</f>
        <v>0.86457798322205082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5906</v>
      </c>
      <c r="G178" s="94">
        <f t="shared" si="58"/>
        <v>82861.179999999993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2679.4706994328881</v>
      </c>
      <c r="N178" s="98">
        <f>M178/L178</f>
        <v>893.15689981096273</v>
      </c>
      <c r="O178" s="100">
        <f>L178-I178</f>
        <v>0</v>
      </c>
      <c r="P178" s="101">
        <f>N178-K178</f>
        <v>-106.84310018903727</v>
      </c>
      <c r="Q178" s="102">
        <f>N178/K178</f>
        <v>0.89315689981096269</v>
      </c>
      <c r="R178" s="272"/>
      <c r="S178" s="1">
        <v>0.91319444444444431</v>
      </c>
      <c r="T178" s="2">
        <v>1.0050347222222222</v>
      </c>
      <c r="U178" s="103">
        <v>77.649999999999835</v>
      </c>
      <c r="V178" s="104">
        <v>132.2500000000002</v>
      </c>
      <c r="W178" s="105"/>
      <c r="X178" s="106"/>
      <c r="Y178" s="264"/>
      <c r="Z178" s="265"/>
      <c r="AA178" s="110">
        <f>M178-J178</f>
        <v>-320.52930056711193</v>
      </c>
      <c r="AB178" s="102">
        <f>M178/J178</f>
        <v>0.89315689981096269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2786.8569232399973</v>
      </c>
      <c r="N191" s="138">
        <f t="shared" ref="N191:N197" si="62">M191/L191</f>
        <v>857.4944379199992</v>
      </c>
      <c r="O191" s="139">
        <f t="shared" ref="O191:O197" si="63">L191-I191</f>
        <v>0</v>
      </c>
      <c r="P191" s="140">
        <f t="shared" ref="P191:P197" si="64">N191-K191</f>
        <v>-111.73633131077008</v>
      </c>
      <c r="Q191" s="141">
        <f t="shared" ref="Q191:Q197" si="65">N191/K191</f>
        <v>0.88471648356825305</v>
      </c>
      <c r="R191" s="273"/>
      <c r="S191" s="142">
        <f>S175</f>
        <v>0.70833333333333337</v>
      </c>
      <c r="T191" s="143">
        <f>INDEX(T175:T190,COUNTA(T175:T190))</f>
        <v>1.0050347222222222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-363.14307676000271</v>
      </c>
      <c r="AB191" s="141">
        <f t="shared" ref="AB191:AB197" si="67">M191/J191</f>
        <v>0.88471648356825305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1852</v>
      </c>
      <c r="G192" s="158">
        <f t="shared" ref="G192:G197" si="68">E192*F192</f>
        <v>33669.360000000001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3111.1525898273508</v>
      </c>
      <c r="N192" s="162">
        <f t="shared" si="62"/>
        <v>1037.0508632757835</v>
      </c>
      <c r="O192" s="164">
        <f t="shared" si="63"/>
        <v>0</v>
      </c>
      <c r="P192" s="165">
        <f t="shared" si="64"/>
        <v>-162.94913672421649</v>
      </c>
      <c r="Q192" s="151">
        <f t="shared" si="65"/>
        <v>0.86420905272981963</v>
      </c>
      <c r="R192" s="271">
        <f>Q208</f>
        <v>0.87028757847141869</v>
      </c>
      <c r="S192" s="166">
        <v>0.70853009259259259</v>
      </c>
      <c r="T192" s="167">
        <v>0.73333333333333328</v>
      </c>
      <c r="U192" s="168"/>
      <c r="V192" s="169">
        <v>35.716666666666598</v>
      </c>
      <c r="W192" s="167"/>
      <c r="X192" s="170"/>
      <c r="Y192" s="274"/>
      <c r="Z192" s="275"/>
      <c r="AA192" s="173">
        <f t="shared" si="66"/>
        <v>-488.84741017264923</v>
      </c>
      <c r="AB192" s="151">
        <f t="shared" si="67"/>
        <v>0.86420905272981963</v>
      </c>
      <c r="AC192" s="276">
        <f>AB208</f>
        <v>0.87028757847141869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1644</v>
      </c>
      <c r="G193" s="94">
        <f t="shared" si="68"/>
        <v>29887.919999999998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3110.0367840252125</v>
      </c>
      <c r="N193" s="98">
        <f t="shared" si="62"/>
        <v>1036.6789280084042</v>
      </c>
      <c r="O193" s="100">
        <f t="shared" si="63"/>
        <v>0</v>
      </c>
      <c r="P193" s="101">
        <f t="shared" si="64"/>
        <v>-163.32107199159577</v>
      </c>
      <c r="Q193" s="102">
        <f t="shared" si="65"/>
        <v>0.8638991066736702</v>
      </c>
      <c r="R193" s="272"/>
      <c r="S193" s="1">
        <v>0.74394675925925924</v>
      </c>
      <c r="T193" s="2">
        <v>0.76597222222222228</v>
      </c>
      <c r="U193" s="103">
        <v>15.283333333333378</v>
      </c>
      <c r="V193" s="104">
        <v>31.716666666666775</v>
      </c>
      <c r="W193" s="105"/>
      <c r="X193" s="112"/>
      <c r="Y193" s="264"/>
      <c r="Z193" s="265"/>
      <c r="AA193" s="174">
        <f t="shared" si="66"/>
        <v>-489.96321597478754</v>
      </c>
      <c r="AB193" s="102">
        <f t="shared" si="67"/>
        <v>0.86389910667367009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2699</v>
      </c>
      <c r="G194" s="94">
        <f t="shared" si="68"/>
        <v>66989.180000000008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2916.9618733113184</v>
      </c>
      <c r="N194" s="98">
        <f t="shared" si="62"/>
        <v>729.2404683278296</v>
      </c>
      <c r="O194" s="100">
        <f t="shared" si="63"/>
        <v>0</v>
      </c>
      <c r="P194" s="101">
        <f t="shared" si="64"/>
        <v>-95.759531672170397</v>
      </c>
      <c r="Q194" s="102">
        <f t="shared" si="65"/>
        <v>0.88392784039736927</v>
      </c>
      <c r="R194" s="272"/>
      <c r="S194" s="1">
        <v>0.77672453703703703</v>
      </c>
      <c r="T194" s="2">
        <v>0.81527777777777777</v>
      </c>
      <c r="U194" s="103">
        <v>15.483333333333249</v>
      </c>
      <c r="V194" s="104">
        <v>55.516666666666659</v>
      </c>
      <c r="W194" s="105"/>
      <c r="X194" s="112"/>
      <c r="Y194" s="264"/>
      <c r="Z194" s="265"/>
      <c r="AA194" s="174">
        <f t="shared" si="66"/>
        <v>-383.03812668868159</v>
      </c>
      <c r="AB194" s="102">
        <f t="shared" si="67"/>
        <v>0.88392784039736927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2178</v>
      </c>
      <c r="G195" s="94">
        <f t="shared" si="68"/>
        <v>54515.340000000004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2914.7955390334655</v>
      </c>
      <c r="N195" s="98">
        <f t="shared" si="62"/>
        <v>728.69888475836638</v>
      </c>
      <c r="O195" s="100">
        <f t="shared" si="63"/>
        <v>0</v>
      </c>
      <c r="P195" s="101">
        <f t="shared" si="64"/>
        <v>-96.301115241633624</v>
      </c>
      <c r="Q195" s="102">
        <f t="shared" si="65"/>
        <v>0.88327137546468648</v>
      </c>
      <c r="R195" s="272"/>
      <c r="S195" s="1">
        <v>0.82581018518518523</v>
      </c>
      <c r="T195" s="2">
        <v>0.8569444444444444</v>
      </c>
      <c r="U195" s="103">
        <v>15.166666666666746</v>
      </c>
      <c r="V195" s="104">
        <v>44.833333333333201</v>
      </c>
      <c r="W195" s="105">
        <v>0.8569444444444444</v>
      </c>
      <c r="X195" s="106">
        <v>0.90972222222222221</v>
      </c>
      <c r="Y195" s="264"/>
      <c r="Z195" s="265"/>
      <c r="AA195" s="174">
        <f t="shared" si="66"/>
        <v>-385.2044609665345</v>
      </c>
      <c r="AB195" s="102">
        <f t="shared" si="67"/>
        <v>0.88327137546468648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1824</v>
      </c>
      <c r="G196" s="94">
        <f t="shared" si="68"/>
        <v>33160.32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3110.5637138796815</v>
      </c>
      <c r="N196" s="98">
        <f t="shared" si="62"/>
        <v>1036.8545712932271</v>
      </c>
      <c r="O196" s="100">
        <f t="shared" si="63"/>
        <v>0</v>
      </c>
      <c r="P196" s="101">
        <f t="shared" si="64"/>
        <v>-163.14542870677292</v>
      </c>
      <c r="Q196" s="102">
        <f t="shared" si="65"/>
        <v>0.86404547607768922</v>
      </c>
      <c r="R196" s="272"/>
      <c r="S196" s="1">
        <v>0.90972222222222221</v>
      </c>
      <c r="T196" s="2">
        <v>0.93415509259259255</v>
      </c>
      <c r="U196" s="103">
        <v>76.000000000000057</v>
      </c>
      <c r="V196" s="104">
        <v>35.183333333333294</v>
      </c>
      <c r="W196" s="105"/>
      <c r="X196" s="106"/>
      <c r="Y196" s="264"/>
      <c r="Z196" s="265"/>
      <c r="AA196" s="174">
        <f t="shared" si="66"/>
        <v>-489.43628612031853</v>
      </c>
      <c r="AB196" s="102">
        <f t="shared" si="67"/>
        <v>0.86404547607768933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4527</v>
      </c>
      <c r="G197" s="114">
        <f t="shared" si="68"/>
        <v>64645.56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3112.5286478227654</v>
      </c>
      <c r="N197" s="98">
        <f t="shared" si="62"/>
        <v>1037.5095492742551</v>
      </c>
      <c r="O197" s="100">
        <f t="shared" si="63"/>
        <v>0</v>
      </c>
      <c r="P197" s="101">
        <f t="shared" si="64"/>
        <v>-162.49045072574495</v>
      </c>
      <c r="Q197" s="102">
        <f t="shared" si="65"/>
        <v>0.86459129106187926</v>
      </c>
      <c r="R197" s="272"/>
      <c r="S197" s="1">
        <v>0.94444444444444442</v>
      </c>
      <c r="T197" s="2">
        <v>1.0050462962962963</v>
      </c>
      <c r="U197" s="103">
        <v>14.816666666666691</v>
      </c>
      <c r="V197" s="104">
        <v>87.266666666666666</v>
      </c>
      <c r="W197" s="105"/>
      <c r="X197" s="3"/>
      <c r="Y197" s="264"/>
      <c r="Z197" s="265"/>
      <c r="AA197" s="174">
        <f t="shared" si="66"/>
        <v>-487.47135217723462</v>
      </c>
      <c r="AB197" s="102">
        <f t="shared" si="67"/>
        <v>0.86459129106187926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3046.0065246499653</v>
      </c>
      <c r="N208" s="138">
        <f>M208/L208</f>
        <v>913.80195739498959</v>
      </c>
      <c r="O208" s="139">
        <f>L208-I208</f>
        <v>0</v>
      </c>
      <c r="P208" s="140">
        <f>N208-K208</f>
        <v>-136.19804260501041</v>
      </c>
      <c r="Q208" s="141">
        <f>N208/K208</f>
        <v>0.87028757847141869</v>
      </c>
      <c r="R208" s="273"/>
      <c r="S208" s="142">
        <f>S192</f>
        <v>0.70853009259259259</v>
      </c>
      <c r="T208" s="143">
        <f>INDEX(T192:T207,COUNTA(T192:T207))</f>
        <v>1.0050462962962963</v>
      </c>
      <c r="U208" s="144"/>
      <c r="V208" s="155"/>
      <c r="W208" s="134"/>
      <c r="X208" s="138"/>
      <c r="Y208" s="260"/>
      <c r="Z208" s="261"/>
      <c r="AA208" s="176">
        <f>M208-J208</f>
        <v>-453.99347535003471</v>
      </c>
      <c r="AB208" s="141">
        <f>M208/J208</f>
        <v>0.87028757847141869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809" priority="1" operator="greaterThan">
      <formula>0</formula>
    </cfRule>
  </conditionalFormatting>
  <conditionalFormatting sqref="P5:P208 AA5:AA208">
    <cfRule type="cellIs" dxfId="808" priority="4" operator="lessThan">
      <formula>0</formula>
    </cfRule>
  </conditionalFormatting>
  <conditionalFormatting sqref="Q5:Q208 AB5:AB208">
    <cfRule type="cellIs" dxfId="807" priority="2" operator="greaterThan">
      <formula>1</formula>
    </cfRule>
    <cfRule type="cellIs" dxfId="806" priority="3" operator="lessThan">
      <formula>0.8</formula>
    </cfRule>
  </conditionalFormatting>
  <conditionalFormatting sqref="AC5:AC23 R5:R208 AC124:AC129">
    <cfRule type="cellIs" dxfId="805" priority="5" operator="lessThan">
      <formula>0.8</formula>
    </cfRule>
  </conditionalFormatting>
  <conditionalFormatting sqref="AC29:AC37">
    <cfRule type="cellIs" dxfId="804" priority="15" operator="lessThan">
      <formula>0.8</formula>
    </cfRule>
  </conditionalFormatting>
  <conditionalFormatting sqref="AC39:AC44">
    <cfRule type="cellIs" dxfId="803" priority="14" operator="lessThan">
      <formula>0.8</formula>
    </cfRule>
  </conditionalFormatting>
  <conditionalFormatting sqref="AC56:AC61">
    <cfRule type="cellIs" dxfId="802" priority="8" operator="lessThan">
      <formula>0.8</formula>
    </cfRule>
  </conditionalFormatting>
  <conditionalFormatting sqref="AC73">
    <cfRule type="cellIs" dxfId="801" priority="13" operator="lessThan">
      <formula>0.8</formula>
    </cfRule>
  </conditionalFormatting>
  <conditionalFormatting sqref="AC90">
    <cfRule type="cellIs" dxfId="800" priority="7" operator="lessThan">
      <formula>0.8</formula>
    </cfRule>
  </conditionalFormatting>
  <conditionalFormatting sqref="AC107:AC112">
    <cfRule type="cellIs" dxfId="799" priority="6" operator="lessThan">
      <formula>0.8</formula>
    </cfRule>
  </conditionalFormatting>
  <conditionalFormatting sqref="AC141">
    <cfRule type="cellIs" dxfId="798" priority="12" operator="lessThan">
      <formula>0.8</formula>
    </cfRule>
  </conditionalFormatting>
  <conditionalFormatting sqref="AC158">
    <cfRule type="cellIs" dxfId="797" priority="11" operator="lessThan">
      <formula>0.8</formula>
    </cfRule>
  </conditionalFormatting>
  <conditionalFormatting sqref="AC175">
    <cfRule type="cellIs" dxfId="796" priority="10" operator="lessThan">
      <formula>0.8</formula>
    </cfRule>
  </conditionalFormatting>
  <conditionalFormatting sqref="AC192:AC197">
    <cfRule type="cellIs" dxfId="795" priority="9" operator="lessThan">
      <formula>0.8</formula>
    </cfRule>
  </conditionalFormatting>
  <dataValidations count="1">
    <dataValidation type="list" allowBlank="1" showInputMessage="1" showErrorMessage="1" sqref="Y5:Z208" xr:uid="{E67D079A-0DC9-4488-A87E-3A5D8EB5682D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29F7-77B7-4F1E-B905-D701360BDAC3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U43" sqref="U43"/>
      <selection pane="bottomLeft" activeCell="U43" sqref="U43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81677</v>
      </c>
      <c r="E1" s="76" t="s">
        <v>3</v>
      </c>
      <c r="F1" s="77">
        <f>SUM(G5:G157)</f>
        <v>3895459.3199999994</v>
      </c>
      <c r="G1" s="78" t="s">
        <v>73</v>
      </c>
      <c r="H1" s="79">
        <f>L21+L38+L55+L72+L89+L106+L123+L140+L157</f>
        <v>168.2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45990</v>
      </c>
      <c r="B2" s="323"/>
      <c r="C2" s="81" t="s">
        <v>34</v>
      </c>
      <c r="D2" s="82">
        <f>AVERAGE(N21,N38,N55,N72,N89,N106,N123,N140,N157)</f>
        <v>144.22945742005007</v>
      </c>
      <c r="E2" s="82" t="s">
        <v>80</v>
      </c>
      <c r="F2" s="83">
        <f>F1/D1</f>
        <v>47.69346719394688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2949</v>
      </c>
      <c r="G5" s="158">
        <f t="shared" ref="G5:G7" si="0">E5*F5</f>
        <v>58095.299999999996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1077.8071065989848</v>
      </c>
      <c r="N5" s="162">
        <f>M5/L5</f>
        <v>82.908238969152677</v>
      </c>
      <c r="O5" s="178">
        <f>L5-I5</f>
        <v>0</v>
      </c>
      <c r="P5" s="179">
        <f>N5-K5</f>
        <v>-9.3994533385396295</v>
      </c>
      <c r="Q5" s="131">
        <f>N5/K5</f>
        <v>0.8981725888324873</v>
      </c>
      <c r="R5" s="272">
        <f>Q21</f>
        <v>0.88834076695679609</v>
      </c>
      <c r="S5" s="166">
        <v>0.25</v>
      </c>
      <c r="T5" s="167">
        <v>0.36400462962962965</v>
      </c>
      <c r="U5" s="168"/>
      <c r="V5" s="169">
        <v>164.16666666666669</v>
      </c>
      <c r="W5" s="86"/>
      <c r="X5" s="87"/>
      <c r="Y5" s="274"/>
      <c r="Z5" s="275"/>
      <c r="AA5" s="108">
        <f>M5-J5</f>
        <v>-122.19289340101523</v>
      </c>
      <c r="AB5" s="109">
        <f>M5/J5</f>
        <v>0.8981725888324873</v>
      </c>
      <c r="AC5" s="289">
        <f>AB21</f>
        <v>0.88834076695679609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2099</v>
      </c>
      <c r="G6" s="94">
        <f t="shared" si="0"/>
        <v>50522.93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2304.48307410796</v>
      </c>
      <c r="N6" s="98">
        <f>M6/L6</f>
        <v>115.224153705398</v>
      </c>
      <c r="O6" s="100">
        <f>L6-I6</f>
        <v>0</v>
      </c>
      <c r="P6" s="101">
        <f>N6-K6</f>
        <v>-14.775846294602005</v>
      </c>
      <c r="Q6" s="102">
        <f>N6/K6</f>
        <v>0.88633964388767694</v>
      </c>
      <c r="R6" s="272"/>
      <c r="S6" s="1">
        <v>0.41690972222222222</v>
      </c>
      <c r="T6" s="2">
        <v>0.4548611111111111</v>
      </c>
      <c r="U6" s="103">
        <v>5.1500000000000057</v>
      </c>
      <c r="V6" s="104">
        <v>54.649999999999991</v>
      </c>
      <c r="W6" s="105">
        <v>0.4548611111111111</v>
      </c>
      <c r="X6" s="106">
        <v>0.49444444444444446</v>
      </c>
      <c r="Y6" s="264"/>
      <c r="Z6" s="265"/>
      <c r="AA6" s="110">
        <f>M6-J6</f>
        <v>-295.51692589204004</v>
      </c>
      <c r="AB6" s="111">
        <f>M6/J6</f>
        <v>0.88633964388767694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1925</v>
      </c>
      <c r="G7" s="94">
        <f t="shared" si="0"/>
        <v>57692.25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2303.09072781655</v>
      </c>
      <c r="N7" s="98">
        <f>M7/L7</f>
        <v>115.1545363908275</v>
      </c>
      <c r="O7" s="100">
        <f>L7-I7</f>
        <v>0</v>
      </c>
      <c r="P7" s="101">
        <f>N7-K7</f>
        <v>-14.845463609172498</v>
      </c>
      <c r="Q7" s="102">
        <f>N7/K7</f>
        <v>0.88580412608328851</v>
      </c>
      <c r="R7" s="272"/>
      <c r="S7" s="1">
        <v>0.49444444444444446</v>
      </c>
      <c r="T7" s="2">
        <v>0.52927083333333336</v>
      </c>
      <c r="U7" s="103">
        <v>57.000000000000036</v>
      </c>
      <c r="V7" s="104">
        <v>50.150000000000006</v>
      </c>
      <c r="W7" s="105"/>
      <c r="X7" s="106"/>
      <c r="Y7" s="264"/>
      <c r="Z7" s="265"/>
      <c r="AA7" s="110">
        <f>M7-J7</f>
        <v>-296.90927218344996</v>
      </c>
      <c r="AB7" s="111">
        <f>M7/J7</f>
        <v>0.88580412608328851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1895.1269695078317</v>
      </c>
      <c r="N21" s="138">
        <f t="shared" ref="N21:N26" si="5">M21/L21</f>
        <v>107.27133789666972</v>
      </c>
      <c r="O21" s="139">
        <f t="shared" ref="O21:O26" si="6">L21-I21</f>
        <v>0</v>
      </c>
      <c r="P21" s="140">
        <f t="shared" ref="P21:P26" si="7">N21-K21</f>
        <v>-13.483379084462356</v>
      </c>
      <c r="Q21" s="141">
        <f t="shared" ref="Q21:Q26" si="8">N21/K21</f>
        <v>0.88834076695679609</v>
      </c>
      <c r="R21" s="273"/>
      <c r="S21" s="142">
        <f>S5</f>
        <v>0.25</v>
      </c>
      <c r="T21" s="143">
        <f>INDEX(T5:T20,COUNTA(T5:T20))</f>
        <v>0.52927083333333336</v>
      </c>
      <c r="U21" s="144"/>
      <c r="V21" s="144"/>
      <c r="W21" s="145"/>
      <c r="X21" s="146"/>
      <c r="Y21" s="260"/>
      <c r="Z21" s="261"/>
      <c r="AA21" s="147">
        <f t="shared" ref="AA21:AA26" si="9">M21-J21</f>
        <v>-238.20636382550174</v>
      </c>
      <c r="AB21" s="148">
        <f t="shared" ref="AB21:AB26" si="10">M21/J21</f>
        <v>0.88834076695679609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3444</v>
      </c>
      <c r="G22" s="158">
        <f t="shared" ref="G22:G26" si="11">E22*F22</f>
        <v>195515.88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1774.2415569547795</v>
      </c>
      <c r="N22" s="162">
        <f t="shared" si="5"/>
        <v>70.96966227819118</v>
      </c>
      <c r="O22" s="164">
        <f t="shared" si="6"/>
        <v>0</v>
      </c>
      <c r="P22" s="165">
        <f t="shared" si="7"/>
        <v>-9.0303377218088201</v>
      </c>
      <c r="Q22" s="151">
        <f t="shared" si="8"/>
        <v>0.88712077847738979</v>
      </c>
      <c r="R22" s="271">
        <f>Q38</f>
        <v>0.88733865959023916</v>
      </c>
      <c r="S22" s="166">
        <v>0.25</v>
      </c>
      <c r="T22" s="167">
        <v>0.33087962962962963</v>
      </c>
      <c r="U22" s="168"/>
      <c r="V22" s="169">
        <v>116.46666666666667</v>
      </c>
      <c r="W22" s="180"/>
      <c r="X22" s="162"/>
      <c r="Y22" s="274"/>
      <c r="Z22" s="275"/>
      <c r="AA22" s="108">
        <f t="shared" si="9"/>
        <v>-225.75844304522047</v>
      </c>
      <c r="AB22" s="151">
        <f t="shared" si="10"/>
        <v>0.88712077847738979</v>
      </c>
      <c r="AC22" s="349">
        <f>AB38</f>
        <v>0.88733865959023905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1201</v>
      </c>
      <c r="G23" s="94">
        <f t="shared" si="11"/>
        <v>62283.86</v>
      </c>
      <c r="H23" s="95"/>
      <c r="I23" s="96">
        <v>25</v>
      </c>
      <c r="J23" s="97">
        <v>2000</v>
      </c>
      <c r="K23" s="98">
        <f t="shared" ref="K23:K61" si="12">J23/I23</f>
        <v>80</v>
      </c>
      <c r="L23" s="99">
        <v>25</v>
      </c>
      <c r="M23" s="97">
        <f>F23/V23*60</f>
        <v>1768.3435582822099</v>
      </c>
      <c r="N23" s="98">
        <f t="shared" si="5"/>
        <v>70.733742331288397</v>
      </c>
      <c r="O23" s="100">
        <f t="shared" si="6"/>
        <v>0</v>
      </c>
      <c r="P23" s="101">
        <f t="shared" si="7"/>
        <v>-9.2662576687116029</v>
      </c>
      <c r="Q23" s="102">
        <f t="shared" si="8"/>
        <v>0.88417177914110501</v>
      </c>
      <c r="R23" s="272"/>
      <c r="S23" s="1">
        <v>0.3342013888888889</v>
      </c>
      <c r="T23" s="2">
        <v>0.36249999999999999</v>
      </c>
      <c r="U23" s="103">
        <v>4.783333333333335</v>
      </c>
      <c r="V23" s="104">
        <v>40.749999999999972</v>
      </c>
      <c r="W23" s="105"/>
      <c r="X23" s="106"/>
      <c r="Y23" s="264"/>
      <c r="Z23" s="265"/>
      <c r="AA23" s="110">
        <f t="shared" si="9"/>
        <v>-231.65644171779013</v>
      </c>
      <c r="AB23" s="102">
        <f t="shared" si="10"/>
        <v>0.8841717791411049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1664</v>
      </c>
      <c r="G24" s="94">
        <f t="shared" si="11"/>
        <v>128693.76000000001</v>
      </c>
      <c r="H24" s="95"/>
      <c r="I24" s="96">
        <v>25</v>
      </c>
      <c r="J24" s="97">
        <v>2000</v>
      </c>
      <c r="K24" s="98">
        <f t="shared" si="12"/>
        <v>80</v>
      </c>
      <c r="L24" s="99">
        <v>25</v>
      </c>
      <c r="M24" s="97">
        <f>F24/V24*60</f>
        <v>1774.9333333333332</v>
      </c>
      <c r="N24" s="98">
        <f t="shared" si="5"/>
        <v>70.99733333333333</v>
      </c>
      <c r="O24" s="100">
        <f t="shared" si="6"/>
        <v>0</v>
      </c>
      <c r="P24" s="101">
        <f t="shared" si="7"/>
        <v>-9.0026666666666699</v>
      </c>
      <c r="Q24" s="102">
        <f t="shared" si="8"/>
        <v>0.88746666666666663</v>
      </c>
      <c r="R24" s="272"/>
      <c r="S24" s="1">
        <v>0.3659722222222222</v>
      </c>
      <c r="T24" s="2">
        <v>0.4050347222222222</v>
      </c>
      <c r="U24" s="103">
        <v>4.9999999999999822</v>
      </c>
      <c r="V24" s="104">
        <v>56.25</v>
      </c>
      <c r="W24" s="105"/>
      <c r="X24" s="106"/>
      <c r="Y24" s="264"/>
      <c r="Z24" s="265"/>
      <c r="AA24" s="110">
        <f t="shared" si="9"/>
        <v>-225.06666666666683</v>
      </c>
      <c r="AB24" s="102">
        <f t="shared" si="10"/>
        <v>0.88746666666666663</v>
      </c>
      <c r="AC24" s="291"/>
    </row>
    <row r="25" spans="1:29" ht="15.75" customHeight="1">
      <c r="A25" s="267"/>
      <c r="B25" s="91" t="s">
        <v>159</v>
      </c>
      <c r="C25" s="350" t="s">
        <v>168</v>
      </c>
      <c r="D25" s="350"/>
      <c r="E25" s="92">
        <v>58.67</v>
      </c>
      <c r="F25" s="93">
        <v>2360</v>
      </c>
      <c r="G25" s="94">
        <f t="shared" si="11"/>
        <v>138461.20000000001</v>
      </c>
      <c r="H25" s="95"/>
      <c r="I25" s="96">
        <v>23</v>
      </c>
      <c r="J25" s="97">
        <v>2000</v>
      </c>
      <c r="K25" s="98">
        <f t="shared" si="12"/>
        <v>86.956521739130437</v>
      </c>
      <c r="L25" s="99">
        <v>23</v>
      </c>
      <c r="M25" s="97">
        <f>F25/V25*60</f>
        <v>1773.6951983298525</v>
      </c>
      <c r="N25" s="98">
        <f t="shared" si="5"/>
        <v>77.117182536080549</v>
      </c>
      <c r="O25" s="100">
        <f t="shared" si="6"/>
        <v>0</v>
      </c>
      <c r="P25" s="101">
        <f t="shared" si="7"/>
        <v>-9.8393392030498887</v>
      </c>
      <c r="Q25" s="102">
        <f t="shared" si="8"/>
        <v>0.88684759916492628</v>
      </c>
      <c r="R25" s="272"/>
      <c r="S25" s="1">
        <v>0.40844907407407405</v>
      </c>
      <c r="T25" s="2">
        <v>0.46388888888888891</v>
      </c>
      <c r="U25" s="103">
        <v>4.9166666666666625</v>
      </c>
      <c r="V25" s="104">
        <v>79.8333333333334</v>
      </c>
      <c r="W25" s="105">
        <v>0.46388888888888891</v>
      </c>
      <c r="X25" s="106">
        <v>0.50295138888888891</v>
      </c>
      <c r="Y25" s="264"/>
      <c r="Z25" s="265"/>
      <c r="AA25" s="110">
        <f t="shared" si="9"/>
        <v>-226.30480167014753</v>
      </c>
      <c r="AB25" s="102">
        <f t="shared" si="10"/>
        <v>0.88684759916492628</v>
      </c>
      <c r="AC25" s="291"/>
    </row>
    <row r="26" spans="1:29" ht="15.75" customHeight="1">
      <c r="A26" s="267"/>
      <c r="B26" s="91" t="s">
        <v>159</v>
      </c>
      <c r="C26" s="350" t="s">
        <v>160</v>
      </c>
      <c r="D26" s="350"/>
      <c r="E26" s="92">
        <v>59.52</v>
      </c>
      <c r="F26" s="93">
        <v>3349</v>
      </c>
      <c r="G26" s="94">
        <f t="shared" si="11"/>
        <v>199332.48000000001</v>
      </c>
      <c r="H26" s="112"/>
      <c r="I26" s="96">
        <v>25</v>
      </c>
      <c r="J26" s="97">
        <v>2000</v>
      </c>
      <c r="K26" s="98">
        <f t="shared" si="12"/>
        <v>80</v>
      </c>
      <c r="L26" s="113">
        <v>25</v>
      </c>
      <c r="M26" s="97">
        <f>F26/V26*60</f>
        <v>1782.1729490022167</v>
      </c>
      <c r="N26" s="98">
        <f t="shared" si="5"/>
        <v>71.286917960088672</v>
      </c>
      <c r="O26" s="100">
        <f t="shared" si="6"/>
        <v>0</v>
      </c>
      <c r="P26" s="101">
        <f t="shared" si="7"/>
        <v>-8.7130820399113276</v>
      </c>
      <c r="Q26" s="102">
        <f t="shared" si="8"/>
        <v>0.89108647450110845</v>
      </c>
      <c r="R26" s="272"/>
      <c r="S26" s="1">
        <v>0.50295138888888891</v>
      </c>
      <c r="T26" s="2">
        <v>0.58125000000000004</v>
      </c>
      <c r="U26" s="103">
        <v>56.25</v>
      </c>
      <c r="V26" s="104">
        <v>112.75000000000004</v>
      </c>
      <c r="W26" s="105"/>
      <c r="X26" s="106"/>
      <c r="Y26" s="264"/>
      <c r="Z26" s="265"/>
      <c r="AA26" s="110">
        <f t="shared" si="9"/>
        <v>-217.82705099778332</v>
      </c>
      <c r="AB26" s="102">
        <f t="shared" si="10"/>
        <v>0.89108647450110834</v>
      </c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13">AVERAGE(I22:I37)</f>
        <v>24.6</v>
      </c>
      <c r="J38" s="137">
        <f t="shared" si="13"/>
        <v>2000</v>
      </c>
      <c r="K38" s="138">
        <f t="shared" ref="K38" si="14">J38/I38</f>
        <v>81.300813008130078</v>
      </c>
      <c r="L38" s="136">
        <f t="shared" ref="L38:M38" si="15">AVERAGE(L22:L37)</f>
        <v>24.6</v>
      </c>
      <c r="M38" s="137">
        <f t="shared" si="15"/>
        <v>1774.6773191804782</v>
      </c>
      <c r="N38" s="138">
        <f t="shared" ref="N38:N44" si="16">M38/L38</f>
        <v>72.14135443823082</v>
      </c>
      <c r="O38" s="139">
        <f t="shared" ref="O38:O44" si="17">L38-I38</f>
        <v>0</v>
      </c>
      <c r="P38" s="140">
        <f t="shared" ref="P38:P44" si="18">N38-K38</f>
        <v>-9.1594585698992574</v>
      </c>
      <c r="Q38" s="141">
        <f t="shared" ref="Q38:Q44" si="19">N38/K38</f>
        <v>0.88733865959023916</v>
      </c>
      <c r="R38" s="273"/>
      <c r="S38" s="142">
        <f>S22</f>
        <v>0.25</v>
      </c>
      <c r="T38" s="143">
        <f>INDEX(T22:T37,COUNTA(T22:T37))</f>
        <v>0.58125000000000004</v>
      </c>
      <c r="U38" s="144"/>
      <c r="V38" s="155"/>
      <c r="W38" s="134"/>
      <c r="X38" s="138"/>
      <c r="Y38" s="260"/>
      <c r="Z38" s="261"/>
      <c r="AA38" s="156">
        <f t="shared" ref="AA38:AA44" si="20">M38-J38</f>
        <v>-225.32268081952179</v>
      </c>
      <c r="AB38" s="141">
        <f t="shared" ref="AB38:AB44" si="21">M38/J38</f>
        <v>0.88733865959023905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2622</v>
      </c>
      <c r="G39" s="158">
        <f t="shared" ref="G39:G44" si="22">E39*F39</f>
        <v>150240.6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23">F39/V39*60</f>
        <v>1592.5763455373715</v>
      </c>
      <c r="N39" s="162">
        <f t="shared" si="16"/>
        <v>72.389833888062341</v>
      </c>
      <c r="O39" s="164">
        <f t="shared" si="17"/>
        <v>0</v>
      </c>
      <c r="P39" s="165">
        <f t="shared" si="18"/>
        <v>-9.4283479301194717</v>
      </c>
      <c r="Q39" s="151">
        <f t="shared" si="19"/>
        <v>0.88476463640965086</v>
      </c>
      <c r="R39" s="271">
        <f>Q55</f>
        <v>0.88320480266207535</v>
      </c>
      <c r="S39" s="166">
        <v>0.25015046296296295</v>
      </c>
      <c r="T39" s="167">
        <v>0.31874999999999998</v>
      </c>
      <c r="U39" s="168"/>
      <c r="V39" s="169">
        <v>98.783333333333317</v>
      </c>
      <c r="W39" s="86"/>
      <c r="X39" s="87"/>
      <c r="Y39" s="274"/>
      <c r="Z39" s="275"/>
      <c r="AA39" s="108">
        <f t="shared" si="20"/>
        <v>-207.42365446262852</v>
      </c>
      <c r="AB39" s="151">
        <f t="shared" si="21"/>
        <v>0.88476463640965086</v>
      </c>
      <c r="AC39" s="349">
        <f>AB55</f>
        <v>0.88320480266207535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1943</v>
      </c>
      <c r="G40" s="94">
        <f t="shared" si="22"/>
        <v>109643.49</v>
      </c>
      <c r="H40" s="95"/>
      <c r="I40" s="99">
        <v>22</v>
      </c>
      <c r="J40" s="97">
        <v>2000</v>
      </c>
      <c r="K40" s="98">
        <f t="shared" si="12"/>
        <v>90.909090909090907</v>
      </c>
      <c r="L40" s="99">
        <v>22</v>
      </c>
      <c r="M40" s="97">
        <f t="shared" si="23"/>
        <v>1769.0440060698011</v>
      </c>
      <c r="N40" s="98">
        <f t="shared" si="16"/>
        <v>80.411091184990951</v>
      </c>
      <c r="O40" s="100">
        <f t="shared" si="17"/>
        <v>0</v>
      </c>
      <c r="P40" s="101">
        <f t="shared" si="18"/>
        <v>-10.497999724099955</v>
      </c>
      <c r="Q40" s="102">
        <f t="shared" si="19"/>
        <v>0.88452200303490047</v>
      </c>
      <c r="R40" s="272"/>
      <c r="S40" s="1">
        <v>0.32229166666666664</v>
      </c>
      <c r="T40" s="2">
        <v>0.36805555555555558</v>
      </c>
      <c r="U40" s="103">
        <v>5.0999999999999979</v>
      </c>
      <c r="V40" s="104">
        <v>65.900000000000063</v>
      </c>
      <c r="W40" s="105"/>
      <c r="X40" s="106"/>
      <c r="Y40" s="264"/>
      <c r="Z40" s="265"/>
      <c r="AA40" s="110">
        <f t="shared" si="20"/>
        <v>-230.95599393019893</v>
      </c>
      <c r="AB40" s="102">
        <f t="shared" si="21"/>
        <v>0.88452200303490058</v>
      </c>
      <c r="AC40" s="291"/>
    </row>
    <row r="41" spans="1:29" ht="15.75" customHeight="1">
      <c r="A41" s="280"/>
      <c r="B41" s="152" t="s">
        <v>159</v>
      </c>
      <c r="C41" s="262" t="s">
        <v>244</v>
      </c>
      <c r="D41" s="263"/>
      <c r="E41" s="92">
        <v>64.97</v>
      </c>
      <c r="F41" s="103">
        <v>1496</v>
      </c>
      <c r="G41" s="94">
        <f t="shared" si="22"/>
        <v>97195.12</v>
      </c>
      <c r="H41" s="95"/>
      <c r="I41" s="99">
        <v>21</v>
      </c>
      <c r="J41" s="97">
        <v>2000</v>
      </c>
      <c r="K41" s="98">
        <f t="shared" si="12"/>
        <v>95.238095238095241</v>
      </c>
      <c r="L41" s="99">
        <v>21</v>
      </c>
      <c r="M41" s="97">
        <f t="shared" si="23"/>
        <v>1770.9963827688266</v>
      </c>
      <c r="N41" s="98">
        <f t="shared" si="16"/>
        <v>84.333161084229843</v>
      </c>
      <c r="O41" s="100">
        <f t="shared" si="17"/>
        <v>0</v>
      </c>
      <c r="P41" s="101">
        <f t="shared" si="18"/>
        <v>-10.904934153865398</v>
      </c>
      <c r="Q41" s="102">
        <f t="shared" si="19"/>
        <v>0.88549819138441332</v>
      </c>
      <c r="R41" s="272"/>
      <c r="S41" s="1">
        <v>0.37174768518518519</v>
      </c>
      <c r="T41" s="2">
        <v>0.40694444444444444</v>
      </c>
      <c r="U41" s="103">
        <v>5.3166666666666451</v>
      </c>
      <c r="V41" s="104">
        <v>50.683333333333316</v>
      </c>
      <c r="W41" s="105"/>
      <c r="X41" s="106"/>
      <c r="Y41" s="264"/>
      <c r="Z41" s="265"/>
      <c r="AA41" s="110">
        <f t="shared" si="20"/>
        <v>-229.00361723117339</v>
      </c>
      <c r="AB41" s="102">
        <f t="shared" si="21"/>
        <v>0.88549819138441332</v>
      </c>
      <c r="AC41" s="291"/>
    </row>
    <row r="42" spans="1:29" ht="15.75" customHeight="1">
      <c r="A42" s="280"/>
      <c r="B42" s="152" t="s">
        <v>159</v>
      </c>
      <c r="C42" s="262" t="s">
        <v>219</v>
      </c>
      <c r="D42" s="263"/>
      <c r="E42" s="92">
        <v>53.76</v>
      </c>
      <c r="F42" s="103">
        <v>2714</v>
      </c>
      <c r="G42" s="94">
        <f t="shared" si="22"/>
        <v>145904.63999999998</v>
      </c>
      <c r="H42" s="95"/>
      <c r="I42" s="99">
        <v>21</v>
      </c>
      <c r="J42" s="97">
        <v>2000</v>
      </c>
      <c r="K42" s="98">
        <f t="shared" si="12"/>
        <v>95.238095238095241</v>
      </c>
      <c r="L42" s="99">
        <v>21</v>
      </c>
      <c r="M42" s="97">
        <f t="shared" si="23"/>
        <v>1769.3589279246639</v>
      </c>
      <c r="N42" s="98">
        <f t="shared" si="16"/>
        <v>84.255187044031615</v>
      </c>
      <c r="O42" s="100">
        <f t="shared" si="17"/>
        <v>0</v>
      </c>
      <c r="P42" s="101">
        <f t="shared" si="18"/>
        <v>-10.982908194063626</v>
      </c>
      <c r="Q42" s="102">
        <f t="shared" si="19"/>
        <v>0.88467946396233188</v>
      </c>
      <c r="R42" s="272"/>
      <c r="S42" s="1">
        <v>0.41041666666666665</v>
      </c>
      <c r="T42" s="2">
        <v>0.47432870370370372</v>
      </c>
      <c r="U42" s="103">
        <v>4.9999999999999822</v>
      </c>
      <c r="V42" s="104">
        <v>92.033333333333388</v>
      </c>
      <c r="W42" s="105">
        <v>0.47432870370370372</v>
      </c>
      <c r="X42" s="106">
        <v>0.51401620370370371</v>
      </c>
      <c r="Y42" s="264"/>
      <c r="Z42" s="265"/>
      <c r="AA42" s="110">
        <f t="shared" si="20"/>
        <v>-230.64107207533607</v>
      </c>
      <c r="AB42" s="102">
        <f t="shared" si="21"/>
        <v>0.88467946396233199</v>
      </c>
      <c r="AC42" s="291"/>
    </row>
    <row r="43" spans="1:29" ht="15.75" customHeight="1">
      <c r="A43" s="281"/>
      <c r="B43" s="152" t="s">
        <v>159</v>
      </c>
      <c r="C43" s="262" t="s">
        <v>209</v>
      </c>
      <c r="D43" s="263"/>
      <c r="E43" s="92">
        <v>59.36</v>
      </c>
      <c r="F43" s="103">
        <v>820</v>
      </c>
      <c r="G43" s="94">
        <f t="shared" si="22"/>
        <v>48675.199999999997</v>
      </c>
      <c r="H43" s="112"/>
      <c r="I43" s="113">
        <v>20</v>
      </c>
      <c r="J43" s="97">
        <v>2000</v>
      </c>
      <c r="K43" s="98">
        <f t="shared" si="12"/>
        <v>100</v>
      </c>
      <c r="L43" s="113">
        <v>20</v>
      </c>
      <c r="M43" s="97">
        <f t="shared" si="23"/>
        <v>1768.7237866986234</v>
      </c>
      <c r="N43" s="98">
        <f t="shared" si="16"/>
        <v>88.436189334931171</v>
      </c>
      <c r="O43" s="100">
        <f t="shared" si="17"/>
        <v>0</v>
      </c>
      <c r="P43" s="101">
        <f t="shared" si="18"/>
        <v>-11.563810665068829</v>
      </c>
      <c r="Q43" s="102">
        <f t="shared" si="19"/>
        <v>0.8843618933493117</v>
      </c>
      <c r="R43" s="272"/>
      <c r="S43" s="1">
        <v>0.51401620370370371</v>
      </c>
      <c r="T43" s="2">
        <v>0.53333333333333333</v>
      </c>
      <c r="U43" s="103">
        <v>57.149999999999977</v>
      </c>
      <c r="V43" s="104">
        <v>27.816666666666645</v>
      </c>
      <c r="W43" s="105"/>
      <c r="X43" s="106"/>
      <c r="Y43" s="264"/>
      <c r="Z43" s="265"/>
      <c r="AA43" s="110">
        <f t="shared" si="20"/>
        <v>-231.27621330137663</v>
      </c>
      <c r="AB43" s="102">
        <f t="shared" si="21"/>
        <v>0.8843618933493117</v>
      </c>
      <c r="AC43" s="291"/>
    </row>
    <row r="44" spans="1:29" ht="15.75" customHeight="1">
      <c r="A44" s="281"/>
      <c r="B44" s="152" t="s">
        <v>162</v>
      </c>
      <c r="C44" s="262" t="s">
        <v>255</v>
      </c>
      <c r="D44" s="263"/>
      <c r="E44" s="92">
        <v>57.3</v>
      </c>
      <c r="F44" s="103">
        <v>1415</v>
      </c>
      <c r="G44" s="114">
        <f t="shared" si="22"/>
        <v>81079.5</v>
      </c>
      <c r="H44" s="115"/>
      <c r="I44" s="99">
        <v>21</v>
      </c>
      <c r="J44" s="97">
        <v>2000</v>
      </c>
      <c r="K44" s="98">
        <f t="shared" si="12"/>
        <v>95.238095238095241</v>
      </c>
      <c r="L44" s="99">
        <v>21</v>
      </c>
      <c r="M44" s="97">
        <f t="shared" si="23"/>
        <v>1751.1172224132019</v>
      </c>
      <c r="N44" s="98">
        <f t="shared" si="16"/>
        <v>83.386534400628662</v>
      </c>
      <c r="O44" s="100">
        <f t="shared" si="17"/>
        <v>0</v>
      </c>
      <c r="P44" s="101">
        <f t="shared" si="18"/>
        <v>-11.851560837466579</v>
      </c>
      <c r="Q44" s="102">
        <f t="shared" si="19"/>
        <v>0.87555861120660095</v>
      </c>
      <c r="R44" s="272"/>
      <c r="S44" s="1">
        <v>0.53680555555555554</v>
      </c>
      <c r="T44" s="2">
        <v>0.57047453703703699</v>
      </c>
      <c r="U44" s="103">
        <v>4.9999999999999822</v>
      </c>
      <c r="V44" s="104">
        <v>48.483333333333292</v>
      </c>
      <c r="W44" s="105"/>
      <c r="X44" s="106"/>
      <c r="Y44" s="264"/>
      <c r="Z44" s="265"/>
      <c r="AA44" s="110">
        <f t="shared" si="20"/>
        <v>-248.88277758679806</v>
      </c>
      <c r="AB44" s="102">
        <f t="shared" si="21"/>
        <v>0.87555861120660095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24">AVERAGE(I39:I54)</f>
        <v>21.166666666666668</v>
      </c>
      <c r="J55" s="137">
        <f t="shared" si="24"/>
        <v>1966.6666666666667</v>
      </c>
      <c r="K55" s="138">
        <f t="shared" ref="K55" si="25">J55/I55</f>
        <v>92.913385826771659</v>
      </c>
      <c r="L55" s="136">
        <f t="shared" ref="L55:M55" si="26">AVERAGE(L39:L54)</f>
        <v>21.166666666666668</v>
      </c>
      <c r="M55" s="137">
        <f t="shared" si="26"/>
        <v>1736.9694452354149</v>
      </c>
      <c r="N55" s="138">
        <f t="shared" ref="N55:N61" si="27">M55/L55</f>
        <v>82.061548593799131</v>
      </c>
      <c r="O55" s="139">
        <f t="shared" ref="O55:O61" si="28">L55-I55</f>
        <v>0</v>
      </c>
      <c r="P55" s="140">
        <f t="shared" ref="P55:P61" si="29">N55-K55</f>
        <v>-10.851837232972528</v>
      </c>
      <c r="Q55" s="141">
        <f t="shared" ref="Q55:Q61" si="30">N55/K55</f>
        <v>0.88320480266207535</v>
      </c>
      <c r="R55" s="273"/>
      <c r="S55" s="142">
        <f>S39</f>
        <v>0.25015046296296295</v>
      </c>
      <c r="T55" s="143">
        <f>INDEX(T39:T54,COUNTA(T39:T54))</f>
        <v>0.57047453703703699</v>
      </c>
      <c r="U55" s="144"/>
      <c r="V55" s="155"/>
      <c r="W55" s="187"/>
      <c r="X55" s="188"/>
      <c r="Y55" s="260"/>
      <c r="Z55" s="261"/>
      <c r="AA55" s="156">
        <f t="shared" ref="AA55:AA61" si="31">M55-J55</f>
        <v>-229.69722143125182</v>
      </c>
      <c r="AB55" s="141">
        <f t="shared" ref="AB55:AB61" si="32">M55/J55</f>
        <v>0.88320480266207535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166</v>
      </c>
      <c r="D56" s="270"/>
      <c r="E56" s="157">
        <v>47.37</v>
      </c>
      <c r="F56" s="86">
        <v>1280</v>
      </c>
      <c r="G56" s="158">
        <f t="shared" ref="G56:G61" si="33">E56*F56</f>
        <v>60633.599999999999</v>
      </c>
      <c r="H56" s="159"/>
      <c r="I56" s="160">
        <v>21</v>
      </c>
      <c r="J56" s="161">
        <v>2000</v>
      </c>
      <c r="K56" s="162">
        <f>J56/I56</f>
        <v>95.238095238095241</v>
      </c>
      <c r="L56" s="163">
        <v>21</v>
      </c>
      <c r="M56" s="161">
        <f t="shared" ref="M56:M61" si="34">F56/V56*60</f>
        <v>1770.2650787552836</v>
      </c>
      <c r="N56" s="162">
        <f t="shared" si="27"/>
        <v>84.29833708358494</v>
      </c>
      <c r="O56" s="164">
        <f t="shared" si="28"/>
        <v>0</v>
      </c>
      <c r="P56" s="165">
        <f t="shared" si="29"/>
        <v>-10.939758154510301</v>
      </c>
      <c r="Q56" s="151">
        <f t="shared" si="30"/>
        <v>0.8851325393776418</v>
      </c>
      <c r="R56" s="271">
        <f>Q72</f>
        <v>0.88254129649349544</v>
      </c>
      <c r="S56" s="166">
        <v>0.25</v>
      </c>
      <c r="T56" s="167">
        <v>0.28012731481481479</v>
      </c>
      <c r="U56" s="168"/>
      <c r="V56" s="169">
        <v>43.383333333333297</v>
      </c>
      <c r="W56" s="167"/>
      <c r="X56" s="170"/>
      <c r="Y56" s="274"/>
      <c r="Z56" s="275"/>
      <c r="AA56" s="108">
        <f t="shared" si="31"/>
        <v>-229.73492124471636</v>
      </c>
      <c r="AB56" s="151">
        <f t="shared" si="32"/>
        <v>0.8851325393776418</v>
      </c>
      <c r="AC56" s="276">
        <f>AB72</f>
        <v>0.88254129649349544</v>
      </c>
    </row>
    <row r="57" spans="1:29" ht="15.75" customHeight="1">
      <c r="A57" s="267"/>
      <c r="B57" s="152" t="s">
        <v>156</v>
      </c>
      <c r="C57" s="262" t="s">
        <v>199</v>
      </c>
      <c r="D57" s="263"/>
      <c r="E57" s="92">
        <v>57.3</v>
      </c>
      <c r="F57" s="93">
        <v>403</v>
      </c>
      <c r="G57" s="94">
        <f t="shared" si="33"/>
        <v>23091.899999999998</v>
      </c>
      <c r="H57" s="95"/>
      <c r="I57" s="96">
        <v>20</v>
      </c>
      <c r="J57" s="97">
        <v>2000</v>
      </c>
      <c r="K57" s="98">
        <f t="shared" si="12"/>
        <v>100</v>
      </c>
      <c r="L57" s="99">
        <v>20</v>
      </c>
      <c r="M57" s="97">
        <f t="shared" si="34"/>
        <v>1762.8189550425259</v>
      </c>
      <c r="N57" s="98">
        <f t="shared" si="27"/>
        <v>88.140947752126294</v>
      </c>
      <c r="O57" s="100">
        <f t="shared" si="28"/>
        <v>0</v>
      </c>
      <c r="P57" s="101">
        <f t="shared" si="29"/>
        <v>-11.859052247873706</v>
      </c>
      <c r="Q57" s="102">
        <f t="shared" si="30"/>
        <v>0.88140947752126297</v>
      </c>
      <c r="R57" s="272"/>
      <c r="S57" s="1">
        <v>0.2835300925925926</v>
      </c>
      <c r="T57" s="2">
        <v>0.29305555555555557</v>
      </c>
      <c r="U57" s="103">
        <v>4.9000000000000465</v>
      </c>
      <c r="V57" s="104">
        <v>13.716666666666679</v>
      </c>
      <c r="W57" s="105"/>
      <c r="X57" s="106"/>
      <c r="Y57" s="264"/>
      <c r="Z57" s="265"/>
      <c r="AA57" s="110">
        <f t="shared" si="31"/>
        <v>-237.18104495747411</v>
      </c>
      <c r="AB57" s="102">
        <f t="shared" si="32"/>
        <v>0.88140947752126297</v>
      </c>
      <c r="AC57" s="277"/>
    </row>
    <row r="58" spans="1:29" ht="15.75" customHeight="1">
      <c r="A58" s="267"/>
      <c r="B58" s="152" t="s">
        <v>159</v>
      </c>
      <c r="C58" s="262" t="s">
        <v>256</v>
      </c>
      <c r="D58" s="263"/>
      <c r="E58" s="92">
        <v>59.14</v>
      </c>
      <c r="F58" s="93">
        <v>3237</v>
      </c>
      <c r="G58" s="94">
        <f t="shared" si="33"/>
        <v>191436.18</v>
      </c>
      <c r="H58" s="95"/>
      <c r="I58" s="96">
        <v>23</v>
      </c>
      <c r="J58" s="97">
        <v>2000</v>
      </c>
      <c r="K58" s="98">
        <f t="shared" si="12"/>
        <v>86.956521739130437</v>
      </c>
      <c r="L58" s="99">
        <v>23</v>
      </c>
      <c r="M58" s="97">
        <f t="shared" si="34"/>
        <v>1749.7297297297296</v>
      </c>
      <c r="N58" s="98">
        <f t="shared" si="27"/>
        <v>76.075205640423022</v>
      </c>
      <c r="O58" s="100">
        <f t="shared" si="28"/>
        <v>0</v>
      </c>
      <c r="P58" s="101">
        <f t="shared" si="29"/>
        <v>-10.881316098707416</v>
      </c>
      <c r="Q58" s="102">
        <f t="shared" si="30"/>
        <v>0.8748648648648647</v>
      </c>
      <c r="R58" s="272"/>
      <c r="S58" s="1">
        <v>0.29652777777777778</v>
      </c>
      <c r="T58" s="2">
        <v>0.37361111111111112</v>
      </c>
      <c r="U58" s="103">
        <v>4.9999999999999822</v>
      </c>
      <c r="V58" s="104">
        <v>111</v>
      </c>
      <c r="W58" s="105"/>
      <c r="X58" s="106"/>
      <c r="Y58" s="264"/>
      <c r="Z58" s="265"/>
      <c r="AA58" s="110">
        <f t="shared" si="31"/>
        <v>-250.27027027027043</v>
      </c>
      <c r="AB58" s="102">
        <f t="shared" si="32"/>
        <v>0.87486486486486481</v>
      </c>
      <c r="AC58" s="277"/>
    </row>
    <row r="59" spans="1:29" ht="15.75" customHeight="1">
      <c r="A59" s="267"/>
      <c r="B59" s="152" t="s">
        <v>159</v>
      </c>
      <c r="C59" s="262" t="s">
        <v>163</v>
      </c>
      <c r="D59" s="263"/>
      <c r="E59" s="92">
        <v>59.34</v>
      </c>
      <c r="F59" s="93">
        <v>1126</v>
      </c>
      <c r="G59" s="94">
        <f t="shared" si="33"/>
        <v>66816.840000000011</v>
      </c>
      <c r="H59" s="95"/>
      <c r="I59" s="96">
        <v>24</v>
      </c>
      <c r="J59" s="97">
        <v>2000</v>
      </c>
      <c r="K59" s="98">
        <f t="shared" si="12"/>
        <v>83.333333333333329</v>
      </c>
      <c r="L59" s="99">
        <v>24</v>
      </c>
      <c r="M59" s="97">
        <f t="shared" si="34"/>
        <v>1769.3583587952846</v>
      </c>
      <c r="N59" s="98">
        <f t="shared" si="27"/>
        <v>73.723264949803522</v>
      </c>
      <c r="O59" s="100">
        <f t="shared" si="28"/>
        <v>0</v>
      </c>
      <c r="P59" s="101">
        <f t="shared" si="29"/>
        <v>-9.6100683835298071</v>
      </c>
      <c r="Q59" s="102">
        <f t="shared" si="30"/>
        <v>0.88467917939764229</v>
      </c>
      <c r="R59" s="272"/>
      <c r="S59" s="1">
        <v>0.37777777777777777</v>
      </c>
      <c r="T59" s="2">
        <v>0.40429398148148149</v>
      </c>
      <c r="U59" s="103">
        <v>5.9999999999999787</v>
      </c>
      <c r="V59" s="104">
        <v>38.183333333333358</v>
      </c>
      <c r="W59" s="105"/>
      <c r="X59" s="106"/>
      <c r="Y59" s="264"/>
      <c r="Z59" s="265"/>
      <c r="AA59" s="110">
        <f t="shared" si="31"/>
        <v>-230.64164120471537</v>
      </c>
      <c r="AB59" s="102">
        <f t="shared" si="32"/>
        <v>0.88467917939764229</v>
      </c>
      <c r="AC59" s="277"/>
    </row>
    <row r="60" spans="1:29" ht="15.75" customHeight="1">
      <c r="A60" s="267"/>
      <c r="B60" s="152" t="s">
        <v>159</v>
      </c>
      <c r="C60" s="262" t="s">
        <v>202</v>
      </c>
      <c r="D60" s="263"/>
      <c r="E60" s="92">
        <v>71.55</v>
      </c>
      <c r="F60" s="93">
        <v>1773</v>
      </c>
      <c r="G60" s="94">
        <f t="shared" si="33"/>
        <v>126858.15</v>
      </c>
      <c r="H60" s="112"/>
      <c r="I60" s="96">
        <v>23</v>
      </c>
      <c r="J60" s="97">
        <v>2000</v>
      </c>
      <c r="K60" s="98">
        <f t="shared" si="12"/>
        <v>86.956521739130437</v>
      </c>
      <c r="L60" s="113">
        <v>23</v>
      </c>
      <c r="M60" s="97">
        <f t="shared" si="34"/>
        <v>1770.0499168053232</v>
      </c>
      <c r="N60" s="98">
        <f t="shared" si="27"/>
        <v>76.958692035014053</v>
      </c>
      <c r="O60" s="100">
        <f t="shared" si="28"/>
        <v>0</v>
      </c>
      <c r="P60" s="101">
        <f t="shared" si="29"/>
        <v>-9.9978297041163842</v>
      </c>
      <c r="Q60" s="102">
        <f t="shared" si="30"/>
        <v>0.8850249584026616</v>
      </c>
      <c r="R60" s="272"/>
      <c r="S60" s="1">
        <v>0.40763888888888888</v>
      </c>
      <c r="T60" s="2">
        <v>0.44937500000000002</v>
      </c>
      <c r="U60" s="103">
        <v>4.8166666666666469</v>
      </c>
      <c r="V60" s="104">
        <v>60.100000000000044</v>
      </c>
      <c r="W60" s="105">
        <v>0.44937500000000002</v>
      </c>
      <c r="X60" s="106">
        <v>0.48958333333333331</v>
      </c>
      <c r="Y60" s="264"/>
      <c r="Z60" s="265"/>
      <c r="AA60" s="110">
        <f t="shared" si="31"/>
        <v>-229.95008319467684</v>
      </c>
      <c r="AB60" s="102">
        <f t="shared" si="32"/>
        <v>0.8850249584026616</v>
      </c>
      <c r="AC60" s="277"/>
    </row>
    <row r="61" spans="1:29" ht="15.75" customHeight="1">
      <c r="A61" s="267"/>
      <c r="B61" s="152" t="s">
        <v>159</v>
      </c>
      <c r="C61" s="262" t="s">
        <v>203</v>
      </c>
      <c r="D61" s="263"/>
      <c r="E61" s="92">
        <v>59.54</v>
      </c>
      <c r="F61" s="93">
        <v>2313</v>
      </c>
      <c r="G61" s="114">
        <f t="shared" si="33"/>
        <v>137716.01999999999</v>
      </c>
      <c r="H61" s="115"/>
      <c r="I61" s="96">
        <v>23</v>
      </c>
      <c r="J61" s="97">
        <v>2000</v>
      </c>
      <c r="K61" s="98">
        <f t="shared" si="12"/>
        <v>86.956521739130437</v>
      </c>
      <c r="L61" s="99">
        <v>23</v>
      </c>
      <c r="M61" s="97">
        <f t="shared" si="34"/>
        <v>1768.2735187937972</v>
      </c>
      <c r="N61" s="98">
        <f t="shared" si="27"/>
        <v>76.881457338860741</v>
      </c>
      <c r="O61" s="100">
        <f t="shared" si="28"/>
        <v>0</v>
      </c>
      <c r="P61" s="101">
        <f t="shared" si="29"/>
        <v>-10.075064400269696</v>
      </c>
      <c r="Q61" s="102">
        <f t="shared" si="30"/>
        <v>0.88413675939689851</v>
      </c>
      <c r="R61" s="272"/>
      <c r="S61" s="1">
        <v>0.48958333333333331</v>
      </c>
      <c r="T61" s="2">
        <v>0.54408564814814819</v>
      </c>
      <c r="U61" s="103">
        <v>57.899999999999935</v>
      </c>
      <c r="V61" s="104">
        <v>78.48333333333342</v>
      </c>
      <c r="W61" s="105"/>
      <c r="X61" s="106"/>
      <c r="Y61" s="264"/>
      <c r="Z61" s="265"/>
      <c r="AA61" s="110">
        <f t="shared" si="31"/>
        <v>-231.72648120620283</v>
      </c>
      <c r="AB61" s="102">
        <f t="shared" si="32"/>
        <v>0.88413675939689862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35">AVERAGE(I56:I71)</f>
        <v>22.333333333333332</v>
      </c>
      <c r="J72" s="137">
        <f t="shared" si="35"/>
        <v>2000</v>
      </c>
      <c r="K72" s="138">
        <f t="shared" ref="K72" si="36">J72/I72</f>
        <v>89.552238805970148</v>
      </c>
      <c r="L72" s="136">
        <f t="shared" ref="L72:M72" si="37">AVERAGE(L56:L71)</f>
        <v>22.333333333333332</v>
      </c>
      <c r="M72" s="137">
        <f t="shared" si="37"/>
        <v>1765.0825929869909</v>
      </c>
      <c r="N72" s="138">
        <f t="shared" ref="N72:N82" si="38">M72/L72</f>
        <v>79.033548939716013</v>
      </c>
      <c r="O72" s="139">
        <f t="shared" ref="O72:O82" si="39">L72-I72</f>
        <v>0</v>
      </c>
      <c r="P72" s="140">
        <f t="shared" ref="P72:P82" si="40">N72-K72</f>
        <v>-10.518689866254135</v>
      </c>
      <c r="Q72" s="141">
        <f t="shared" ref="Q72:Q82" si="41">N72/K72</f>
        <v>0.88254129649349544</v>
      </c>
      <c r="R72" s="273"/>
      <c r="S72" s="142">
        <f>S56</f>
        <v>0.25</v>
      </c>
      <c r="T72" s="143">
        <f>INDEX(T56:T71,COUNTA(T56:T71))</f>
        <v>0.54408564814814819</v>
      </c>
      <c r="U72" s="144"/>
      <c r="V72" s="155"/>
      <c r="W72" s="134"/>
      <c r="X72" s="138"/>
      <c r="Y72" s="260"/>
      <c r="Z72" s="261"/>
      <c r="AA72" s="156">
        <f t="shared" ref="AA72:AA82" si="42">M72-J72</f>
        <v>-234.9174070130091</v>
      </c>
      <c r="AB72" s="141">
        <f t="shared" ref="AB72:AB82" si="43">M72/J72</f>
        <v>0.88254129649349544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1666</v>
      </c>
      <c r="G73" s="158">
        <f t="shared" ref="G73:G82" si="44">E73*F73</f>
        <v>64357.58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82" si="45">F73/V73*60</f>
        <v>3254.2593597395603</v>
      </c>
      <c r="N73" s="162">
        <f t="shared" si="38"/>
        <v>162.71296798697801</v>
      </c>
      <c r="O73" s="164">
        <f t="shared" si="39"/>
        <v>0</v>
      </c>
      <c r="P73" s="165">
        <f t="shared" si="40"/>
        <v>-17.287032013021985</v>
      </c>
      <c r="Q73" s="151">
        <f t="shared" si="41"/>
        <v>0.90396093326098892</v>
      </c>
      <c r="R73" s="271">
        <f>Q89</f>
        <v>0.8882287958630094</v>
      </c>
      <c r="S73" s="166">
        <v>0.25019675925925927</v>
      </c>
      <c r="T73" s="167">
        <v>0.27152777777777776</v>
      </c>
      <c r="U73" s="168"/>
      <c r="V73" s="169">
        <v>30.716666666666619</v>
      </c>
      <c r="W73" s="167"/>
      <c r="X73" s="170"/>
      <c r="Y73" s="274"/>
      <c r="Z73" s="275"/>
      <c r="AA73" s="108">
        <f t="shared" si="42"/>
        <v>-345.7406402604397</v>
      </c>
      <c r="AB73" s="151">
        <f t="shared" si="43"/>
        <v>0.90396093326098892</v>
      </c>
      <c r="AC73" s="276">
        <f>AB89</f>
        <v>0.8882287958630094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2153</v>
      </c>
      <c r="G74" s="94">
        <f t="shared" si="44"/>
        <v>81814</v>
      </c>
      <c r="H74" s="95"/>
      <c r="I74" s="96">
        <v>21</v>
      </c>
      <c r="J74" s="97">
        <v>3600</v>
      </c>
      <c r="K74" s="98">
        <f t="shared" ref="K74:K111" si="46">J74/I74</f>
        <v>171.42857142857142</v>
      </c>
      <c r="L74" s="99">
        <v>21</v>
      </c>
      <c r="M74" s="97">
        <f t="shared" si="45"/>
        <v>3255.2708945821132</v>
      </c>
      <c r="N74" s="98">
        <f t="shared" si="38"/>
        <v>155.0128997420054</v>
      </c>
      <c r="O74" s="100">
        <f t="shared" si="39"/>
        <v>0</v>
      </c>
      <c r="P74" s="101">
        <f t="shared" si="40"/>
        <v>-16.415671686566014</v>
      </c>
      <c r="Q74" s="102">
        <f t="shared" si="41"/>
        <v>0.90424191516169827</v>
      </c>
      <c r="R74" s="272"/>
      <c r="S74" s="1">
        <v>0.27521990740740743</v>
      </c>
      <c r="T74" s="2">
        <v>0.30277777777777776</v>
      </c>
      <c r="U74" s="103">
        <v>5.316666666666725</v>
      </c>
      <c r="V74" s="104">
        <v>39.683333333333273</v>
      </c>
      <c r="W74" s="105"/>
      <c r="X74" s="106"/>
      <c r="Y74" s="264"/>
      <c r="Z74" s="265"/>
      <c r="AA74" s="110">
        <f t="shared" si="42"/>
        <v>-344.72910541788679</v>
      </c>
      <c r="AB74" s="102">
        <f t="shared" si="43"/>
        <v>0.90424191516169816</v>
      </c>
      <c r="AC74" s="277"/>
    </row>
    <row r="75" spans="1:29" ht="15.75" customHeight="1">
      <c r="A75" s="280"/>
      <c r="B75" s="91" t="s">
        <v>164</v>
      </c>
      <c r="C75" s="350" t="s">
        <v>171</v>
      </c>
      <c r="D75" s="350"/>
      <c r="E75" s="92">
        <v>31.27</v>
      </c>
      <c r="F75" s="93">
        <v>1173</v>
      </c>
      <c r="G75" s="94">
        <f t="shared" si="44"/>
        <v>36679.71</v>
      </c>
      <c r="H75" s="95"/>
      <c r="I75" s="96">
        <v>19</v>
      </c>
      <c r="J75" s="97">
        <v>3600</v>
      </c>
      <c r="K75" s="98">
        <f t="shared" si="46"/>
        <v>189.47368421052633</v>
      </c>
      <c r="L75" s="99">
        <v>19</v>
      </c>
      <c r="M75" s="97">
        <f t="shared" si="45"/>
        <v>3167.8919729932395</v>
      </c>
      <c r="N75" s="98">
        <f t="shared" si="38"/>
        <v>166.73115647332838</v>
      </c>
      <c r="O75" s="100">
        <f t="shared" si="39"/>
        <v>0</v>
      </c>
      <c r="P75" s="101">
        <f t="shared" si="40"/>
        <v>-22.742527737197946</v>
      </c>
      <c r="Q75" s="102">
        <f t="shared" si="41"/>
        <v>0.87996999249812191</v>
      </c>
      <c r="R75" s="272"/>
      <c r="S75" s="1">
        <v>0.30624999999999997</v>
      </c>
      <c r="T75" s="2">
        <v>0.32167824074074075</v>
      </c>
      <c r="U75" s="103">
        <v>4.9999999999999822</v>
      </c>
      <c r="V75" s="104">
        <v>22.216666666666729</v>
      </c>
      <c r="W75" s="105"/>
      <c r="X75" s="106"/>
      <c r="Y75" s="264"/>
      <c r="Z75" s="265"/>
      <c r="AA75" s="110">
        <f t="shared" si="42"/>
        <v>-432.10802700676049</v>
      </c>
      <c r="AB75" s="102">
        <f t="shared" si="43"/>
        <v>0.87996999249812213</v>
      </c>
      <c r="AC75" s="277"/>
    </row>
    <row r="76" spans="1:29" ht="15.75" customHeight="1">
      <c r="A76" s="280"/>
      <c r="B76" s="91" t="s">
        <v>164</v>
      </c>
      <c r="C76" s="350" t="s">
        <v>170</v>
      </c>
      <c r="D76" s="350"/>
      <c r="E76" s="92">
        <v>37.94</v>
      </c>
      <c r="F76" s="93">
        <v>2087</v>
      </c>
      <c r="G76" s="94">
        <f t="shared" si="44"/>
        <v>79180.78</v>
      </c>
      <c r="H76" s="95"/>
      <c r="I76" s="96">
        <v>21</v>
      </c>
      <c r="J76" s="97">
        <v>3600</v>
      </c>
      <c r="K76" s="98">
        <f t="shared" si="46"/>
        <v>171.42857142857142</v>
      </c>
      <c r="L76" s="99">
        <v>21</v>
      </c>
      <c r="M76" s="97">
        <f t="shared" si="45"/>
        <v>3168.7895402783593</v>
      </c>
      <c r="N76" s="98">
        <f t="shared" si="38"/>
        <v>150.89474001325522</v>
      </c>
      <c r="O76" s="100">
        <f t="shared" si="39"/>
        <v>0</v>
      </c>
      <c r="P76" s="101">
        <f t="shared" si="40"/>
        <v>-20.5338314153162</v>
      </c>
      <c r="Q76" s="102">
        <f t="shared" si="41"/>
        <v>0.88021931674398879</v>
      </c>
      <c r="R76" s="272"/>
      <c r="S76" s="1">
        <v>0.32533564814814814</v>
      </c>
      <c r="T76" s="2">
        <v>0.3527777777777778</v>
      </c>
      <c r="U76" s="103">
        <v>5.2666666666666373</v>
      </c>
      <c r="V76" s="104">
        <v>39.516666666666715</v>
      </c>
      <c r="W76" s="105"/>
      <c r="X76" s="106"/>
      <c r="Y76" s="264"/>
      <c r="Z76" s="265"/>
      <c r="AA76" s="190">
        <f t="shared" si="42"/>
        <v>-431.21045972164075</v>
      </c>
      <c r="AB76" s="191">
        <f t="shared" si="43"/>
        <v>0.88021931674398868</v>
      </c>
      <c r="AC76" s="277"/>
    </row>
    <row r="77" spans="1:29" ht="15.75" customHeight="1">
      <c r="A77" s="281"/>
      <c r="B77" s="91" t="s">
        <v>164</v>
      </c>
      <c r="C77" s="350" t="s">
        <v>257</v>
      </c>
      <c r="D77" s="350"/>
      <c r="E77" s="92">
        <v>32.06</v>
      </c>
      <c r="F77" s="97">
        <v>954</v>
      </c>
      <c r="G77" s="94">
        <f t="shared" si="44"/>
        <v>30585.24</v>
      </c>
      <c r="H77" s="112"/>
      <c r="I77" s="96">
        <v>19</v>
      </c>
      <c r="J77" s="97">
        <v>3600</v>
      </c>
      <c r="K77" s="98">
        <f t="shared" si="46"/>
        <v>189.47368421052633</v>
      </c>
      <c r="L77" s="113">
        <v>19</v>
      </c>
      <c r="M77" s="97">
        <f t="shared" si="45"/>
        <v>3168.2656826568309</v>
      </c>
      <c r="N77" s="98">
        <f t="shared" si="38"/>
        <v>166.7508254029911</v>
      </c>
      <c r="O77" s="100">
        <f t="shared" si="39"/>
        <v>0</v>
      </c>
      <c r="P77" s="101">
        <f t="shared" si="40"/>
        <v>-22.722858807535232</v>
      </c>
      <c r="Q77" s="102">
        <f t="shared" si="41"/>
        <v>0.88007380073800856</v>
      </c>
      <c r="R77" s="272"/>
      <c r="S77" s="1">
        <v>0.35625000000000001</v>
      </c>
      <c r="T77" s="2">
        <v>0.36879629629629629</v>
      </c>
      <c r="U77" s="103">
        <v>4.9999999999999822</v>
      </c>
      <c r="V77" s="104">
        <v>18.066666666666642</v>
      </c>
      <c r="W77" s="105"/>
      <c r="X77" s="106"/>
      <c r="Y77" s="264"/>
      <c r="Z77" s="265"/>
      <c r="AA77" s="190">
        <f t="shared" si="42"/>
        <v>-431.7343173431691</v>
      </c>
      <c r="AB77" s="191">
        <f t="shared" si="43"/>
        <v>0.88007380073800856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1157</v>
      </c>
      <c r="G78" s="114">
        <f t="shared" si="44"/>
        <v>66793.61</v>
      </c>
      <c r="H78" s="115"/>
      <c r="I78" s="96">
        <v>22</v>
      </c>
      <c r="J78" s="97">
        <v>1800</v>
      </c>
      <c r="K78" s="98">
        <f t="shared" si="46"/>
        <v>81.818181818181813</v>
      </c>
      <c r="L78" s="99">
        <v>22</v>
      </c>
      <c r="M78" s="97">
        <f t="shared" si="45"/>
        <v>1593.4200459066551</v>
      </c>
      <c r="N78" s="98">
        <f t="shared" si="38"/>
        <v>72.428183904847955</v>
      </c>
      <c r="O78" s="100">
        <f t="shared" si="39"/>
        <v>0</v>
      </c>
      <c r="P78" s="101">
        <f t="shared" si="40"/>
        <v>-9.3899979133338576</v>
      </c>
      <c r="Q78" s="102">
        <f t="shared" si="41"/>
        <v>0.88523335883703058</v>
      </c>
      <c r="R78" s="272"/>
      <c r="S78" s="1">
        <v>0.37321759259259257</v>
      </c>
      <c r="T78" s="2">
        <v>0.40347222222222223</v>
      </c>
      <c r="U78" s="103">
        <v>6.3666666666666494</v>
      </c>
      <c r="V78" s="104">
        <v>43.566666666666706</v>
      </c>
      <c r="W78" s="105"/>
      <c r="X78" s="106"/>
      <c r="Y78" s="264"/>
      <c r="Z78" s="265"/>
      <c r="AA78" s="190">
        <f t="shared" si="42"/>
        <v>-206.5799540933449</v>
      </c>
      <c r="AB78" s="191">
        <f t="shared" si="43"/>
        <v>0.88523335883703058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1144</v>
      </c>
      <c r="G79" s="114">
        <f t="shared" si="44"/>
        <v>66043.12</v>
      </c>
      <c r="H79" s="118"/>
      <c r="I79" s="96">
        <v>22</v>
      </c>
      <c r="J79" s="97">
        <v>1800</v>
      </c>
      <c r="K79" s="98">
        <f t="shared" si="46"/>
        <v>81.818181818181813</v>
      </c>
      <c r="L79" s="113">
        <v>22</v>
      </c>
      <c r="M79" s="97">
        <f t="shared" si="45"/>
        <v>1593.1914893617022</v>
      </c>
      <c r="N79" s="98">
        <f t="shared" si="38"/>
        <v>72.417794970986463</v>
      </c>
      <c r="O79" s="119">
        <f t="shared" si="39"/>
        <v>0</v>
      </c>
      <c r="P79" s="120">
        <f t="shared" si="40"/>
        <v>-9.4003868471953496</v>
      </c>
      <c r="Q79" s="121">
        <f t="shared" si="41"/>
        <v>0.88510638297872346</v>
      </c>
      <c r="R79" s="272"/>
      <c r="S79" s="1">
        <v>0.40694444444444444</v>
      </c>
      <c r="T79" s="2">
        <v>0.43686342592592592</v>
      </c>
      <c r="U79" s="103">
        <v>4.9999999999999822</v>
      </c>
      <c r="V79" s="104">
        <v>43.083333333333329</v>
      </c>
      <c r="W79" s="105"/>
      <c r="X79" s="106"/>
      <c r="Y79" s="264"/>
      <c r="Z79" s="265"/>
      <c r="AA79" s="190">
        <f t="shared" si="42"/>
        <v>-206.80851063829778</v>
      </c>
      <c r="AB79" s="191">
        <f t="shared" si="43"/>
        <v>0.88510638297872346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1726</v>
      </c>
      <c r="G80" s="114">
        <f t="shared" si="44"/>
        <v>123995.84000000001</v>
      </c>
      <c r="H80" s="118"/>
      <c r="I80" s="96">
        <v>19</v>
      </c>
      <c r="J80" s="97">
        <v>1800</v>
      </c>
      <c r="K80" s="98">
        <f t="shared" si="46"/>
        <v>94.736842105263165</v>
      </c>
      <c r="L80" s="113">
        <v>19</v>
      </c>
      <c r="M80" s="97">
        <f t="shared" si="45"/>
        <v>1594.0482298614668</v>
      </c>
      <c r="N80" s="98">
        <f t="shared" si="38"/>
        <v>83.897275255866674</v>
      </c>
      <c r="O80" s="119">
        <f t="shared" si="39"/>
        <v>0</v>
      </c>
      <c r="P80" s="120">
        <f t="shared" si="40"/>
        <v>-10.839566849396491</v>
      </c>
      <c r="Q80" s="121">
        <f t="shared" si="41"/>
        <v>0.88558234992303708</v>
      </c>
      <c r="R80" s="272"/>
      <c r="S80" s="1">
        <v>0.4403009259259259</v>
      </c>
      <c r="T80" s="2">
        <v>0.48541666666666666</v>
      </c>
      <c r="U80" s="103">
        <v>4.9499999999999744</v>
      </c>
      <c r="V80" s="104">
        <v>64.966666666666697</v>
      </c>
      <c r="W80" s="105">
        <v>0.48541666666666666</v>
      </c>
      <c r="X80" s="106">
        <v>0.52569444444444446</v>
      </c>
      <c r="Y80" s="264"/>
      <c r="Z80" s="265"/>
      <c r="AA80" s="190">
        <f t="shared" si="42"/>
        <v>-205.95177013853322</v>
      </c>
      <c r="AB80" s="191">
        <f t="shared" si="43"/>
        <v>0.88558234992303708</v>
      </c>
      <c r="AC80" s="277"/>
    </row>
    <row r="81" spans="1:29" ht="15.75" customHeight="1">
      <c r="A81" s="281"/>
      <c r="B81" s="91" t="s">
        <v>164</v>
      </c>
      <c r="C81" s="350" t="s">
        <v>259</v>
      </c>
      <c r="D81" s="350"/>
      <c r="E81" s="92">
        <v>72.400000000000006</v>
      </c>
      <c r="F81" s="97">
        <v>1045</v>
      </c>
      <c r="G81" s="114">
        <f t="shared" si="44"/>
        <v>75658</v>
      </c>
      <c r="H81" s="118"/>
      <c r="I81" s="96">
        <v>18</v>
      </c>
      <c r="J81" s="97">
        <v>1800</v>
      </c>
      <c r="K81" s="98">
        <f t="shared" si="46"/>
        <v>100</v>
      </c>
      <c r="L81" s="113">
        <v>18</v>
      </c>
      <c r="M81" s="97">
        <f t="shared" si="45"/>
        <v>1593.3926302414266</v>
      </c>
      <c r="N81" s="98">
        <f t="shared" si="38"/>
        <v>88.521812791190371</v>
      </c>
      <c r="O81" s="119">
        <f t="shared" si="39"/>
        <v>0</v>
      </c>
      <c r="P81" s="120">
        <f t="shared" si="40"/>
        <v>-11.478187208809629</v>
      </c>
      <c r="Q81" s="121">
        <f t="shared" si="41"/>
        <v>0.88521812791190368</v>
      </c>
      <c r="R81" s="272"/>
      <c r="S81" s="1">
        <v>0.52569444444444446</v>
      </c>
      <c r="T81" s="2">
        <v>0.55302083333333329</v>
      </c>
      <c r="U81" s="103">
        <v>58.000000000000036</v>
      </c>
      <c r="V81" s="104">
        <v>39.349999999999916</v>
      </c>
      <c r="W81" s="105"/>
      <c r="X81" s="106"/>
      <c r="Y81" s="264"/>
      <c r="Z81" s="265"/>
      <c r="AA81" s="190">
        <f t="shared" si="42"/>
        <v>-206.60736975857344</v>
      </c>
      <c r="AB81" s="191">
        <f t="shared" si="43"/>
        <v>0.88521812791190368</v>
      </c>
      <c r="AC81" s="277"/>
    </row>
    <row r="82" spans="1:29" ht="15.75" customHeight="1">
      <c r="A82" s="281"/>
      <c r="B82" s="91" t="s">
        <v>164</v>
      </c>
      <c r="C82" s="350" t="s">
        <v>258</v>
      </c>
      <c r="D82" s="350"/>
      <c r="E82" s="92">
        <v>79.19</v>
      </c>
      <c r="F82" s="97">
        <v>1784</v>
      </c>
      <c r="G82" s="114">
        <f t="shared" si="44"/>
        <v>141274.96</v>
      </c>
      <c r="H82" s="118"/>
      <c r="I82" s="96">
        <v>17</v>
      </c>
      <c r="J82" s="97">
        <v>1800</v>
      </c>
      <c r="K82" s="98">
        <f t="shared" si="46"/>
        <v>105.88235294117646</v>
      </c>
      <c r="L82" s="113">
        <v>17</v>
      </c>
      <c r="M82" s="97">
        <f t="shared" si="45"/>
        <v>1593.6476426799034</v>
      </c>
      <c r="N82" s="98">
        <f t="shared" si="38"/>
        <v>93.743978981170784</v>
      </c>
      <c r="O82" s="119">
        <f t="shared" si="39"/>
        <v>0</v>
      </c>
      <c r="P82" s="120">
        <f t="shared" si="40"/>
        <v>-12.13837396000568</v>
      </c>
      <c r="Q82" s="121">
        <f t="shared" si="41"/>
        <v>0.8853598014888352</v>
      </c>
      <c r="R82" s="272"/>
      <c r="S82" s="1">
        <v>0.55625000000000002</v>
      </c>
      <c r="T82" s="2">
        <v>0.60289351851851847</v>
      </c>
      <c r="U82" s="103">
        <v>4.6500000000000874</v>
      </c>
      <c r="V82" s="104">
        <v>67.166666666666558</v>
      </c>
      <c r="W82" s="105"/>
      <c r="X82" s="106"/>
      <c r="Y82" s="264"/>
      <c r="Z82" s="265"/>
      <c r="AA82" s="190">
        <f t="shared" si="42"/>
        <v>-206.35235732009664</v>
      </c>
      <c r="AB82" s="191">
        <f t="shared" si="43"/>
        <v>0.8853598014888352</v>
      </c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7">AVERAGE(I73:I88)</f>
        <v>19.8</v>
      </c>
      <c r="J89" s="137">
        <f t="shared" si="47"/>
        <v>2700</v>
      </c>
      <c r="K89" s="138">
        <f t="shared" ref="K89:K93" si="48">J89/I89</f>
        <v>136.36363636363635</v>
      </c>
      <c r="L89" s="136">
        <f t="shared" ref="L89:M89" si="49">AVERAGE(L73:L88)</f>
        <v>19.8</v>
      </c>
      <c r="M89" s="137">
        <f t="shared" si="49"/>
        <v>2398.2177488301254</v>
      </c>
      <c r="N89" s="138">
        <f>M89/L89</f>
        <v>121.122108526774</v>
      </c>
      <c r="O89" s="139">
        <f>L89-I89</f>
        <v>0</v>
      </c>
      <c r="P89" s="140">
        <f>N89-K89</f>
        <v>-15.241527836862346</v>
      </c>
      <c r="Q89" s="141">
        <f>N89/K89</f>
        <v>0.8882287958630094</v>
      </c>
      <c r="R89" s="273"/>
      <c r="S89" s="142">
        <f>S73</f>
        <v>0.25019675925925927</v>
      </c>
      <c r="T89" s="143">
        <f>INDEX(T73:T88,COUNTA(T73:T88))</f>
        <v>0.60289351851851847</v>
      </c>
      <c r="U89" s="144"/>
      <c r="V89" s="155"/>
      <c r="W89" s="134"/>
      <c r="X89" s="138"/>
      <c r="Y89" s="260"/>
      <c r="Z89" s="261"/>
      <c r="AA89" s="156">
        <f>M89-J89</f>
        <v>-301.7822511698746</v>
      </c>
      <c r="AB89" s="141">
        <f>M89/J89</f>
        <v>0.8882287958630094</v>
      </c>
      <c r="AC89" s="278"/>
    </row>
    <row r="90" spans="1:29" ht="15.75" customHeight="1">
      <c r="A90" s="266" t="s">
        <v>107</v>
      </c>
      <c r="B90" s="91" t="s">
        <v>233</v>
      </c>
      <c r="C90" s="262" t="s">
        <v>234</v>
      </c>
      <c r="D90" s="263"/>
      <c r="E90" s="92">
        <v>30.84</v>
      </c>
      <c r="F90" s="93">
        <v>1292</v>
      </c>
      <c r="G90" s="94">
        <f t="shared" ref="G90:G93" si="50">E90*F90</f>
        <v>39845.279999999999</v>
      </c>
      <c r="H90" s="95"/>
      <c r="I90" s="96">
        <v>15</v>
      </c>
      <c r="J90" s="97">
        <v>3000</v>
      </c>
      <c r="K90" s="98">
        <f t="shared" si="48"/>
        <v>200</v>
      </c>
      <c r="L90" s="99">
        <v>15</v>
      </c>
      <c r="M90" s="97">
        <f>F90/V90*60</f>
        <v>2618.9189189189196</v>
      </c>
      <c r="N90" s="98">
        <f>M90/L90</f>
        <v>174.59459459459464</v>
      </c>
      <c r="O90" s="100">
        <f>L90-I90</f>
        <v>0</v>
      </c>
      <c r="P90" s="101">
        <f>N90-K90</f>
        <v>-25.405405405405361</v>
      </c>
      <c r="Q90" s="102">
        <f>N90/K90</f>
        <v>0.87297297297297316</v>
      </c>
      <c r="R90" s="271">
        <f>Q106</f>
        <v>0.87966697683438555</v>
      </c>
      <c r="S90" s="1">
        <v>0.30375000000000002</v>
      </c>
      <c r="T90" s="2">
        <v>0.32430555555555557</v>
      </c>
      <c r="U90" s="103">
        <v>5.2500000000000213</v>
      </c>
      <c r="V90" s="104">
        <v>29.599999999999991</v>
      </c>
      <c r="W90" s="105"/>
      <c r="X90" s="106"/>
      <c r="Y90" s="274"/>
      <c r="Z90" s="275"/>
      <c r="AA90" s="108">
        <f>M90-J90</f>
        <v>-381.08108108108036</v>
      </c>
      <c r="AB90" s="151">
        <f>M90/J90</f>
        <v>0.87297297297297316</v>
      </c>
      <c r="AC90" s="276">
        <f>AB106</f>
        <v>0.87966697683438555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4703</v>
      </c>
      <c r="G91" s="94">
        <f t="shared" si="50"/>
        <v>168508.49</v>
      </c>
      <c r="H91" s="95"/>
      <c r="I91" s="96">
        <v>12</v>
      </c>
      <c r="J91" s="97">
        <v>3273</v>
      </c>
      <c r="K91" s="98">
        <f t="shared" si="48"/>
        <v>272.75</v>
      </c>
      <c r="L91" s="99">
        <v>12</v>
      </c>
      <c r="M91" s="97">
        <f>F91/V91*60</f>
        <v>2907.57341576507</v>
      </c>
      <c r="N91" s="98">
        <f>M91/L91</f>
        <v>242.29778464708917</v>
      </c>
      <c r="O91" s="100">
        <f>L91-I91</f>
        <v>0</v>
      </c>
      <c r="P91" s="101">
        <f>N91-K91</f>
        <v>-30.452215352910827</v>
      </c>
      <c r="Q91" s="102">
        <f>N91/K91</f>
        <v>0.88835118110756806</v>
      </c>
      <c r="R91" s="272"/>
      <c r="S91" s="1">
        <v>0.32777777777777778</v>
      </c>
      <c r="T91" s="2">
        <v>0.3951736111111111</v>
      </c>
      <c r="U91" s="103">
        <v>4.9999999999999822</v>
      </c>
      <c r="V91" s="104">
        <v>97.049999999999983</v>
      </c>
      <c r="W91" s="105"/>
      <c r="X91" s="106"/>
      <c r="Y91" s="264"/>
      <c r="Z91" s="265"/>
      <c r="AA91" s="110">
        <f>M91-J91</f>
        <v>-365.42658423493003</v>
      </c>
      <c r="AB91" s="102">
        <f>M91/J91</f>
        <v>0.88835118110756794</v>
      </c>
      <c r="AC91" s="277"/>
    </row>
    <row r="92" spans="1:29" ht="15.75" customHeight="1">
      <c r="A92" s="267"/>
      <c r="B92" s="91" t="s">
        <v>153</v>
      </c>
      <c r="C92" s="262" t="s">
        <v>177</v>
      </c>
      <c r="D92" s="263"/>
      <c r="E92" s="92">
        <v>36.409999999999997</v>
      </c>
      <c r="F92" s="93">
        <v>2630</v>
      </c>
      <c r="G92" s="94">
        <f t="shared" si="50"/>
        <v>95758.299999999988</v>
      </c>
      <c r="H92" s="112"/>
      <c r="I92" s="96">
        <v>11</v>
      </c>
      <c r="J92" s="97">
        <v>3273</v>
      </c>
      <c r="K92" s="98">
        <f t="shared" si="48"/>
        <v>297.54545454545456</v>
      </c>
      <c r="L92" s="113">
        <v>11</v>
      </c>
      <c r="M92" s="97">
        <f>F92/V92*60</f>
        <v>2907.8624078624102</v>
      </c>
      <c r="N92" s="98">
        <f>M92/L92</f>
        <v>264.35112798749185</v>
      </c>
      <c r="O92" s="100">
        <f>L92-I92</f>
        <v>0</v>
      </c>
      <c r="P92" s="101">
        <f>N92-K92</f>
        <v>-33.194326557962711</v>
      </c>
      <c r="Q92" s="102">
        <f>N92/K92</f>
        <v>0.88843947689044001</v>
      </c>
      <c r="R92" s="272"/>
      <c r="S92" s="1">
        <v>0.39861111111111114</v>
      </c>
      <c r="T92" s="2">
        <v>0.43629629629629629</v>
      </c>
      <c r="U92" s="103">
        <v>4.9500000000000544</v>
      </c>
      <c r="V92" s="104">
        <v>54.266666666666623</v>
      </c>
      <c r="W92" s="105">
        <v>0.43629629629629629</v>
      </c>
      <c r="X92" s="106">
        <v>0.47572916666666665</v>
      </c>
      <c r="Y92" s="264"/>
      <c r="Z92" s="265"/>
      <c r="AA92" s="110">
        <f>M92-J92</f>
        <v>-365.13759213758976</v>
      </c>
      <c r="AB92" s="102">
        <f>M92/J92</f>
        <v>0.88843947689044001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1559</v>
      </c>
      <c r="G93" s="114">
        <f t="shared" si="50"/>
        <v>53364.569999999992</v>
      </c>
      <c r="H93" s="115"/>
      <c r="I93" s="96">
        <v>16</v>
      </c>
      <c r="J93" s="97">
        <v>3000</v>
      </c>
      <c r="K93" s="98">
        <f t="shared" si="48"/>
        <v>187.5</v>
      </c>
      <c r="L93" s="99">
        <v>16</v>
      </c>
      <c r="M93" s="97">
        <f>F93/V93*60</f>
        <v>2601.9471488178006</v>
      </c>
      <c r="N93" s="98">
        <f>M93/L93</f>
        <v>162.62169680111253</v>
      </c>
      <c r="O93" s="100">
        <f>L93-I93</f>
        <v>0</v>
      </c>
      <c r="P93" s="101">
        <f>N93-K93</f>
        <v>-24.878303198887465</v>
      </c>
      <c r="Q93" s="102">
        <f>N93/K93</f>
        <v>0.86731571627260018</v>
      </c>
      <c r="R93" s="272"/>
      <c r="S93" s="1">
        <v>0.47572916666666665</v>
      </c>
      <c r="T93" s="2">
        <v>0.50069444444444444</v>
      </c>
      <c r="U93" s="103">
        <v>56.78333333333331</v>
      </c>
      <c r="V93" s="104">
        <v>35.950000000000024</v>
      </c>
      <c r="W93" s="105"/>
      <c r="X93" s="106"/>
      <c r="Y93" s="264"/>
      <c r="Z93" s="265"/>
      <c r="AA93" s="110">
        <f>M93-J93</f>
        <v>-398.05285118219945</v>
      </c>
      <c r="AB93" s="102">
        <f>M93/J93</f>
        <v>0.86731571627260018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51">AVERAGE(I90:I105)</f>
        <v>13.5</v>
      </c>
      <c r="J106" s="137">
        <f t="shared" si="51"/>
        <v>3136.5</v>
      </c>
      <c r="K106" s="138">
        <f t="shared" ref="K106" si="52">J106/I106</f>
        <v>232.33333333333334</v>
      </c>
      <c r="L106" s="136">
        <f t="shared" ref="L106:M106" si="53">AVERAGE(L90:L105)</f>
        <v>13.5</v>
      </c>
      <c r="M106" s="137">
        <f t="shared" si="53"/>
        <v>2759.0754728410502</v>
      </c>
      <c r="N106" s="138">
        <f t="shared" ref="N106:N111" si="54">M106/L106</f>
        <v>204.37596095118892</v>
      </c>
      <c r="O106" s="139">
        <f t="shared" ref="O106:O111" si="55">L106-I106</f>
        <v>0</v>
      </c>
      <c r="P106" s="140">
        <f t="shared" ref="P106:P111" si="56">N106-K106</f>
        <v>-27.957372382144428</v>
      </c>
      <c r="Q106" s="141">
        <f t="shared" ref="Q106:Q111" si="57">N106/K106</f>
        <v>0.87966697683438555</v>
      </c>
      <c r="R106" s="273"/>
      <c r="S106" s="142">
        <f>S90</f>
        <v>0.30375000000000002</v>
      </c>
      <c r="T106" s="143">
        <f>INDEX(T90:T105,COUNTA(T90:T105))</f>
        <v>0.50069444444444444</v>
      </c>
      <c r="U106" s="144"/>
      <c r="V106" s="155"/>
      <c r="W106" s="134"/>
      <c r="X106" s="138"/>
      <c r="Y106" s="260"/>
      <c r="Z106" s="261"/>
      <c r="AA106" s="156">
        <f t="shared" ref="AA106:AA111" si="58">M106-J106</f>
        <v>-377.42452715894979</v>
      </c>
      <c r="AB106" s="141">
        <f t="shared" ref="AB106:AB111" si="59">M106/J106</f>
        <v>0.87966697683438555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235</v>
      </c>
      <c r="D107" s="270"/>
      <c r="E107" s="157">
        <v>22.83</v>
      </c>
      <c r="F107" s="86">
        <v>1423</v>
      </c>
      <c r="G107" s="158">
        <f t="shared" ref="G107:G111" si="60">E107*F107</f>
        <v>32487.089999999997</v>
      </c>
      <c r="H107" s="159"/>
      <c r="I107" s="160">
        <v>10</v>
      </c>
      <c r="J107" s="161">
        <v>3600</v>
      </c>
      <c r="K107" s="162">
        <f>J107/I107</f>
        <v>360</v>
      </c>
      <c r="L107" s="163">
        <v>10</v>
      </c>
      <c r="M107" s="161">
        <f>F107/V107*60</f>
        <v>3097.2188633615456</v>
      </c>
      <c r="N107" s="162">
        <f t="shared" si="54"/>
        <v>309.72188633615457</v>
      </c>
      <c r="O107" s="164">
        <f t="shared" si="55"/>
        <v>0</v>
      </c>
      <c r="P107" s="165">
        <f t="shared" si="56"/>
        <v>-50.278113663845431</v>
      </c>
      <c r="Q107" s="151">
        <f t="shared" si="57"/>
        <v>0.86033857315598494</v>
      </c>
      <c r="R107" s="271">
        <f>Q123</f>
        <v>0.89207964781572258</v>
      </c>
      <c r="S107" s="192">
        <v>0.3128009259259259</v>
      </c>
      <c r="T107" s="193">
        <v>0.33194444444444443</v>
      </c>
      <c r="U107" s="168"/>
      <c r="V107" s="169">
        <v>27.566666666666684</v>
      </c>
      <c r="W107" s="167"/>
      <c r="X107" s="170"/>
      <c r="Y107" s="274"/>
      <c r="Z107" s="275"/>
      <c r="AA107" s="108">
        <f t="shared" si="58"/>
        <v>-502.78113663845443</v>
      </c>
      <c r="AB107" s="151">
        <f t="shared" si="59"/>
        <v>0.86033857315598483</v>
      </c>
      <c r="AC107" s="276">
        <f>AB123</f>
        <v>0.89207964781572247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1671</v>
      </c>
      <c r="G108" s="94">
        <f t="shared" si="60"/>
        <v>41323.83</v>
      </c>
      <c r="H108" s="95"/>
      <c r="I108" s="96">
        <v>6</v>
      </c>
      <c r="J108" s="97">
        <v>3600</v>
      </c>
      <c r="K108" s="98">
        <f t="shared" si="46"/>
        <v>600</v>
      </c>
      <c r="L108" s="99">
        <v>6</v>
      </c>
      <c r="M108" s="97">
        <f>F108/V108*60</f>
        <v>3256.9572279371964</v>
      </c>
      <c r="N108" s="98">
        <f t="shared" si="54"/>
        <v>542.82620465619937</v>
      </c>
      <c r="O108" s="100">
        <f t="shared" si="55"/>
        <v>0</v>
      </c>
      <c r="P108" s="101">
        <f t="shared" si="56"/>
        <v>-57.173795343800634</v>
      </c>
      <c r="Q108" s="102">
        <f t="shared" si="57"/>
        <v>0.90471034109366566</v>
      </c>
      <c r="R108" s="272"/>
      <c r="S108" s="1">
        <v>0.33556712962962965</v>
      </c>
      <c r="T108" s="2">
        <v>0.35694444444444445</v>
      </c>
      <c r="U108" s="103">
        <v>5.2166666666667094</v>
      </c>
      <c r="V108" s="104">
        <v>30.783333333333324</v>
      </c>
      <c r="W108" s="105"/>
      <c r="X108" s="112"/>
      <c r="Y108" s="264"/>
      <c r="Z108" s="265"/>
      <c r="AA108" s="110">
        <f t="shared" si="58"/>
        <v>-343.04277206280358</v>
      </c>
      <c r="AB108" s="102">
        <f t="shared" si="59"/>
        <v>0.90471034109366566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1380</v>
      </c>
      <c r="G109" s="94">
        <f t="shared" si="60"/>
        <v>34127.4</v>
      </c>
      <c r="H109" s="95"/>
      <c r="I109" s="96">
        <v>6</v>
      </c>
      <c r="J109" s="97">
        <v>3600</v>
      </c>
      <c r="K109" s="98">
        <f t="shared" si="46"/>
        <v>600</v>
      </c>
      <c r="L109" s="99">
        <v>6</v>
      </c>
      <c r="M109" s="97">
        <f>F109/V109*60</f>
        <v>3257.7049180327863</v>
      </c>
      <c r="N109" s="98">
        <f t="shared" si="54"/>
        <v>542.95081967213105</v>
      </c>
      <c r="O109" s="100">
        <f t="shared" si="55"/>
        <v>0</v>
      </c>
      <c r="P109" s="101">
        <f t="shared" si="56"/>
        <v>-57.049180327868953</v>
      </c>
      <c r="Q109" s="102">
        <f t="shared" si="57"/>
        <v>0.9049180327868851</v>
      </c>
      <c r="R109" s="272"/>
      <c r="S109" s="1">
        <v>0.36041666666666666</v>
      </c>
      <c r="T109" s="2">
        <v>0.37806712962962963</v>
      </c>
      <c r="U109" s="103">
        <v>4.9999999999999822</v>
      </c>
      <c r="V109" s="104">
        <v>25.416666666666671</v>
      </c>
      <c r="W109" s="105"/>
      <c r="X109" s="106"/>
      <c r="Y109" s="264"/>
      <c r="Z109" s="265"/>
      <c r="AA109" s="110">
        <f t="shared" si="58"/>
        <v>-342.29508196721372</v>
      </c>
      <c r="AB109" s="102">
        <f t="shared" si="59"/>
        <v>0.9049180327868851</v>
      </c>
      <c r="AC109" s="277"/>
    </row>
    <row r="110" spans="1:29" ht="15.75" customHeight="1">
      <c r="A110" s="280"/>
      <c r="B110" s="91" t="s">
        <v>153</v>
      </c>
      <c r="C110" s="262" t="s">
        <v>260</v>
      </c>
      <c r="D110" s="263"/>
      <c r="E110" s="92">
        <v>21.74</v>
      </c>
      <c r="F110" s="93">
        <v>2252</v>
      </c>
      <c r="G110" s="94">
        <f t="shared" si="60"/>
        <v>48958.479999999996</v>
      </c>
      <c r="H110" s="95"/>
      <c r="I110" s="96">
        <v>6</v>
      </c>
      <c r="J110" s="97">
        <v>3600</v>
      </c>
      <c r="K110" s="98">
        <f t="shared" si="46"/>
        <v>600</v>
      </c>
      <c r="L110" s="99">
        <v>6</v>
      </c>
      <c r="M110" s="97">
        <f>F110/V110*60</f>
        <v>3254.5965475712592</v>
      </c>
      <c r="N110" s="98">
        <f t="shared" si="54"/>
        <v>542.4327579285432</v>
      </c>
      <c r="O110" s="100">
        <f t="shared" si="55"/>
        <v>0</v>
      </c>
      <c r="P110" s="101">
        <f t="shared" si="56"/>
        <v>-57.567242071456803</v>
      </c>
      <c r="Q110" s="102">
        <f t="shared" si="57"/>
        <v>0.90405459654757203</v>
      </c>
      <c r="R110" s="272"/>
      <c r="S110" s="1">
        <v>0.38158564814814816</v>
      </c>
      <c r="T110" s="2">
        <v>0.41041666666666665</v>
      </c>
      <c r="U110" s="103">
        <v>5.066666666666686</v>
      </c>
      <c r="V110" s="104">
        <v>41.51666666666663</v>
      </c>
      <c r="W110" s="105"/>
      <c r="X110" s="112"/>
      <c r="Y110" s="264"/>
      <c r="Z110" s="265"/>
      <c r="AA110" s="110">
        <f t="shared" si="58"/>
        <v>-345.40345242874082</v>
      </c>
      <c r="AB110" s="102">
        <f t="shared" si="59"/>
        <v>0.90405459654757203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1175</v>
      </c>
      <c r="G111" s="94">
        <f t="shared" si="60"/>
        <v>30796.75</v>
      </c>
      <c r="H111" s="112"/>
      <c r="I111" s="96">
        <v>6</v>
      </c>
      <c r="J111" s="97">
        <v>3273</v>
      </c>
      <c r="K111" s="98">
        <f t="shared" si="46"/>
        <v>545.5</v>
      </c>
      <c r="L111" s="113">
        <v>6</v>
      </c>
      <c r="M111" s="97">
        <f>F111/V111*60</f>
        <v>2899.246058944474</v>
      </c>
      <c r="N111" s="98">
        <f t="shared" si="54"/>
        <v>483.20767649074565</v>
      </c>
      <c r="O111" s="100">
        <f t="shared" si="55"/>
        <v>0</v>
      </c>
      <c r="P111" s="101">
        <f t="shared" si="56"/>
        <v>-62.292323509254345</v>
      </c>
      <c r="Q111" s="102">
        <f t="shared" si="57"/>
        <v>0.8858069229894513</v>
      </c>
      <c r="R111" s="272"/>
      <c r="S111" s="1">
        <v>0.41388888888888886</v>
      </c>
      <c r="T111" s="2">
        <v>0.43077546296296299</v>
      </c>
      <c r="U111" s="103">
        <v>4.9999999999999822</v>
      </c>
      <c r="V111" s="104">
        <v>24.316666666666737</v>
      </c>
      <c r="W111" s="105"/>
      <c r="X111" s="112"/>
      <c r="Y111" s="264"/>
      <c r="Z111" s="265"/>
      <c r="AA111" s="110">
        <f t="shared" si="58"/>
        <v>-373.75394105552596</v>
      </c>
      <c r="AB111" s="102">
        <f t="shared" si="59"/>
        <v>0.8858069229894513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61">AVERAGE(I107:I122)</f>
        <v>6.8</v>
      </c>
      <c r="J123" s="137">
        <f t="shared" si="61"/>
        <v>3534.6</v>
      </c>
      <c r="K123" s="138">
        <f t="shared" ref="K123" si="62">J123/I123</f>
        <v>519.79411764705878</v>
      </c>
      <c r="L123" s="136">
        <f t="shared" ref="L123:M123" si="63">AVERAGE(L107:L122)</f>
        <v>6.8</v>
      </c>
      <c r="M123" s="137">
        <f t="shared" si="63"/>
        <v>3153.1447231694524</v>
      </c>
      <c r="N123" s="138">
        <f>M123/L123</f>
        <v>463.69775340727244</v>
      </c>
      <c r="O123" s="139">
        <f>L123-I123</f>
        <v>0</v>
      </c>
      <c r="P123" s="140">
        <f>N123-K123</f>
        <v>-56.09636423978634</v>
      </c>
      <c r="Q123" s="141">
        <f>N123/K123</f>
        <v>0.89207964781572258</v>
      </c>
      <c r="R123" s="273"/>
      <c r="S123" s="142">
        <f>S107</f>
        <v>0.3128009259259259</v>
      </c>
      <c r="T123" s="143">
        <f>INDEX(T107:T122,COUNTA(T107:T122))</f>
        <v>0.43077546296296299</v>
      </c>
      <c r="U123" s="144"/>
      <c r="V123" s="155"/>
      <c r="W123" s="134"/>
      <c r="X123" s="138"/>
      <c r="Y123" s="260"/>
      <c r="Z123" s="261"/>
      <c r="AA123" s="156">
        <f>M123-J123</f>
        <v>-381.45527683054752</v>
      </c>
      <c r="AB123" s="141">
        <f>M123/J123</f>
        <v>0.89207964781572247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938</v>
      </c>
      <c r="G124" s="158">
        <f t="shared" ref="G124:G126" si="64">E124*F124</f>
        <v>41553.399999999994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1769.8113207547162</v>
      </c>
      <c r="N124" s="162">
        <f>M124/L124</f>
        <v>104.10654827968919</v>
      </c>
      <c r="O124" s="164">
        <f>L124-I124</f>
        <v>0</v>
      </c>
      <c r="P124" s="165">
        <f>N124-K124</f>
        <v>-13.540510543840213</v>
      </c>
      <c r="Q124" s="151">
        <f>N124/K124</f>
        <v>0.88490566037735818</v>
      </c>
      <c r="R124" s="271">
        <f>Q140</f>
        <v>0.88399215378527296</v>
      </c>
      <c r="S124" s="166">
        <v>0.70847222222222217</v>
      </c>
      <c r="T124" s="167">
        <v>0.73055555555555551</v>
      </c>
      <c r="U124" s="168"/>
      <c r="V124" s="169">
        <v>31.800000000000015</v>
      </c>
      <c r="W124" s="86"/>
      <c r="X124" s="87"/>
      <c r="Y124" s="274"/>
      <c r="Z124" s="275"/>
      <c r="AA124" s="108">
        <f>M124-J124</f>
        <v>-230.18867924528377</v>
      </c>
      <c r="AB124" s="151">
        <f>M124/J124</f>
        <v>0.88490566037735807</v>
      </c>
      <c r="AC124" s="349">
        <f>AB140</f>
        <v>0.88399215378527296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917</v>
      </c>
      <c r="G125" s="94">
        <f t="shared" si="64"/>
        <v>46464.39</v>
      </c>
      <c r="H125" s="95"/>
      <c r="I125" s="96">
        <v>20</v>
      </c>
      <c r="J125" s="97">
        <v>2000</v>
      </c>
      <c r="K125" s="98">
        <f t="shared" ref="K125:K126" si="65">J125/I125</f>
        <v>100</v>
      </c>
      <c r="L125" s="99">
        <v>20</v>
      </c>
      <c r="M125" s="97">
        <f>F125/V125*60</f>
        <v>1767.237687366169</v>
      </c>
      <c r="N125" s="98">
        <f>M125/L125</f>
        <v>88.361884368308452</v>
      </c>
      <c r="O125" s="100">
        <f>L125-I125</f>
        <v>0</v>
      </c>
      <c r="P125" s="101">
        <f>N125-K125</f>
        <v>-11.638115631691548</v>
      </c>
      <c r="Q125" s="102">
        <f>N125/K125</f>
        <v>0.88361884368308452</v>
      </c>
      <c r="R125" s="272"/>
      <c r="S125" s="1">
        <v>0.73472222222222228</v>
      </c>
      <c r="T125" s="2">
        <v>0.75634259259259262</v>
      </c>
      <c r="U125" s="103">
        <v>6.0000000000001386</v>
      </c>
      <c r="V125" s="104">
        <v>31.133333333333297</v>
      </c>
      <c r="W125" s="105"/>
      <c r="X125" s="106"/>
      <c r="Y125" s="264"/>
      <c r="Z125" s="265"/>
      <c r="AA125" s="110">
        <f>M125-J125</f>
        <v>-232.76231263383102</v>
      </c>
      <c r="AB125" s="102">
        <f>M125/J125</f>
        <v>0.88361884368308452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1655</v>
      </c>
      <c r="G126" s="94">
        <f t="shared" si="64"/>
        <v>94831.5</v>
      </c>
      <c r="H126" s="95"/>
      <c r="I126" s="96">
        <v>21</v>
      </c>
      <c r="J126" s="97">
        <v>2000</v>
      </c>
      <c r="K126" s="98">
        <f t="shared" si="65"/>
        <v>95.238095238095241</v>
      </c>
      <c r="L126" s="99">
        <v>21</v>
      </c>
      <c r="M126" s="97">
        <f>F126/V126*60</f>
        <v>1766.9039145907525</v>
      </c>
      <c r="N126" s="98">
        <f>M126/L126</f>
        <v>84.138281647178687</v>
      </c>
      <c r="O126" s="100">
        <f>L126-I126</f>
        <v>0</v>
      </c>
      <c r="P126" s="101">
        <f>N126-K126</f>
        <v>-11.099813590916554</v>
      </c>
      <c r="Q126" s="102">
        <f>N126/K126</f>
        <v>0.88345195729537618</v>
      </c>
      <c r="R126" s="272"/>
      <c r="S126" s="1">
        <v>0.7597222222222223</v>
      </c>
      <c r="T126" s="2">
        <v>0.79874999999999996</v>
      </c>
      <c r="U126" s="103">
        <v>4.8666666666667346</v>
      </c>
      <c r="V126" s="104">
        <v>56.199999999999832</v>
      </c>
      <c r="W126" s="105"/>
      <c r="X126" s="106"/>
      <c r="Y126" s="264"/>
      <c r="Z126" s="265"/>
      <c r="AA126" s="110">
        <f>M126-J126</f>
        <v>-233.09608540924751</v>
      </c>
      <c r="AB126" s="102">
        <f>M126/J126</f>
        <v>0.88345195729537629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66">AVERAGE(I124:I139)</f>
        <v>19.333333333333332</v>
      </c>
      <c r="J140" s="137">
        <f t="shared" si="66"/>
        <v>2000</v>
      </c>
      <c r="K140" s="138">
        <f t="shared" ref="K140" si="67">J140/I140</f>
        <v>103.44827586206897</v>
      </c>
      <c r="L140" s="136">
        <f t="shared" ref="L140:M140" si="68">AVERAGE(L124:L139)</f>
        <v>19.333333333333332</v>
      </c>
      <c r="M140" s="137">
        <f t="shared" si="68"/>
        <v>1767.984307570546</v>
      </c>
      <c r="N140" s="138">
        <f>M140/L140</f>
        <v>91.447464184683412</v>
      </c>
      <c r="O140" s="139">
        <f>L140-I140</f>
        <v>0</v>
      </c>
      <c r="P140" s="140">
        <f>N140-K140</f>
        <v>-12.000811677385556</v>
      </c>
      <c r="Q140" s="141">
        <f>N140/K140</f>
        <v>0.88399215378527296</v>
      </c>
      <c r="R140" s="273"/>
      <c r="S140" s="142">
        <f>S124</f>
        <v>0.70847222222222217</v>
      </c>
      <c r="T140" s="143">
        <f>INDEX(T124:T139,COUNTA(T124:T139))</f>
        <v>0.79874999999999996</v>
      </c>
      <c r="U140" s="144"/>
      <c r="V140" s="155"/>
      <c r="W140" s="187"/>
      <c r="X140" s="188"/>
      <c r="Y140" s="260"/>
      <c r="Z140" s="261"/>
      <c r="AA140" s="156">
        <f>M140-J140</f>
        <v>-232.01569242945402</v>
      </c>
      <c r="AB140" s="141">
        <f>M140/J140</f>
        <v>0.88399215378527296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1864</v>
      </c>
      <c r="G141" s="158">
        <f t="shared" ref="G141:G143" si="69">E141*F141</f>
        <v>105856.56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1768.2213438735187</v>
      </c>
      <c r="N141" s="162">
        <f>M141/L141</f>
        <v>76.879188864066023</v>
      </c>
      <c r="O141" s="164">
        <f>L141-I141</f>
        <v>0</v>
      </c>
      <c r="P141" s="165">
        <f>N141-K141</f>
        <v>-10.077332875064414</v>
      </c>
      <c r="Q141" s="151">
        <f>N141/K141</f>
        <v>0.8841106719367593</v>
      </c>
      <c r="R141" s="271">
        <f>Q157</f>
        <v>0.88451145818433363</v>
      </c>
      <c r="S141" s="166">
        <v>0.70833333333333337</v>
      </c>
      <c r="T141" s="167">
        <v>0.75225694444444446</v>
      </c>
      <c r="U141" s="168"/>
      <c r="V141" s="169">
        <v>63.249999999999972</v>
      </c>
      <c r="W141" s="167"/>
      <c r="X141" s="170"/>
      <c r="Y141" s="274"/>
      <c r="Z141" s="275"/>
      <c r="AA141" s="108">
        <f>M141-J141</f>
        <v>-231.77865612648134</v>
      </c>
      <c r="AB141" s="151">
        <f>M141/J141</f>
        <v>0.8841106719367593</v>
      </c>
      <c r="AC141" s="276">
        <f>AB157</f>
        <v>0.88451145818433363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1422</v>
      </c>
      <c r="G142" s="94">
        <f t="shared" si="69"/>
        <v>80869.14</v>
      </c>
      <c r="H142" s="95"/>
      <c r="I142" s="96">
        <v>23</v>
      </c>
      <c r="J142" s="97">
        <v>2000</v>
      </c>
      <c r="K142" s="98">
        <f t="shared" ref="K142:K143" si="70">J142/I142</f>
        <v>86.956521739130437</v>
      </c>
      <c r="L142" s="99">
        <v>23</v>
      </c>
      <c r="M142" s="97">
        <f>F142/V142*60</f>
        <v>1768.2901554404136</v>
      </c>
      <c r="N142" s="98">
        <f>M142/L142</f>
        <v>76.882180671322331</v>
      </c>
      <c r="O142" s="100">
        <f>L142-I142</f>
        <v>0</v>
      </c>
      <c r="P142" s="101">
        <f>N142-K142</f>
        <v>-10.074341067808106</v>
      </c>
      <c r="Q142" s="102">
        <f>N142/K142</f>
        <v>0.88414507772020678</v>
      </c>
      <c r="R142" s="272"/>
      <c r="S142" s="1">
        <v>0.75555555555555554</v>
      </c>
      <c r="T142" s="2">
        <v>0.7890625</v>
      </c>
      <c r="U142" s="103">
        <v>4.7499999999999432</v>
      </c>
      <c r="V142" s="104">
        <v>48.250000000000028</v>
      </c>
      <c r="W142" s="105"/>
      <c r="X142" s="106"/>
      <c r="Y142" s="264"/>
      <c r="Z142" s="265"/>
      <c r="AA142" s="110">
        <f>M142-J142</f>
        <v>-231.70984455958637</v>
      </c>
      <c r="AB142" s="102">
        <f>M142/J142</f>
        <v>0.88414507772020678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1774</v>
      </c>
      <c r="G143" s="94">
        <f t="shared" si="69"/>
        <v>84442.400000000009</v>
      </c>
      <c r="H143" s="95"/>
      <c r="I143" s="96">
        <v>23</v>
      </c>
      <c r="J143" s="97">
        <v>2000</v>
      </c>
      <c r="K143" s="98">
        <f t="shared" si="70"/>
        <v>86.956521739130437</v>
      </c>
      <c r="L143" s="99">
        <v>23</v>
      </c>
      <c r="M143" s="97">
        <f>F143/V143*60</f>
        <v>1770.5572497920689</v>
      </c>
      <c r="N143" s="98">
        <f>M143/L143</f>
        <v>76.980749990959524</v>
      </c>
      <c r="O143" s="100">
        <f>L143-I143</f>
        <v>0</v>
      </c>
      <c r="P143" s="101">
        <f>N143-K143</f>
        <v>-9.9757717481709136</v>
      </c>
      <c r="Q143" s="102">
        <f>N143/K143</f>
        <v>0.88527862489603448</v>
      </c>
      <c r="R143" s="272"/>
      <c r="S143" s="1">
        <v>0.79236111111111107</v>
      </c>
      <c r="T143" s="2">
        <v>0.83410879629629631</v>
      </c>
      <c r="U143" s="103">
        <v>4.7499999999999432</v>
      </c>
      <c r="V143" s="104">
        <v>60.116666666666738</v>
      </c>
      <c r="W143" s="105"/>
      <c r="X143" s="106"/>
      <c r="Y143" s="264"/>
      <c r="Z143" s="265"/>
      <c r="AA143" s="110">
        <f>M143-J143</f>
        <v>-229.44275020793111</v>
      </c>
      <c r="AB143" s="102">
        <f>M143/J143</f>
        <v>0.88527862489603448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71">AVERAGE(I141:I156)</f>
        <v>23</v>
      </c>
      <c r="J157" s="137">
        <f t="shared" si="71"/>
        <v>2000</v>
      </c>
      <c r="K157" s="138">
        <f t="shared" ref="K157" si="72">J157/I157</f>
        <v>86.956521739130437</v>
      </c>
      <c r="L157" s="136">
        <f t="shared" ref="L157:M157" si="73">AVERAGE(L141:L156)</f>
        <v>23</v>
      </c>
      <c r="M157" s="137">
        <f t="shared" si="73"/>
        <v>1769.0229163686672</v>
      </c>
      <c r="N157" s="138">
        <f>M157/L157</f>
        <v>76.914039842115969</v>
      </c>
      <c r="O157" s="139">
        <f>L157-I157</f>
        <v>0</v>
      </c>
      <c r="P157" s="140">
        <f>N157-K157</f>
        <v>-10.042481897014468</v>
      </c>
      <c r="Q157" s="141">
        <f>N157/K157</f>
        <v>0.88451145818433363</v>
      </c>
      <c r="R157" s="273"/>
      <c r="S157" s="142">
        <f>S141</f>
        <v>0.70833333333333337</v>
      </c>
      <c r="T157" s="143">
        <f>INDEX(T141:T156,COUNTA(T141:T156))</f>
        <v>0.83410879629629631</v>
      </c>
      <c r="U157" s="144"/>
      <c r="V157" s="155"/>
      <c r="W157" s="134"/>
      <c r="X157" s="138"/>
      <c r="Y157" s="260"/>
      <c r="Z157" s="261"/>
      <c r="AA157" s="156">
        <f>M157-J157</f>
        <v>-230.97708363133279</v>
      </c>
      <c r="AB157" s="141">
        <f>M157/J157</f>
        <v>0.88451145818433363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94" priority="3" operator="greaterThan">
      <formula>0</formula>
    </cfRule>
  </conditionalFormatting>
  <conditionalFormatting sqref="P5:P157 AA5:AA157">
    <cfRule type="cellIs" dxfId="793" priority="6" operator="lessThan">
      <formula>0</formula>
    </cfRule>
  </conditionalFormatting>
  <conditionalFormatting sqref="Q5:Q157 AB5:AB157">
    <cfRule type="cellIs" dxfId="792" priority="4" operator="greaterThan">
      <formula>1</formula>
    </cfRule>
    <cfRule type="cellIs" dxfId="791" priority="5" operator="lessThan">
      <formula>0.8</formula>
    </cfRule>
  </conditionalFormatting>
  <conditionalFormatting sqref="R5:R157 AC124">
    <cfRule type="cellIs" dxfId="790" priority="7" operator="lessThan">
      <formula>0.8</formula>
    </cfRule>
  </conditionalFormatting>
  <conditionalFormatting sqref="AC5:AC22 AC56:AC91">
    <cfRule type="cellIs" dxfId="789" priority="9" operator="lessThan">
      <formula>0.8</formula>
    </cfRule>
  </conditionalFormatting>
  <conditionalFormatting sqref="AC39">
    <cfRule type="cellIs" dxfId="788" priority="12" operator="lessThan">
      <formula>0.8</formula>
    </cfRule>
  </conditionalFormatting>
  <conditionalFormatting sqref="AC54">
    <cfRule type="cellIs" dxfId="787" priority="11" operator="lessThan">
      <formula>0.8</formula>
    </cfRule>
  </conditionalFormatting>
  <conditionalFormatting sqref="AC97:AC105">
    <cfRule type="cellIs" dxfId="786" priority="10" operator="lessThan">
      <formula>0.8</formula>
    </cfRule>
  </conditionalFormatting>
  <conditionalFormatting sqref="AC107:AC112">
    <cfRule type="cellIs" dxfId="785" priority="8" operator="lessThan">
      <formula>0.8</formula>
    </cfRule>
  </conditionalFormatting>
  <conditionalFormatting sqref="AC139">
    <cfRule type="cellIs" dxfId="784" priority="2" operator="lessThan">
      <formula>0.8</formula>
    </cfRule>
  </conditionalFormatting>
  <conditionalFormatting sqref="AC141:AC157">
    <cfRule type="cellIs" dxfId="783" priority="1" operator="lessThan">
      <formula>0.8</formula>
    </cfRule>
  </conditionalFormatting>
  <dataValidations count="1">
    <dataValidation type="list" allowBlank="1" showInputMessage="1" showErrorMessage="1" sqref="Y5:Z157" xr:uid="{CBB6AD5A-AFD6-475F-9DA8-6B650F82F36A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AB93-C40F-430E-87C6-2597D82A330F}">
  <sheetPr>
    <tabColor theme="8" tint="0.59999389629810485"/>
  </sheetPr>
  <dimension ref="B1:AR36"/>
  <sheetViews>
    <sheetView zoomScale="70" zoomScaleNormal="70" workbookViewId="0">
      <selection activeCell="P36" sqref="P36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263</v>
      </c>
      <c r="D3" s="248"/>
      <c r="E3" s="6" t="s">
        <v>2</v>
      </c>
      <c r="F3" s="249">
        <f>'1128(18度C)'!D1+'1128(4度C)'!D1</f>
        <v>171414</v>
      </c>
      <c r="G3" s="250"/>
      <c r="H3" s="6" t="s">
        <v>3</v>
      </c>
      <c r="I3" s="251">
        <f>'1128(18度C)'!F1+'1128(4度C)'!F1</f>
        <v>5475821.4000000013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453.46459724092762</v>
      </c>
      <c r="F6" s="226" t="e">
        <f>AVERAGE(#REF!,D13:K13)</f>
        <v>#REF!</v>
      </c>
      <c r="G6" s="227">
        <f>AVERAGE(D13:K13)</f>
        <v>181.79978648142898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779.69489334195214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400.01336539230243</v>
      </c>
      <c r="F7" s="230" t="e">
        <f>AVERAGE(#REF!,D14:K14)</f>
        <v>#REF!</v>
      </c>
      <c r="G7" s="217">
        <f>AVERAGE(D14:K14)</f>
        <v>160.80554719428179</v>
      </c>
      <c r="H7" s="218"/>
      <c r="I7" s="217">
        <f>AVERAGE(L14:O14)</f>
        <v>84.177696609180131</v>
      </c>
      <c r="J7" s="218"/>
      <c r="K7" s="217">
        <f>AVERAGE(D28:O28)</f>
        <v>523.86300030703728</v>
      </c>
      <c r="L7" s="218"/>
      <c r="M7" s="217">
        <f>AVERAGE(P28:X28)</f>
        <v>687.8490895021514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0.88209321643347594</v>
      </c>
      <c r="F8" s="222" t="e">
        <f>AVERAGE(D15:K15,#REF!)</f>
        <v>#REF!</v>
      </c>
      <c r="G8" s="223">
        <f>AVERAGE(D15:K15)</f>
        <v>0.88378335699635646</v>
      </c>
      <c r="H8" s="224"/>
      <c r="I8" s="223">
        <f>AVERAGE(L15:O15)</f>
        <v>0.88422292024601323</v>
      </c>
      <c r="J8" s="224"/>
      <c r="K8" s="223">
        <f>AVERAGE(D29:O29)</f>
        <v>0.88035734966684509</v>
      </c>
      <c r="L8" s="224"/>
      <c r="M8" s="223">
        <f>AVERAGE(P29:X29)</f>
        <v>0.88130535159371137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80.645161290322577</v>
      </c>
      <c r="F13" s="23">
        <v>92.617449664429529</v>
      </c>
      <c r="G13" s="23">
        <v>90.090090090090087</v>
      </c>
      <c r="H13" s="23">
        <v>136.36363636363635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107.27022051837332</v>
      </c>
      <c r="E14" s="27">
        <v>71.519493041644054</v>
      </c>
      <c r="F14" s="27">
        <v>81.56340317216268</v>
      </c>
      <c r="G14" s="27">
        <v>79.210958908769655</v>
      </c>
      <c r="H14" s="27">
        <v>120.62269850491472</v>
      </c>
      <c r="I14" s="27">
        <v>204.43933722751589</v>
      </c>
      <c r="J14" s="27" t="s">
        <v>36</v>
      </c>
      <c r="K14" s="54">
        <v>461.01271898659195</v>
      </c>
      <c r="L14" s="26" t="s">
        <v>36</v>
      </c>
      <c r="M14" s="66" t="s">
        <v>36</v>
      </c>
      <c r="N14" s="27">
        <v>91.440644464972621</v>
      </c>
      <c r="O14" s="28">
        <v>76.914748753387642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0.88833151366777907</v>
      </c>
      <c r="E15" s="31">
        <f t="shared" si="0"/>
        <v>0.88684171371638632</v>
      </c>
      <c r="F15" s="31">
        <f t="shared" si="0"/>
        <v>0.88064833859798841</v>
      </c>
      <c r="G15" s="31">
        <f t="shared" si="0"/>
        <v>0.87924164388734316</v>
      </c>
      <c r="H15" s="31">
        <f t="shared" si="0"/>
        <v>0.88456645570270809</v>
      </c>
      <c r="I15" s="31">
        <f t="shared" si="0"/>
        <v>0.87993975851154616</v>
      </c>
      <c r="J15" s="31" t="s">
        <v>36</v>
      </c>
      <c r="K15" s="55">
        <f t="shared" ref="K15" si="1">K14/K13</f>
        <v>0.88691407489074447</v>
      </c>
      <c r="L15" s="30" t="s">
        <v>36</v>
      </c>
      <c r="M15" s="67" t="s">
        <v>36</v>
      </c>
      <c r="N15" s="31">
        <f t="shared" ref="N15:O15" si="2">N14/N13</f>
        <v>0.88392622982806868</v>
      </c>
      <c r="O15" s="32">
        <f t="shared" si="2"/>
        <v>0.8845196106639579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0.25009259259259259</v>
      </c>
      <c r="E16" s="2">
        <v>0.25010416666666668</v>
      </c>
      <c r="F16" s="2">
        <v>0.25</v>
      </c>
      <c r="G16" s="2">
        <v>0.25001157407407409</v>
      </c>
      <c r="H16" s="2">
        <v>0.25</v>
      </c>
      <c r="I16" s="2">
        <v>0.30700231481481483</v>
      </c>
      <c r="J16" s="2" t="s">
        <v>36</v>
      </c>
      <c r="K16" s="2">
        <v>0.3175</v>
      </c>
      <c r="L16" s="1" t="s">
        <v>36</v>
      </c>
      <c r="M16" s="68" t="s">
        <v>36</v>
      </c>
      <c r="N16" s="2">
        <v>0.70833333333333337</v>
      </c>
      <c r="O16" s="3">
        <v>0.70847222222222217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0.54673611111111109</v>
      </c>
      <c r="E17" s="2">
        <v>0.52430555555555558</v>
      </c>
      <c r="F17" s="2">
        <v>0.56805555555555554</v>
      </c>
      <c r="G17" s="2">
        <v>0.52986111111111112</v>
      </c>
      <c r="H17" s="2">
        <v>0.57847222222222228</v>
      </c>
      <c r="I17" s="2">
        <v>0.50694444444444442</v>
      </c>
      <c r="J17" s="2" t="s">
        <v>36</v>
      </c>
      <c r="K17" s="2">
        <v>0.43541666666666667</v>
      </c>
      <c r="L17" s="1" t="s">
        <v>36</v>
      </c>
      <c r="M17" s="68" t="s">
        <v>36</v>
      </c>
      <c r="N17" s="2">
        <v>0.78402777777777777</v>
      </c>
      <c r="O17" s="3">
        <v>0.8208333333333333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24.8</v>
      </c>
      <c r="F18" s="34">
        <v>21.285714285714285</v>
      </c>
      <c r="G18" s="34">
        <v>22.2</v>
      </c>
      <c r="H18" s="34">
        <v>19.8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795</v>
      </c>
      <c r="U27" s="23" t="s">
        <v>36</v>
      </c>
      <c r="V27" s="23">
        <v>825</v>
      </c>
      <c r="W27" s="23">
        <v>969.23076923076928</v>
      </c>
      <c r="X27" s="24">
        <v>1023.5294117647059</v>
      </c>
    </row>
    <row r="28" spans="2:44" ht="39.6" customHeight="1">
      <c r="B28" s="205"/>
      <c r="C28" s="25" t="s">
        <v>37</v>
      </c>
      <c r="D28" s="27">
        <v>183.32699552730003</v>
      </c>
      <c r="E28" s="27" t="s">
        <v>36</v>
      </c>
      <c r="F28" s="27" t="s">
        <v>36</v>
      </c>
      <c r="G28" s="27">
        <v>271.78694548908868</v>
      </c>
      <c r="H28" s="27">
        <v>384.52162490637289</v>
      </c>
      <c r="I28" s="27">
        <v>372.00435097896872</v>
      </c>
      <c r="J28" s="27" t="s">
        <v>36</v>
      </c>
      <c r="K28" s="27" t="s">
        <v>36</v>
      </c>
      <c r="L28" s="27" t="s">
        <v>36</v>
      </c>
      <c r="M28" s="27">
        <v>693.1106788910763</v>
      </c>
      <c r="N28" s="27">
        <v>1000.6058571265406</v>
      </c>
      <c r="O28" s="27">
        <v>761.68454922991373</v>
      </c>
      <c r="P28" s="26">
        <v>249.0836090391885</v>
      </c>
      <c r="Q28" s="27" t="s">
        <v>36</v>
      </c>
      <c r="R28" s="27" t="s">
        <v>36</v>
      </c>
      <c r="S28" s="27" t="s">
        <v>36</v>
      </c>
      <c r="T28" s="27">
        <v>705.67410850046451</v>
      </c>
      <c r="U28" s="27" t="s">
        <v>36</v>
      </c>
      <c r="V28" s="27">
        <v>734.91191018779341</v>
      </c>
      <c r="W28" s="27">
        <v>857.51591327566155</v>
      </c>
      <c r="X28" s="28">
        <v>892.05990650764898</v>
      </c>
    </row>
    <row r="29" spans="2:44" ht="40.15" customHeight="1">
      <c r="B29" s="205"/>
      <c r="C29" s="29" t="s">
        <v>38</v>
      </c>
      <c r="D29" s="31">
        <f>D28/D27</f>
        <v>0.86571081221225021</v>
      </c>
      <c r="E29" s="31" t="s">
        <v>36</v>
      </c>
      <c r="F29" s="31" t="s">
        <v>36</v>
      </c>
      <c r="G29" s="31">
        <f>G28/G27</f>
        <v>0.86820829809014444</v>
      </c>
      <c r="H29" s="31">
        <f>H28/H27</f>
        <v>0.88735759593778363</v>
      </c>
      <c r="I29" s="31">
        <f>I28/I27</f>
        <v>0.89281044234952489</v>
      </c>
      <c r="J29" s="31" t="s">
        <v>36</v>
      </c>
      <c r="K29" s="31" t="s">
        <v>36</v>
      </c>
      <c r="L29" s="31" t="s">
        <v>36</v>
      </c>
      <c r="M29" s="31">
        <f>M28/M27</f>
        <v>0.89264254099608309</v>
      </c>
      <c r="N29" s="31">
        <f>N28/N27</f>
        <v>0.87009204967525267</v>
      </c>
      <c r="O29" s="31">
        <f>O28/O27</f>
        <v>0.88567970840687638</v>
      </c>
      <c r="P29" s="30">
        <f>P28/P27</f>
        <v>0.8717926316371597</v>
      </c>
      <c r="Q29" s="31" t="s">
        <v>36</v>
      </c>
      <c r="R29" s="31" t="s">
        <v>36</v>
      </c>
      <c r="S29" s="31" t="s">
        <v>36</v>
      </c>
      <c r="T29" s="31">
        <f>T28/T27</f>
        <v>0.88764038805089873</v>
      </c>
      <c r="U29" s="31" t="s">
        <v>36</v>
      </c>
      <c r="V29" s="31">
        <f>V28/V27</f>
        <v>0.89080231537914356</v>
      </c>
      <c r="W29" s="31">
        <f>W28/W27</f>
        <v>0.88473864068123809</v>
      </c>
      <c r="X29" s="32">
        <f>X28/X27</f>
        <v>0.87155278222011678</v>
      </c>
    </row>
    <row r="30" spans="2:44" ht="17.25" customHeight="1">
      <c r="B30" s="206" t="s">
        <v>39</v>
      </c>
      <c r="C30" s="14" t="s">
        <v>40</v>
      </c>
      <c r="D30" s="2">
        <v>0.37847222222222221</v>
      </c>
      <c r="E30" s="2" t="s">
        <v>36</v>
      </c>
      <c r="F30" s="2" t="s">
        <v>36</v>
      </c>
      <c r="G30" s="2">
        <v>0.2503009259259259</v>
      </c>
      <c r="H30" s="2">
        <v>0.25</v>
      </c>
      <c r="I30" s="2">
        <v>0.43900462962962961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0.2502199074074074</v>
      </c>
      <c r="O30" s="2">
        <v>0.25</v>
      </c>
      <c r="P30" s="1">
        <v>0.70868055555555554</v>
      </c>
      <c r="Q30" s="2" t="s">
        <v>36</v>
      </c>
      <c r="R30" s="2" t="s">
        <v>36</v>
      </c>
      <c r="S30" s="2" t="s">
        <v>36</v>
      </c>
      <c r="T30" s="2">
        <v>0.70854166666666663</v>
      </c>
      <c r="U30" s="2" t="s">
        <v>36</v>
      </c>
      <c r="V30" s="2">
        <v>0.7085069444444444</v>
      </c>
      <c r="W30" s="2">
        <v>0.70833333333333337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0.42986111111111114</v>
      </c>
      <c r="E31" s="2" t="s">
        <v>36</v>
      </c>
      <c r="F31" s="2" t="s">
        <v>36</v>
      </c>
      <c r="G31" s="2">
        <v>0.30349537037037039</v>
      </c>
      <c r="H31" s="2">
        <v>0.31266203703703704</v>
      </c>
      <c r="I31" s="2">
        <v>0.46597222222222223</v>
      </c>
      <c r="J31" s="2" t="s">
        <v>36</v>
      </c>
      <c r="K31" s="2" t="s">
        <v>36</v>
      </c>
      <c r="L31" s="2" t="s">
        <v>36</v>
      </c>
      <c r="M31" s="2">
        <v>0.3946527777777778</v>
      </c>
      <c r="N31" s="2">
        <v>0.44930555555555557</v>
      </c>
      <c r="O31" s="2">
        <v>0.37638888888888888</v>
      </c>
      <c r="P31" s="1">
        <v>0.82460648148148152</v>
      </c>
      <c r="Q31" s="2" t="s">
        <v>36</v>
      </c>
      <c r="R31" s="2" t="s">
        <v>36</v>
      </c>
      <c r="S31" s="2" t="s">
        <v>36</v>
      </c>
      <c r="T31" s="2">
        <v>0.87589120370370366</v>
      </c>
      <c r="U31" s="2" t="s">
        <v>36</v>
      </c>
      <c r="V31" s="2">
        <v>0.88017361111111114</v>
      </c>
      <c r="W31" s="2">
        <v>0.97738425925925931</v>
      </c>
      <c r="X31" s="3">
        <v>0.97446759259259264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3.4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6B16-0E6D-4CAF-B524-1AB8DB4E7E3C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P36" sqref="P36"/>
      <selection pane="bottomLeft" activeCell="P36" sqref="P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95469</v>
      </c>
      <c r="E1" s="76" t="s">
        <v>3</v>
      </c>
      <c r="F1" s="77">
        <f>SUM(G5:G208)</f>
        <v>1894882.7600000005</v>
      </c>
      <c r="G1" s="78" t="s">
        <v>73</v>
      </c>
      <c r="H1" s="79">
        <f>L21+L38+L55+L72+L89+L106+L123+L140+L157+L174+L191+L208</f>
        <v>78.75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45989</v>
      </c>
      <c r="B2" s="323"/>
      <c r="C2" s="81" t="s">
        <v>34</v>
      </c>
      <c r="D2" s="82">
        <f>AVERAGE(N21,N38,N55,N72,N89,N106,N123,N140,N157,N174,N191,N208)</f>
        <v>592.19053747166811</v>
      </c>
      <c r="E2" s="82" t="s">
        <v>80</v>
      </c>
      <c r="F2" s="83">
        <f>F1/D1</f>
        <v>19.848147147241519</v>
      </c>
      <c r="G2" s="84" t="s">
        <v>81</v>
      </c>
      <c r="H2" s="85">
        <f>COUNT(H5:H208)</f>
        <v>2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283" t="s">
        <v>191</v>
      </c>
      <c r="D5" s="284"/>
      <c r="E5" s="92">
        <v>29.85</v>
      </c>
      <c r="F5" s="93">
        <v>1842</v>
      </c>
      <c r="G5" s="94">
        <f t="shared" ref="G5:G6" si="0">E5*F5</f>
        <v>54983.700000000004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3117.6304654442856</v>
      </c>
      <c r="N5" s="98">
        <f>M5/L5</f>
        <v>183.39002737907563</v>
      </c>
      <c r="O5" s="100">
        <f>L5-I5</f>
        <v>0</v>
      </c>
      <c r="P5" s="101">
        <f>N5-K5</f>
        <v>-28.374678503277295</v>
      </c>
      <c r="Q5" s="102">
        <f>N5/K5</f>
        <v>0.8660084626234128</v>
      </c>
      <c r="R5" s="272">
        <f>Q21</f>
        <v>0.86571081221225021</v>
      </c>
      <c r="S5" s="1">
        <v>0.37847222222222221</v>
      </c>
      <c r="T5" s="2">
        <v>0.40309027777777778</v>
      </c>
      <c r="U5" s="103">
        <v>5.9999999999999787</v>
      </c>
      <c r="V5" s="104">
        <v>35.450000000000024</v>
      </c>
      <c r="W5" s="105"/>
      <c r="X5" s="87"/>
      <c r="Y5" s="274"/>
      <c r="Z5" s="275"/>
      <c r="AA5" s="108">
        <f>M5-J5</f>
        <v>-482.36953455571438</v>
      </c>
      <c r="AB5" s="109">
        <f>M5/J5</f>
        <v>0.86600846262341269</v>
      </c>
      <c r="AC5" s="289">
        <f>AB21</f>
        <v>0.8657108122122501</v>
      </c>
    </row>
    <row r="6" spans="1:29" ht="15.75" customHeight="1">
      <c r="A6" s="280"/>
      <c r="B6" s="91" t="s">
        <v>104</v>
      </c>
      <c r="C6" s="283" t="s">
        <v>105</v>
      </c>
      <c r="D6" s="284"/>
      <c r="E6" s="92">
        <v>29.52</v>
      </c>
      <c r="F6" s="93">
        <v>1749</v>
      </c>
      <c r="G6" s="94">
        <f t="shared" si="0"/>
        <v>51630.479999999996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3115.4873824839146</v>
      </c>
      <c r="N6" s="98">
        <f>M6/L6</f>
        <v>183.26396367552439</v>
      </c>
      <c r="O6" s="100">
        <f>L6-I6</f>
        <v>0</v>
      </c>
      <c r="P6" s="101">
        <f>N6-K6</f>
        <v>-28.500742206828534</v>
      </c>
      <c r="Q6" s="102">
        <f>N6/K6</f>
        <v>0.86541316180108752</v>
      </c>
      <c r="R6" s="272"/>
      <c r="S6" s="1">
        <v>0.4064699074074074</v>
      </c>
      <c r="T6" s="2">
        <v>0.42986111111111114</v>
      </c>
      <c r="U6" s="103">
        <v>4.8666666666666547</v>
      </c>
      <c r="V6" s="104">
        <v>33.68333333333338</v>
      </c>
      <c r="W6" s="105"/>
      <c r="X6" s="106"/>
      <c r="Y6" s="264"/>
      <c r="Z6" s="265"/>
      <c r="AA6" s="110">
        <f>M6-J6</f>
        <v>-484.51261751608536</v>
      </c>
      <c r="AB6" s="111">
        <f>M6/J6</f>
        <v>0.8654131618010874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3116.5589239641004</v>
      </c>
      <c r="N21" s="138">
        <f>M21/L21</f>
        <v>183.32699552730003</v>
      </c>
      <c r="O21" s="139">
        <f>L21-I21</f>
        <v>0</v>
      </c>
      <c r="P21" s="140">
        <f>N21-K21</f>
        <v>-28.4377103550529</v>
      </c>
      <c r="Q21" s="141">
        <f>N21/K21</f>
        <v>0.86571081221225021</v>
      </c>
      <c r="R21" s="273"/>
      <c r="S21" s="142">
        <f>S5</f>
        <v>0.37847222222222221</v>
      </c>
      <c r="T21" s="143">
        <f>INDEX(T5:T20,COUNTA(T5:T20))</f>
        <v>0.42986111111111114</v>
      </c>
      <c r="U21" s="144"/>
      <c r="V21" s="144"/>
      <c r="W21" s="145"/>
      <c r="X21" s="146"/>
      <c r="Y21" s="260"/>
      <c r="Z21" s="261"/>
      <c r="AA21" s="147">
        <f>M21-J21</f>
        <v>-483.44107603589964</v>
      </c>
      <c r="AB21" s="148">
        <f>M21/J21</f>
        <v>0.8657108122122501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1078</v>
      </c>
      <c r="G22" s="158">
        <f t="shared" ref="G22:G23" si="5">E22*F22</f>
        <v>27639.920000000002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3144.8946515397015</v>
      </c>
      <c r="N22" s="162">
        <f>M22/L22</f>
        <v>285.89951377633651</v>
      </c>
      <c r="O22" s="164">
        <f>L22-I22</f>
        <v>0</v>
      </c>
      <c r="P22" s="165">
        <f>N22-K22</f>
        <v>-41.373213496390747</v>
      </c>
      <c r="Q22" s="151">
        <f>N22/K22</f>
        <v>0.8735818476499172</v>
      </c>
      <c r="R22" s="271">
        <f>Q38</f>
        <v>0.86820829809014444</v>
      </c>
      <c r="S22" s="166">
        <v>0.2503009259259259</v>
      </c>
      <c r="T22" s="167">
        <v>0.26458333333333334</v>
      </c>
      <c r="U22" s="168"/>
      <c r="V22" s="169">
        <v>20.566666666666713</v>
      </c>
      <c r="W22" s="172"/>
      <c r="X22" s="150"/>
      <c r="Y22" s="274"/>
      <c r="Z22" s="275"/>
      <c r="AA22" s="108">
        <f>M22-J22</f>
        <v>-455.1053484602985</v>
      </c>
      <c r="AB22" s="151">
        <f>M22/J22</f>
        <v>0.87358184764991709</v>
      </c>
      <c r="AC22" s="276">
        <f>AB38</f>
        <v>0.86820829809014433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2642</v>
      </c>
      <c r="G23" s="94">
        <f t="shared" si="5"/>
        <v>75481.94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3106.2050947093376</v>
      </c>
      <c r="N23" s="98">
        <f>M23/L23</f>
        <v>258.85042455911145</v>
      </c>
      <c r="O23" s="100">
        <f>L23-I23</f>
        <v>0</v>
      </c>
      <c r="P23" s="101">
        <f>N23-K23</f>
        <v>-41.149575440888555</v>
      </c>
      <c r="Q23" s="102">
        <f>N23/K23</f>
        <v>0.86283474853037145</v>
      </c>
      <c r="R23" s="272"/>
      <c r="S23" s="1">
        <v>0.26805555555555555</v>
      </c>
      <c r="T23" s="2">
        <v>0.30349537037037039</v>
      </c>
      <c r="U23" s="103">
        <v>4.9999999999999822</v>
      </c>
      <c r="V23" s="104">
        <v>51.033333333333374</v>
      </c>
      <c r="W23" s="105"/>
      <c r="X23" s="106"/>
      <c r="Y23" s="264"/>
      <c r="Z23" s="265"/>
      <c r="AA23" s="110">
        <f>M23-J23</f>
        <v>-493.79490529066243</v>
      </c>
      <c r="AB23" s="102">
        <f>M23/J23</f>
        <v>0.86283474853037156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3125.5498731245198</v>
      </c>
      <c r="N38" s="138">
        <f>M38/L38</f>
        <v>271.78694548908868</v>
      </c>
      <c r="O38" s="139">
        <f>L38-I38</f>
        <v>0</v>
      </c>
      <c r="P38" s="140">
        <f>N38-K38</f>
        <v>-41.256532771780883</v>
      </c>
      <c r="Q38" s="141">
        <f>N38/K38</f>
        <v>0.86820829809014444</v>
      </c>
      <c r="R38" s="273"/>
      <c r="S38" s="142">
        <f>S22</f>
        <v>0.2503009259259259</v>
      </c>
      <c r="T38" s="143">
        <f>INDEX(T22:T37,COUNTA(T22:T37))</f>
        <v>0.30349537037037039</v>
      </c>
      <c r="U38" s="144"/>
      <c r="V38" s="155"/>
      <c r="W38" s="134"/>
      <c r="X38" s="138"/>
      <c r="Y38" s="260"/>
      <c r="Z38" s="261"/>
      <c r="AA38" s="156">
        <f>M38-J38</f>
        <v>-474.45012687548024</v>
      </c>
      <c r="AB38" s="141">
        <f>M38/J38</f>
        <v>0.86820829809014433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1121</v>
      </c>
      <c r="G39" s="158">
        <f t="shared" ref="G39:G41" si="10">E39*F39</f>
        <v>15727.63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2306.0571428571407</v>
      </c>
      <c r="N39" s="162">
        <f>M39/L39</f>
        <v>384.34285714285676</v>
      </c>
      <c r="O39" s="164">
        <f>L39-I39</f>
        <v>0</v>
      </c>
      <c r="P39" s="165">
        <f>N39-K39</f>
        <v>-48.990476190476556</v>
      </c>
      <c r="Q39" s="151">
        <f>N39/K39</f>
        <v>0.88694505494505405</v>
      </c>
      <c r="R39" s="271">
        <f>Q55</f>
        <v>0.88735759593778363</v>
      </c>
      <c r="S39" s="166">
        <v>0.25</v>
      </c>
      <c r="T39" s="167">
        <v>0.27025462962962965</v>
      </c>
      <c r="U39" s="168"/>
      <c r="V39" s="169">
        <v>29.166666666666696</v>
      </c>
      <c r="W39" s="167"/>
      <c r="X39" s="170"/>
      <c r="Y39" s="274"/>
      <c r="Z39" s="275"/>
      <c r="AA39" s="108">
        <f>M39-J39</f>
        <v>-293.94285714285934</v>
      </c>
      <c r="AB39" s="151">
        <f>M39/J39</f>
        <v>0.88694505494505405</v>
      </c>
      <c r="AC39" s="276">
        <f>AB55</f>
        <v>0.88735759593778363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865</v>
      </c>
      <c r="G40" s="94">
        <f t="shared" si="10"/>
        <v>15336.45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2308.3765752409222</v>
      </c>
      <c r="N40" s="98">
        <f>M40/L40</f>
        <v>384.72942920682038</v>
      </c>
      <c r="O40" s="100">
        <f>L40-I40</f>
        <v>0</v>
      </c>
      <c r="P40" s="101">
        <f>N40-K40</f>
        <v>-48.60390412651293</v>
      </c>
      <c r="Q40" s="102">
        <f>N40/K40</f>
        <v>0.88783714432343175</v>
      </c>
      <c r="R40" s="272"/>
      <c r="S40" s="1">
        <v>0.27361111111111114</v>
      </c>
      <c r="T40" s="2">
        <v>0.28922453703703704</v>
      </c>
      <c r="U40" s="103">
        <v>4.8333333333333428</v>
      </c>
      <c r="V40" s="104">
        <v>22.483333333333306</v>
      </c>
      <c r="W40" s="105"/>
      <c r="X40" s="112"/>
      <c r="Y40" s="264"/>
      <c r="Z40" s="265"/>
      <c r="AA40" s="110">
        <f>M40-J40</f>
        <v>-291.62342475907781</v>
      </c>
      <c r="AB40" s="102">
        <f>M40/J40</f>
        <v>0.88783714432343164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1124</v>
      </c>
      <c r="G41" s="94">
        <f t="shared" si="10"/>
        <v>16286.76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2306.9555302166486</v>
      </c>
      <c r="N41" s="98">
        <f>M41/L41</f>
        <v>384.49258836944142</v>
      </c>
      <c r="O41" s="100">
        <f>L41-I41</f>
        <v>0</v>
      </c>
      <c r="P41" s="101">
        <f>N41-K41</f>
        <v>-48.840744963891893</v>
      </c>
      <c r="Q41" s="102">
        <f>N41/K41</f>
        <v>0.88729058854486487</v>
      </c>
      <c r="R41" s="272"/>
      <c r="S41" s="1">
        <v>0.29236111111111113</v>
      </c>
      <c r="T41" s="2">
        <v>0.31266203703703704</v>
      </c>
      <c r="U41" s="103">
        <v>4.5166666666666799</v>
      </c>
      <c r="V41" s="104">
        <v>29.23333333333332</v>
      </c>
      <c r="W41" s="105"/>
      <c r="X41" s="112"/>
      <c r="Y41" s="264"/>
      <c r="Z41" s="265"/>
      <c r="AA41" s="110">
        <f>M41-J41</f>
        <v>-293.04446978335136</v>
      </c>
      <c r="AB41" s="102">
        <f>M41/J41</f>
        <v>0.88729058854486487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2307.1297494382375</v>
      </c>
      <c r="N55" s="138">
        <f>M55/L55</f>
        <v>384.52162490637289</v>
      </c>
      <c r="O55" s="139">
        <f>L55-I55</f>
        <v>0</v>
      </c>
      <c r="P55" s="140">
        <f>N55-K55</f>
        <v>-48.811708426960422</v>
      </c>
      <c r="Q55" s="141">
        <f>N55/K55</f>
        <v>0.88735759593778363</v>
      </c>
      <c r="R55" s="273"/>
      <c r="S55" s="142">
        <f>S39</f>
        <v>0.25</v>
      </c>
      <c r="T55" s="143">
        <f>INDEX(T39:T54,COUNTA(T39:T54))</f>
        <v>0.31266203703703704</v>
      </c>
      <c r="U55" s="144"/>
      <c r="V55" s="155"/>
      <c r="W55" s="134"/>
      <c r="X55" s="138"/>
      <c r="Y55" s="260"/>
      <c r="Z55" s="261"/>
      <c r="AA55" s="156">
        <f>M55-J55</f>
        <v>-292.87025056176253</v>
      </c>
      <c r="AB55" s="141">
        <f>M55/J55</f>
        <v>0.88735759593778363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403</v>
      </c>
      <c r="G56" s="114">
        <f t="shared" ref="G56:G57" si="14">E56*F56</f>
        <v>7814.17</v>
      </c>
      <c r="H56" s="11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2231.9999999999859</v>
      </c>
      <c r="N56" s="98">
        <f>M56/L56</f>
        <v>371.99999999999767</v>
      </c>
      <c r="O56" s="100">
        <f>L56-I56</f>
        <v>0</v>
      </c>
      <c r="P56" s="101">
        <f>N56-K56</f>
        <v>-44.666666666669016</v>
      </c>
      <c r="Q56" s="102">
        <f>N56/K56</f>
        <v>0.89279999999999438</v>
      </c>
      <c r="R56" s="271">
        <f>Q72</f>
        <v>0.89281044234952489</v>
      </c>
      <c r="S56" s="1">
        <v>0.43900462962962961</v>
      </c>
      <c r="T56" s="2">
        <v>0.4465277777777778</v>
      </c>
      <c r="U56" s="103">
        <v>5.1666666666666217</v>
      </c>
      <c r="V56" s="104">
        <v>10.833333333333401</v>
      </c>
      <c r="W56" s="167"/>
      <c r="X56" s="170"/>
      <c r="Y56" s="274"/>
      <c r="Z56" s="275"/>
      <c r="AA56" s="108">
        <f>M56-J56</f>
        <v>-268.0000000000141</v>
      </c>
      <c r="AB56" s="151">
        <f>M56/J56</f>
        <v>0.89279999999999438</v>
      </c>
      <c r="AC56" s="276">
        <f>AB72</f>
        <v>0.892810442349525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855</v>
      </c>
      <c r="G57" s="114">
        <f t="shared" si="14"/>
        <v>16843.5</v>
      </c>
      <c r="H57" s="118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2232.0522117476385</v>
      </c>
      <c r="N57" s="98">
        <f>M57/L57</f>
        <v>372.00870195793976</v>
      </c>
      <c r="O57" s="119">
        <f>L57-I57</f>
        <v>0</v>
      </c>
      <c r="P57" s="120">
        <f>N57-K57</f>
        <v>-44.657964708726922</v>
      </c>
      <c r="Q57" s="121">
        <f>N57/K57</f>
        <v>0.89282088469905541</v>
      </c>
      <c r="R57" s="272"/>
      <c r="S57" s="1">
        <v>0.45001157407407405</v>
      </c>
      <c r="T57" s="2">
        <v>0.46597222222222223</v>
      </c>
      <c r="U57" s="103">
        <v>5.0166666666665982</v>
      </c>
      <c r="V57" s="104">
        <v>22.983333333333384</v>
      </c>
      <c r="W57" s="105"/>
      <c r="X57" s="112"/>
      <c r="Y57" s="264"/>
      <c r="Z57" s="265"/>
      <c r="AA57" s="110">
        <f>M57-J57</f>
        <v>-267.94778825236153</v>
      </c>
      <c r="AB57" s="102">
        <f>M57/J57</f>
        <v>0.89282088469905541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2232.0261058738124</v>
      </c>
      <c r="N72" s="138">
        <f>M72/L72</f>
        <v>372.00435097896872</v>
      </c>
      <c r="O72" s="139">
        <f>L72-I72</f>
        <v>0</v>
      </c>
      <c r="P72" s="140">
        <f>N72-K72</f>
        <v>-44.662315687697969</v>
      </c>
      <c r="Q72" s="141">
        <f>N72/K72</f>
        <v>0.89281044234952489</v>
      </c>
      <c r="R72" s="273"/>
      <c r="S72" s="142">
        <f>S56</f>
        <v>0.43900462962962961</v>
      </c>
      <c r="T72" s="143">
        <f>INDEX(T56:T71,COUNTA(T56:T71))</f>
        <v>0.46597222222222223</v>
      </c>
      <c r="U72" s="144"/>
      <c r="V72" s="155"/>
      <c r="W72" s="134"/>
      <c r="X72" s="138"/>
      <c r="Y72" s="260"/>
      <c r="Z72" s="261"/>
      <c r="AA72" s="156">
        <f>M72-J72</f>
        <v>-267.97389412618759</v>
      </c>
      <c r="AB72" s="141">
        <f>M72/J72</f>
        <v>0.892810442349525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2016</v>
      </c>
      <c r="G73" s="158">
        <f t="shared" ref="G73:G76" si="18">E73*F73</f>
        <v>43243.199999999997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2949.0451036164186</v>
      </c>
      <c r="N73" s="162">
        <f>M73/L73</f>
        <v>737.26127590410465</v>
      </c>
      <c r="O73" s="164">
        <f>L73-I73</f>
        <v>0</v>
      </c>
      <c r="P73" s="165">
        <f>N73-K73</f>
        <v>-87.73872409589535</v>
      </c>
      <c r="Q73" s="151">
        <f>N73/K73</f>
        <v>0.89365003139891475</v>
      </c>
      <c r="R73" s="271">
        <f>Q89</f>
        <v>0.89264254099608309</v>
      </c>
      <c r="S73" s="166">
        <v>0.25</v>
      </c>
      <c r="T73" s="167">
        <v>0.27848379629629627</v>
      </c>
      <c r="U73" s="168"/>
      <c r="V73" s="169">
        <v>41.01666666666663</v>
      </c>
      <c r="W73" s="172"/>
      <c r="X73" s="150"/>
      <c r="Y73" s="274"/>
      <c r="Z73" s="275"/>
      <c r="AA73" s="108">
        <f>M73-J73</f>
        <v>-350.9548963835814</v>
      </c>
      <c r="AB73" s="151">
        <f>M73/J73</f>
        <v>0.89365003139891475</v>
      </c>
      <c r="AC73" s="276">
        <f>AB89</f>
        <v>0.89264254099608309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1048</v>
      </c>
      <c r="G74" s="94">
        <f t="shared" si="18"/>
        <v>23349.440000000002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2947.4999999999959</v>
      </c>
      <c r="N74" s="98">
        <f>M74/L74</f>
        <v>589.4999999999992</v>
      </c>
      <c r="O74" s="100">
        <f>L74-I74</f>
        <v>0</v>
      </c>
      <c r="P74" s="101">
        <f>N74-K74</f>
        <v>-70.500000000000796</v>
      </c>
      <c r="Q74" s="102">
        <f>N74/K74</f>
        <v>0.89318181818181697</v>
      </c>
      <c r="R74" s="272"/>
      <c r="S74" s="1">
        <v>0.28194444444444444</v>
      </c>
      <c r="T74" s="2">
        <v>0.29675925925925928</v>
      </c>
      <c r="U74" s="103">
        <v>4.9833333333333663</v>
      </c>
      <c r="V74" s="104">
        <v>21.333333333333364</v>
      </c>
      <c r="W74" s="105"/>
      <c r="X74" s="106"/>
      <c r="Y74" s="264"/>
      <c r="Z74" s="265"/>
      <c r="AA74" s="110">
        <f>M74-J74</f>
        <v>-352.50000000000409</v>
      </c>
      <c r="AB74" s="102">
        <f>M74/J74</f>
        <v>0.89318181818181697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2433</v>
      </c>
      <c r="G75" s="94">
        <f t="shared" si="18"/>
        <v>43526.37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2946.1150353178609</v>
      </c>
      <c r="N75" s="98">
        <f>M75/L75</f>
        <v>736.52875882946523</v>
      </c>
      <c r="O75" s="100">
        <f>L75-I75</f>
        <v>0</v>
      </c>
      <c r="P75" s="101">
        <f>N75-K75</f>
        <v>-88.471241170534768</v>
      </c>
      <c r="Q75" s="102">
        <f>N75/K75</f>
        <v>0.89276213191450327</v>
      </c>
      <c r="R75" s="272"/>
      <c r="S75" s="1">
        <v>0.30031249999999998</v>
      </c>
      <c r="T75" s="2">
        <v>0.3347222222222222</v>
      </c>
      <c r="U75" s="103">
        <v>5.1166666666666138</v>
      </c>
      <c r="V75" s="104">
        <v>49.54999999999999</v>
      </c>
      <c r="W75" s="105"/>
      <c r="X75" s="106"/>
      <c r="Y75" s="264"/>
      <c r="Z75" s="265"/>
      <c r="AA75" s="110">
        <f>M75-J75</f>
        <v>-353.88496468213907</v>
      </c>
      <c r="AB75" s="102">
        <f>M75/J75</f>
        <v>0.89276213191450327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3984</v>
      </c>
      <c r="G76" s="94">
        <f t="shared" si="18"/>
        <v>66373.440000000002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2940.2214022140224</v>
      </c>
      <c r="N76" s="98">
        <f>M76/L76</f>
        <v>735.0553505535056</v>
      </c>
      <c r="O76" s="100">
        <f>L76-I76</f>
        <v>0</v>
      </c>
      <c r="P76" s="101">
        <f>N76-K76</f>
        <v>-89.944649446494395</v>
      </c>
      <c r="Q76" s="102">
        <f>N76/K76</f>
        <v>0.89097618248909771</v>
      </c>
      <c r="R76" s="272"/>
      <c r="S76" s="1">
        <v>0.33819444444444446</v>
      </c>
      <c r="T76" s="2">
        <v>0.3946527777777778</v>
      </c>
      <c r="U76" s="103">
        <v>5.0000000000000622</v>
      </c>
      <c r="V76" s="104">
        <v>81.3</v>
      </c>
      <c r="W76" s="105"/>
      <c r="X76" s="106"/>
      <c r="Y76" s="264"/>
      <c r="Z76" s="265"/>
      <c r="AA76" s="110">
        <f>M76-J76</f>
        <v>-359.77859778597758</v>
      </c>
      <c r="AB76" s="102">
        <f>M76/J76</f>
        <v>0.89097618248909771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2945.7203852870744</v>
      </c>
      <c r="N89" s="138">
        <f>M89/L89</f>
        <v>693.1106788910763</v>
      </c>
      <c r="O89" s="139">
        <f>L89-I89</f>
        <v>0</v>
      </c>
      <c r="P89" s="140">
        <f>N89-K89</f>
        <v>-83.35990934421784</v>
      </c>
      <c r="Q89" s="141">
        <f>N89/K89</f>
        <v>0.89264254099608309</v>
      </c>
      <c r="R89" s="273"/>
      <c r="S89" s="142">
        <f>S73</f>
        <v>0.25</v>
      </c>
      <c r="T89" s="143">
        <f>INDEX(T73:T88,COUNTA(T73:T88))</f>
        <v>0.3946527777777778</v>
      </c>
      <c r="U89" s="144"/>
      <c r="V89" s="155"/>
      <c r="W89" s="88"/>
      <c r="X89" s="90"/>
      <c r="Y89" s="260"/>
      <c r="Z89" s="261"/>
      <c r="AA89" s="156">
        <f>M89-J89</f>
        <v>-354.27961471292565</v>
      </c>
      <c r="AB89" s="141">
        <f>M89/J89</f>
        <v>0.89264254099608309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1332</v>
      </c>
      <c r="G90" s="158">
        <f t="shared" ref="G90:G93" si="23">E90*F90</f>
        <v>24215.759999999998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3111.745619727451</v>
      </c>
      <c r="N90" s="162">
        <f>M90/L90</f>
        <v>1037.2485399091504</v>
      </c>
      <c r="O90" s="164">
        <f>L90-I90</f>
        <v>0</v>
      </c>
      <c r="P90" s="165">
        <f>N90-K90</f>
        <v>-162.7514600908496</v>
      </c>
      <c r="Q90" s="151">
        <f>N90/K90</f>
        <v>0.86437378325762537</v>
      </c>
      <c r="R90" s="271">
        <f>Q106</f>
        <v>0.87009204967525267</v>
      </c>
      <c r="S90" s="166">
        <v>0.2502199074074074</v>
      </c>
      <c r="T90" s="167">
        <v>0.26805555555555555</v>
      </c>
      <c r="U90" s="168"/>
      <c r="V90" s="169">
        <v>25.683333333333323</v>
      </c>
      <c r="W90" s="172"/>
      <c r="X90" s="150"/>
      <c r="Y90" s="274"/>
      <c r="Z90" s="275"/>
      <c r="AA90" s="108">
        <f>M90-J90</f>
        <v>-488.25438027254904</v>
      </c>
      <c r="AB90" s="151">
        <f>M90/J90</f>
        <v>0.86437378325762526</v>
      </c>
      <c r="AC90" s="276">
        <f>AB106</f>
        <v>0.87009204967525267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3873</v>
      </c>
      <c r="G91" s="94">
        <f t="shared" si="23"/>
        <v>54338.189999999995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2674.6211394590432</v>
      </c>
      <c r="N91" s="98">
        <f>M91/L91</f>
        <v>891.54037981968111</v>
      </c>
      <c r="O91" s="100">
        <f>L91-I91</f>
        <v>0</v>
      </c>
      <c r="P91" s="101">
        <f>N91-K91</f>
        <v>-108.45962018031889</v>
      </c>
      <c r="Q91" s="102">
        <f>N91/K91</f>
        <v>0.89154037981968115</v>
      </c>
      <c r="R91" s="272"/>
      <c r="S91" s="1">
        <v>0.27855324074074073</v>
      </c>
      <c r="T91" s="2">
        <v>0.33888888888888891</v>
      </c>
      <c r="U91" s="103">
        <v>15.116666666666658</v>
      </c>
      <c r="V91" s="104">
        <v>86.883333333333383</v>
      </c>
      <c r="W91" s="105"/>
      <c r="X91" s="106"/>
      <c r="Y91" s="264"/>
      <c r="Z91" s="265"/>
      <c r="AA91" s="110">
        <f>M91-J91</f>
        <v>-325.37886054095679</v>
      </c>
      <c r="AB91" s="102">
        <f>M91/J91</f>
        <v>0.89154037981968104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1980</v>
      </c>
      <c r="G92" s="94">
        <f t="shared" si="23"/>
        <v>35996.400000000001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3109.9476439790524</v>
      </c>
      <c r="N92" s="98">
        <f>M92/L92</f>
        <v>1036.649214659684</v>
      </c>
      <c r="O92" s="100">
        <f>L92-I92</f>
        <v>0</v>
      </c>
      <c r="P92" s="101">
        <f>N92-K92</f>
        <v>-163.35078534031595</v>
      </c>
      <c r="Q92" s="102">
        <f>N92/K92</f>
        <v>0.86387434554973674</v>
      </c>
      <c r="R92" s="272"/>
      <c r="S92" s="1">
        <v>0.34930555555555554</v>
      </c>
      <c r="T92" s="2">
        <v>0.37583333333333335</v>
      </c>
      <c r="U92" s="103">
        <v>14.999999999999947</v>
      </c>
      <c r="V92" s="104">
        <v>38.20000000000006</v>
      </c>
      <c r="W92" s="105"/>
      <c r="X92" s="106"/>
      <c r="Y92" s="264"/>
      <c r="Z92" s="265"/>
      <c r="AA92" s="110">
        <f>M92-J92</f>
        <v>-490.05235602094763</v>
      </c>
      <c r="AB92" s="102">
        <f>M92/J92</f>
        <v>0.86387434554973674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4701</v>
      </c>
      <c r="G93" s="94">
        <f t="shared" si="23"/>
        <v>67130.28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3110.9558823529396</v>
      </c>
      <c r="N93" s="98">
        <f>M93/L93</f>
        <v>1036.9852941176466</v>
      </c>
      <c r="O93" s="100">
        <f>L93-I93</f>
        <v>0</v>
      </c>
      <c r="P93" s="101">
        <f>N93-K93</f>
        <v>-163.01470588235338</v>
      </c>
      <c r="Q93" s="102">
        <f>N93/K93</f>
        <v>0.86415441176470553</v>
      </c>
      <c r="R93" s="272"/>
      <c r="S93" s="1">
        <v>0.38634259259259257</v>
      </c>
      <c r="T93" s="2">
        <v>0.44930555555555557</v>
      </c>
      <c r="U93" s="103">
        <v>15.133333333333274</v>
      </c>
      <c r="V93" s="104">
        <v>90.666666666666714</v>
      </c>
      <c r="W93" s="105"/>
      <c r="X93" s="106"/>
      <c r="Y93" s="264"/>
      <c r="Z93" s="265"/>
      <c r="AA93" s="110">
        <f>M93-J93</f>
        <v>-489.04411764706038</v>
      </c>
      <c r="AB93" s="102">
        <f>M93/J93</f>
        <v>0.86415441176470542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3001.8175713796218</v>
      </c>
      <c r="N106" s="138">
        <f>M106/L106</f>
        <v>1000.6058571265406</v>
      </c>
      <c r="O106" s="139">
        <f>L106-I106</f>
        <v>0</v>
      </c>
      <c r="P106" s="140">
        <f>N106-K106</f>
        <v>-149.39414287345937</v>
      </c>
      <c r="Q106" s="141">
        <f>N106/K106</f>
        <v>0.87009204967525267</v>
      </c>
      <c r="R106" s="273"/>
      <c r="S106" s="142">
        <f>S90</f>
        <v>0.2502199074074074</v>
      </c>
      <c r="T106" s="143">
        <f>INDEX(T90:T105,COUNTA(T90:T105))</f>
        <v>0.44930555555555557</v>
      </c>
      <c r="U106" s="144"/>
      <c r="V106" s="155"/>
      <c r="W106" s="88"/>
      <c r="X106" s="90"/>
      <c r="Y106" s="260"/>
      <c r="Z106" s="261"/>
      <c r="AA106" s="156">
        <f>M106-J106</f>
        <v>-448.18242862037823</v>
      </c>
      <c r="AB106" s="141">
        <f>M106/J106</f>
        <v>0.87009204967525267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891</v>
      </c>
      <c r="G107" s="158">
        <f t="shared" ref="G107:G110" si="28">E107*F107</f>
        <v>22675.95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2910.7078039927374</v>
      </c>
      <c r="N107" s="162">
        <f>M107/L107</f>
        <v>727.67695099818434</v>
      </c>
      <c r="O107" s="164">
        <f>L107-I107</f>
        <v>0</v>
      </c>
      <c r="P107" s="165">
        <f>N107-K107</f>
        <v>-97.323049001815662</v>
      </c>
      <c r="Q107" s="151">
        <f>N107/K107</f>
        <v>0.88203266787658707</v>
      </c>
      <c r="R107" s="271">
        <f>Q123</f>
        <v>0.88567970840687638</v>
      </c>
      <c r="S107" s="166">
        <v>0.25</v>
      </c>
      <c r="T107" s="167">
        <v>0.26275462962962964</v>
      </c>
      <c r="U107" s="168"/>
      <c r="V107" s="169">
        <v>18.366666666666688</v>
      </c>
      <c r="W107" s="167"/>
      <c r="X107" s="170"/>
      <c r="Y107" s="274"/>
      <c r="Z107" s="275"/>
      <c r="AA107" s="108">
        <f>M107-J107</f>
        <v>-389.29219600726265</v>
      </c>
      <c r="AB107" s="151">
        <f>M107/J107</f>
        <v>0.88203266787658707</v>
      </c>
      <c r="AC107" s="276">
        <f>AB123</f>
        <v>0.88567970840687638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1354</v>
      </c>
      <c r="G108" s="94">
        <f t="shared" si="28"/>
        <v>33890.620000000003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2911.8279569892425</v>
      </c>
      <c r="N108" s="98">
        <f>M108/L108</f>
        <v>727.95698924731062</v>
      </c>
      <c r="O108" s="100">
        <f>L108-I108</f>
        <v>0</v>
      </c>
      <c r="P108" s="101">
        <f>N108-K108</f>
        <v>-97.043010752689383</v>
      </c>
      <c r="Q108" s="102">
        <f>N108/K108</f>
        <v>0.88237210817855827</v>
      </c>
      <c r="R108" s="272"/>
      <c r="S108" s="1">
        <v>0.2729861111111111</v>
      </c>
      <c r="T108" s="2">
        <v>0.29236111111111113</v>
      </c>
      <c r="U108" s="103">
        <v>14.733333333333292</v>
      </c>
      <c r="V108" s="104">
        <v>27.900000000000045</v>
      </c>
      <c r="W108" s="105"/>
      <c r="X108" s="112"/>
      <c r="Y108" s="264"/>
      <c r="Z108" s="265"/>
      <c r="AA108" s="110">
        <f>M108-J108</f>
        <v>-388.17204301075753</v>
      </c>
      <c r="AB108" s="102">
        <f>M108/J108</f>
        <v>0.88237210817855827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1584</v>
      </c>
      <c r="G109" s="94">
        <f t="shared" si="28"/>
        <v>39314.879999999997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2918.3213920163766</v>
      </c>
      <c r="N109" s="98">
        <f>M109/L109</f>
        <v>729.58034800409416</v>
      </c>
      <c r="O109" s="100">
        <f>L109-I109</f>
        <v>0</v>
      </c>
      <c r="P109" s="101">
        <f>N109-K109</f>
        <v>-95.419651995905838</v>
      </c>
      <c r="Q109" s="102">
        <f>N109/K109</f>
        <v>0.88433981576253839</v>
      </c>
      <c r="R109" s="272"/>
      <c r="S109" s="1">
        <v>0.30307870370370371</v>
      </c>
      <c r="T109" s="2">
        <v>0.32569444444444445</v>
      </c>
      <c r="U109" s="103">
        <v>15.433333333333321</v>
      </c>
      <c r="V109" s="104">
        <v>32.56666666666667</v>
      </c>
      <c r="W109" s="105"/>
      <c r="X109" s="112"/>
      <c r="Y109" s="264"/>
      <c r="Z109" s="265"/>
      <c r="AA109" s="110">
        <f>M109-J109</f>
        <v>-381.67860798362335</v>
      </c>
      <c r="AB109" s="102">
        <f>M109/J109</f>
        <v>0.88433981576253839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2583</v>
      </c>
      <c r="G110" s="94">
        <f t="shared" si="28"/>
        <v>77490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2684.4110854503479</v>
      </c>
      <c r="N110" s="98">
        <f>M110/L110</f>
        <v>894.80369515011591</v>
      </c>
      <c r="O110" s="100">
        <f>L110-I110</f>
        <v>0</v>
      </c>
      <c r="P110" s="101">
        <f>N110-K110</f>
        <v>-105.19630484988409</v>
      </c>
      <c r="Q110" s="102">
        <f>N110/K110</f>
        <v>0.89480369515011593</v>
      </c>
      <c r="R110" s="272"/>
      <c r="S110" s="1">
        <v>0.33629629629629632</v>
      </c>
      <c r="T110" s="2">
        <v>0.37638888888888888</v>
      </c>
      <c r="U110" s="103">
        <v>15.266666666666682</v>
      </c>
      <c r="V110" s="104">
        <v>57.733333333333299</v>
      </c>
      <c r="W110" s="105"/>
      <c r="X110" s="106"/>
      <c r="Y110" s="264"/>
      <c r="Z110" s="265"/>
      <c r="AA110" s="110">
        <f>M110-J110</f>
        <v>-315.58891454965215</v>
      </c>
      <c r="AB110" s="102">
        <f>M110/J110</f>
        <v>0.89480369515011593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2856.3170596121763</v>
      </c>
      <c r="N123" s="138">
        <f t="shared" ref="N123:N128" si="32">M123/L123</f>
        <v>761.68454922991373</v>
      </c>
      <c r="O123" s="139">
        <f t="shared" ref="O123:O128" si="33">L123-I123</f>
        <v>0</v>
      </c>
      <c r="P123" s="140">
        <f t="shared" ref="P123:P128" si="34">N123-K123</f>
        <v>-98.315450770086272</v>
      </c>
      <c r="Q123" s="141">
        <f t="shared" ref="Q123:Q128" si="35">N123/K123</f>
        <v>0.88567970840687638</v>
      </c>
      <c r="R123" s="273"/>
      <c r="S123" s="142">
        <f>S107</f>
        <v>0.25</v>
      </c>
      <c r="T123" s="143">
        <f>INDEX(T107:T122,COUNTA(T107:T122))</f>
        <v>0.37638888888888888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-368.68294038782369</v>
      </c>
      <c r="AB123" s="141">
        <f t="shared" ref="AB123:AB128" si="37">M123/J123</f>
        <v>0.88567970840687638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134</v>
      </c>
      <c r="G124" s="158">
        <f t="shared" ref="G124:G128" si="38">E124*F124</f>
        <v>1798.28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3215.9999999999086</v>
      </c>
      <c r="N124" s="162">
        <f t="shared" si="32"/>
        <v>535.99999999998477</v>
      </c>
      <c r="O124" s="164">
        <f t="shared" si="33"/>
        <v>0</v>
      </c>
      <c r="P124" s="165">
        <f t="shared" si="34"/>
        <v>-64.000000000015234</v>
      </c>
      <c r="Q124" s="151">
        <f t="shared" si="35"/>
        <v>0.89333333333330789</v>
      </c>
      <c r="R124" s="271">
        <f>Q140</f>
        <v>0.8717926316371597</v>
      </c>
      <c r="S124" s="166">
        <v>0.70868055555555554</v>
      </c>
      <c r="T124" s="167">
        <v>0.7104166666666667</v>
      </c>
      <c r="U124" s="168"/>
      <c r="V124" s="169">
        <v>2.5000000000000711</v>
      </c>
      <c r="W124" s="167"/>
      <c r="X124" s="170"/>
      <c r="Y124" s="274"/>
      <c r="Z124" s="275"/>
      <c r="AA124" s="108">
        <f t="shared" si="36"/>
        <v>-384.0000000000914</v>
      </c>
      <c r="AB124" s="151">
        <f t="shared" si="37"/>
        <v>0.89333333333330789</v>
      </c>
      <c r="AC124" s="276">
        <f>AB140</f>
        <v>0.8717926316371597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1450</v>
      </c>
      <c r="G125" s="94">
        <f t="shared" si="38"/>
        <v>37178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3142.6851294401072</v>
      </c>
      <c r="N125" s="98">
        <f t="shared" si="32"/>
        <v>285.69864813091885</v>
      </c>
      <c r="O125" s="100">
        <f t="shared" si="33"/>
        <v>0</v>
      </c>
      <c r="P125" s="101">
        <f t="shared" si="34"/>
        <v>-41.574079141808397</v>
      </c>
      <c r="Q125" s="102">
        <f t="shared" si="35"/>
        <v>0.87296809151114096</v>
      </c>
      <c r="R125" s="272"/>
      <c r="S125" s="1">
        <v>0.71480324074074075</v>
      </c>
      <c r="T125" s="2">
        <v>0.73402777777777772</v>
      </c>
      <c r="U125" s="103">
        <v>6.3166666666666416</v>
      </c>
      <c r="V125" s="104">
        <v>27.683333333333238</v>
      </c>
      <c r="W125" s="105"/>
      <c r="X125" s="112"/>
      <c r="Y125" s="264"/>
      <c r="Z125" s="265"/>
      <c r="AA125" s="110">
        <f t="shared" si="36"/>
        <v>-457.31487055989282</v>
      </c>
      <c r="AB125" s="102">
        <f t="shared" si="37"/>
        <v>0.87296809151114085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1831</v>
      </c>
      <c r="G126" s="94">
        <f t="shared" si="38"/>
        <v>54051.12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3113.6513934813443</v>
      </c>
      <c r="N126" s="98">
        <f t="shared" si="32"/>
        <v>183.15596432243203</v>
      </c>
      <c r="O126" s="100">
        <f t="shared" si="33"/>
        <v>0</v>
      </c>
      <c r="P126" s="101">
        <f t="shared" si="34"/>
        <v>-28.608741559920901</v>
      </c>
      <c r="Q126" s="102">
        <f t="shared" si="35"/>
        <v>0.86490316485592911</v>
      </c>
      <c r="R126" s="272"/>
      <c r="S126" s="1">
        <v>0.73750000000000004</v>
      </c>
      <c r="T126" s="2">
        <v>0.76200231481481484</v>
      </c>
      <c r="U126" s="103">
        <v>5.0000000000001421</v>
      </c>
      <c r="V126" s="104">
        <v>35.283333333333303</v>
      </c>
      <c r="W126" s="105"/>
      <c r="X126" s="112"/>
      <c r="Y126" s="264"/>
      <c r="Z126" s="265"/>
      <c r="AA126" s="110">
        <f t="shared" si="36"/>
        <v>-486.34860651865574</v>
      </c>
      <c r="AB126" s="102">
        <f t="shared" si="37"/>
        <v>0.864903164855929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1926</v>
      </c>
      <c r="G127" s="94">
        <f t="shared" si="38"/>
        <v>57491.100000000006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3114.8247978436757</v>
      </c>
      <c r="N127" s="98">
        <f t="shared" si="32"/>
        <v>183.2249881084515</v>
      </c>
      <c r="O127" s="100">
        <f t="shared" si="33"/>
        <v>0</v>
      </c>
      <c r="P127" s="101">
        <f t="shared" si="34"/>
        <v>-28.53971777390143</v>
      </c>
      <c r="Q127" s="102">
        <f t="shared" si="35"/>
        <v>0.86522911051213214</v>
      </c>
      <c r="R127" s="272"/>
      <c r="S127" s="1">
        <v>0.76527777777777783</v>
      </c>
      <c r="T127" s="2">
        <v>0.79104166666666664</v>
      </c>
      <c r="U127" s="103">
        <v>4.7166666666667112</v>
      </c>
      <c r="V127" s="104">
        <v>37.099999999999881</v>
      </c>
      <c r="W127" s="105"/>
      <c r="X127" s="106"/>
      <c r="Y127" s="264"/>
      <c r="Z127" s="265"/>
      <c r="AA127" s="110">
        <f t="shared" si="36"/>
        <v>-485.1752021563243</v>
      </c>
      <c r="AB127" s="102">
        <f t="shared" si="37"/>
        <v>0.86522911051213214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2196</v>
      </c>
      <c r="G128" s="94">
        <f t="shared" si="38"/>
        <v>62739.72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3105.1060487038394</v>
      </c>
      <c r="N128" s="98">
        <f t="shared" si="32"/>
        <v>258.75883739198662</v>
      </c>
      <c r="O128" s="100">
        <f t="shared" si="33"/>
        <v>0</v>
      </c>
      <c r="P128" s="101">
        <f t="shared" si="34"/>
        <v>-41.241162608013383</v>
      </c>
      <c r="Q128" s="102">
        <f t="shared" si="35"/>
        <v>0.86252945797328873</v>
      </c>
      <c r="R128" s="272"/>
      <c r="S128" s="1">
        <v>0.79513888888888884</v>
      </c>
      <c r="T128" s="2">
        <v>0.82460648148148152</v>
      </c>
      <c r="U128" s="103">
        <v>5.8999999999999631</v>
      </c>
      <c r="V128" s="104">
        <v>42.433333333333465</v>
      </c>
      <c r="W128" s="105"/>
      <c r="X128" s="106"/>
      <c r="Y128" s="264"/>
      <c r="Z128" s="265"/>
      <c r="AA128" s="110">
        <f t="shared" si="36"/>
        <v>-494.89395129616059</v>
      </c>
      <c r="AB128" s="102">
        <f t="shared" si="37"/>
        <v>0.86252945797328873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3138.453473893775</v>
      </c>
      <c r="N140" s="138">
        <f t="shared" ref="N140:N145" si="42">M140/L140</f>
        <v>249.0836090391885</v>
      </c>
      <c r="O140" s="139">
        <f t="shared" ref="O140:O145" si="43">L140-I140</f>
        <v>0</v>
      </c>
      <c r="P140" s="140">
        <f t="shared" ref="P140:P145" si="44">N140-K140</f>
        <v>-36.63067667509722</v>
      </c>
      <c r="Q140" s="141">
        <f t="shared" ref="Q140:Q145" si="45">N140/K140</f>
        <v>0.8717926316371597</v>
      </c>
      <c r="R140" s="273"/>
      <c r="S140" s="142">
        <f>S124</f>
        <v>0.70868055555555554</v>
      </c>
      <c r="T140" s="143">
        <f>INDEX(T124:T139,COUNTA(T124:T139))</f>
        <v>0.82460648148148152</v>
      </c>
      <c r="U140" s="144"/>
      <c r="V140" s="155"/>
      <c r="W140" s="134"/>
      <c r="X140" s="138"/>
      <c r="Y140" s="260"/>
      <c r="Z140" s="261"/>
      <c r="AA140" s="156">
        <f t="shared" ref="AA140:AA145" si="46">M140-J140</f>
        <v>-461.54652610622497</v>
      </c>
      <c r="AB140" s="141">
        <f t="shared" ref="AB140:AB145" si="47">M140/J140</f>
        <v>0.8717926316371597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2386</v>
      </c>
      <c r="G141" s="158">
        <f t="shared" ref="G141:G145" si="48">E141*F141</f>
        <v>39846.199999999997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>F141/V141*60</f>
        <v>2939.6303901437309</v>
      </c>
      <c r="N141" s="162">
        <f t="shared" si="42"/>
        <v>979.87679671457693</v>
      </c>
      <c r="O141" s="164">
        <f t="shared" si="43"/>
        <v>0</v>
      </c>
      <c r="P141" s="165">
        <f t="shared" si="44"/>
        <v>-120.12320328542307</v>
      </c>
      <c r="Q141" s="151">
        <f t="shared" si="45"/>
        <v>0.89079708792234269</v>
      </c>
      <c r="R141" s="271">
        <f>Q157</f>
        <v>0.88764038805089873</v>
      </c>
      <c r="S141" s="166">
        <v>0.70854166666666663</v>
      </c>
      <c r="T141" s="167">
        <v>0.74236111111111114</v>
      </c>
      <c r="U141" s="168"/>
      <c r="V141" s="169">
        <v>48.700000000000102</v>
      </c>
      <c r="W141" s="172"/>
      <c r="X141" s="150"/>
      <c r="Y141" s="274"/>
      <c r="Z141" s="275"/>
      <c r="AA141" s="108">
        <f t="shared" si="46"/>
        <v>-360.36960985626911</v>
      </c>
      <c r="AB141" s="151">
        <f t="shared" si="47"/>
        <v>0.89079708792234269</v>
      </c>
      <c r="AC141" s="276">
        <f>AB157</f>
        <v>0.88764038805089873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963</v>
      </c>
      <c r="G142" s="94">
        <f t="shared" si="48"/>
        <v>17507.34</v>
      </c>
      <c r="H142" s="95"/>
      <c r="I142" s="96">
        <v>4</v>
      </c>
      <c r="J142" s="97">
        <v>3300</v>
      </c>
      <c r="K142" s="98">
        <f t="shared" ref="K142:K145" si="49">J142/I142</f>
        <v>825</v>
      </c>
      <c r="L142" s="99">
        <v>4</v>
      </c>
      <c r="M142" s="97">
        <f>F142/V142*60</f>
        <v>2945.4545454545491</v>
      </c>
      <c r="N142" s="98">
        <f t="shared" si="42"/>
        <v>736.36363636363728</v>
      </c>
      <c r="O142" s="100">
        <f t="shared" si="43"/>
        <v>0</v>
      </c>
      <c r="P142" s="101">
        <f t="shared" si="44"/>
        <v>-88.636363636362717</v>
      </c>
      <c r="Q142" s="102">
        <f t="shared" si="45"/>
        <v>0.89256198347107552</v>
      </c>
      <c r="R142" s="272"/>
      <c r="S142" s="1">
        <v>0.74609953703703702</v>
      </c>
      <c r="T142" s="2">
        <v>0.75972222222222219</v>
      </c>
      <c r="U142" s="103">
        <v>5.3833333333332689</v>
      </c>
      <c r="V142" s="104">
        <v>19.616666666666642</v>
      </c>
      <c r="W142" s="105"/>
      <c r="X142" s="106"/>
      <c r="Y142" s="264"/>
      <c r="Z142" s="265"/>
      <c r="AA142" s="110">
        <f t="shared" si="46"/>
        <v>-354.54545454545087</v>
      </c>
      <c r="AB142" s="102">
        <f t="shared" si="47"/>
        <v>0.89256198347107552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1598</v>
      </c>
      <c r="G143" s="94">
        <f t="shared" si="48"/>
        <v>35603.440000000002</v>
      </c>
      <c r="H143" s="95"/>
      <c r="I143" s="96">
        <v>5</v>
      </c>
      <c r="J143" s="97">
        <v>3300</v>
      </c>
      <c r="K143" s="98">
        <f t="shared" si="49"/>
        <v>660</v>
      </c>
      <c r="L143" s="99">
        <v>5</v>
      </c>
      <c r="M143" s="97">
        <f>F143/V143*60</f>
        <v>2941.104294478529</v>
      </c>
      <c r="N143" s="98">
        <f t="shared" si="42"/>
        <v>588.22085889570576</v>
      </c>
      <c r="O143" s="100">
        <f t="shared" si="43"/>
        <v>0</v>
      </c>
      <c r="P143" s="101">
        <f t="shared" si="44"/>
        <v>-71.77914110429424</v>
      </c>
      <c r="Q143" s="102">
        <f t="shared" si="45"/>
        <v>0.89124372559955423</v>
      </c>
      <c r="R143" s="272"/>
      <c r="S143" s="1">
        <v>0.76416666666666666</v>
      </c>
      <c r="T143" s="2">
        <v>0.78680555555555554</v>
      </c>
      <c r="U143" s="103">
        <v>6.4000000000000412</v>
      </c>
      <c r="V143" s="104">
        <v>32.59999999999998</v>
      </c>
      <c r="W143" s="105"/>
      <c r="X143" s="106"/>
      <c r="Y143" s="264"/>
      <c r="Z143" s="265"/>
      <c r="AA143" s="110">
        <f t="shared" si="46"/>
        <v>-358.89570552147097</v>
      </c>
      <c r="AB143" s="102">
        <f t="shared" si="47"/>
        <v>0.89124372559955423</v>
      </c>
      <c r="AC143" s="277"/>
    </row>
    <row r="144" spans="1:29" ht="15.75" customHeight="1">
      <c r="A144" s="280"/>
      <c r="B144" s="91" t="s">
        <v>110</v>
      </c>
      <c r="C144" s="262" t="s">
        <v>216</v>
      </c>
      <c r="D144" s="263"/>
      <c r="E144" s="92">
        <v>22.21</v>
      </c>
      <c r="F144" s="93">
        <v>1331</v>
      </c>
      <c r="G144" s="94">
        <f t="shared" si="48"/>
        <v>29561.510000000002</v>
      </c>
      <c r="H144" s="95"/>
      <c r="I144" s="96">
        <v>4</v>
      </c>
      <c r="J144" s="97">
        <v>3000</v>
      </c>
      <c r="K144" s="98">
        <f t="shared" si="49"/>
        <v>750</v>
      </c>
      <c r="L144" s="99">
        <v>4</v>
      </c>
      <c r="M144" s="97">
        <f>F144/V144*60</f>
        <v>2651.6878804648572</v>
      </c>
      <c r="N144" s="98">
        <f t="shared" si="42"/>
        <v>662.92197011621431</v>
      </c>
      <c r="O144" s="100">
        <f t="shared" si="43"/>
        <v>0</v>
      </c>
      <c r="P144" s="101">
        <f t="shared" si="44"/>
        <v>-87.078029883785689</v>
      </c>
      <c r="Q144" s="102">
        <f t="shared" si="45"/>
        <v>0.88389596015495242</v>
      </c>
      <c r="R144" s="272"/>
      <c r="S144" s="1">
        <v>0.79027777777777775</v>
      </c>
      <c r="T144" s="2">
        <v>0.81119212962962961</v>
      </c>
      <c r="U144" s="103">
        <v>4.9999999999999822</v>
      </c>
      <c r="V144" s="104">
        <v>30.116666666666685</v>
      </c>
      <c r="W144" s="105"/>
      <c r="X144" s="106"/>
      <c r="Y144" s="264"/>
      <c r="Z144" s="265"/>
      <c r="AA144" s="110">
        <f t="shared" si="46"/>
        <v>-348.31211953514276</v>
      </c>
      <c r="AB144" s="102">
        <f t="shared" si="47"/>
        <v>0.88389596015495242</v>
      </c>
      <c r="AC144" s="277"/>
    </row>
    <row r="145" spans="1:29" ht="15.75" customHeight="1">
      <c r="A145" s="281"/>
      <c r="B145" s="91" t="s">
        <v>110</v>
      </c>
      <c r="C145" s="262" t="s">
        <v>253</v>
      </c>
      <c r="D145" s="263"/>
      <c r="E145" s="92">
        <v>24.54</v>
      </c>
      <c r="F145" s="93">
        <v>3878</v>
      </c>
      <c r="G145" s="94">
        <f t="shared" si="48"/>
        <v>95166.12</v>
      </c>
      <c r="H145" s="112"/>
      <c r="I145" s="96">
        <v>4</v>
      </c>
      <c r="J145" s="97">
        <v>3000</v>
      </c>
      <c r="K145" s="98">
        <f t="shared" si="49"/>
        <v>750</v>
      </c>
      <c r="L145" s="113">
        <v>4</v>
      </c>
      <c r="M145" s="97">
        <f>F145/V145*60</f>
        <v>2635.6050594676249</v>
      </c>
      <c r="N145" s="98">
        <f t="shared" si="42"/>
        <v>658.90126486690622</v>
      </c>
      <c r="O145" s="100">
        <f t="shared" si="43"/>
        <v>0</v>
      </c>
      <c r="P145" s="101">
        <f t="shared" si="44"/>
        <v>-91.098735133093783</v>
      </c>
      <c r="Q145" s="102">
        <f t="shared" si="45"/>
        <v>0.87853501982254167</v>
      </c>
      <c r="R145" s="272"/>
      <c r="S145" s="1">
        <v>0.81458333333333333</v>
      </c>
      <c r="T145" s="2">
        <v>0.87589120370370366</v>
      </c>
      <c r="U145" s="103">
        <v>4.8833333333333506</v>
      </c>
      <c r="V145" s="104">
        <v>88.283333333333275</v>
      </c>
      <c r="W145" s="105"/>
      <c r="X145" s="106"/>
      <c r="Y145" s="264"/>
      <c r="Z145" s="265"/>
      <c r="AA145" s="110">
        <f t="shared" si="46"/>
        <v>-364.39494053237513</v>
      </c>
      <c r="AB145" s="102">
        <f t="shared" si="47"/>
        <v>0.87853501982254167</v>
      </c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4</v>
      </c>
      <c r="J157" s="137">
        <f t="shared" si="50"/>
        <v>3180</v>
      </c>
      <c r="K157" s="138">
        <f t="shared" ref="K157" si="51">J157/I157</f>
        <v>795</v>
      </c>
      <c r="L157" s="136">
        <f t="shared" ref="L157:M157" si="52">AVERAGE(L141:L156)</f>
        <v>4</v>
      </c>
      <c r="M157" s="137">
        <f t="shared" si="52"/>
        <v>2822.6964340018581</v>
      </c>
      <c r="N157" s="138">
        <f>M157/L157</f>
        <v>705.67410850046451</v>
      </c>
      <c r="O157" s="139">
        <f>L157-I157</f>
        <v>0</v>
      </c>
      <c r="P157" s="140">
        <f>N157-K157</f>
        <v>-89.325891499535487</v>
      </c>
      <c r="Q157" s="141">
        <f>N157/K157</f>
        <v>0.88764038805089873</v>
      </c>
      <c r="R157" s="273"/>
      <c r="S157" s="142">
        <f>S141</f>
        <v>0.70854166666666663</v>
      </c>
      <c r="T157" s="143">
        <f>INDEX(T141:T156,COUNTA(T141:T156))</f>
        <v>0.87589120370370366</v>
      </c>
      <c r="U157" s="144"/>
      <c r="V157" s="155"/>
      <c r="W157" s="88"/>
      <c r="X157" s="90"/>
      <c r="Y157" s="260"/>
      <c r="Z157" s="261"/>
      <c r="AA157" s="156">
        <f>M157-J157</f>
        <v>-357.30356599814195</v>
      </c>
      <c r="AB157" s="141">
        <f>M157/J157</f>
        <v>0.88764038805089873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4690</v>
      </c>
      <c r="G158" s="158">
        <f t="shared" ref="G158:G159" si="53">E158*F158</f>
        <v>83904.1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2938.9033942558717</v>
      </c>
      <c r="N158" s="162">
        <f>M158/L158</f>
        <v>734.72584856396793</v>
      </c>
      <c r="O158" s="164">
        <f>L158-I158</f>
        <v>0</v>
      </c>
      <c r="P158" s="165">
        <f>N158-K158</f>
        <v>-90.274151436032071</v>
      </c>
      <c r="Q158" s="151">
        <f>N158/K158</f>
        <v>0.89057678613814295</v>
      </c>
      <c r="R158" s="271">
        <f>Q174</f>
        <v>0.89080231537914356</v>
      </c>
      <c r="S158" s="166">
        <v>0.7085069444444444</v>
      </c>
      <c r="T158" s="167">
        <v>0.77500000000000002</v>
      </c>
      <c r="U158" s="168"/>
      <c r="V158" s="169">
        <v>95.750000000000099</v>
      </c>
      <c r="W158" s="172"/>
      <c r="X158" s="150"/>
      <c r="Y158" s="274"/>
      <c r="Z158" s="275"/>
      <c r="AA158" s="108">
        <f>M158-J158</f>
        <v>-361.09660574412828</v>
      </c>
      <c r="AB158" s="151">
        <f>M158/J158</f>
        <v>0.89057678613814295</v>
      </c>
      <c r="AC158" s="276">
        <f>AB174</f>
        <v>0.89080231537914356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7128</v>
      </c>
      <c r="G159" s="94">
        <f t="shared" si="53"/>
        <v>118752.48</v>
      </c>
      <c r="H159" s="95"/>
      <c r="I159" s="96">
        <v>4</v>
      </c>
      <c r="J159" s="97">
        <v>3300</v>
      </c>
      <c r="K159" s="98">
        <f t="shared" ref="K159:K196" si="54">J159/I159</f>
        <v>825</v>
      </c>
      <c r="L159" s="99">
        <v>4</v>
      </c>
      <c r="M159" s="97">
        <f>F159/V159*60</f>
        <v>2940.3918872464756</v>
      </c>
      <c r="N159" s="98">
        <f>M159/L159</f>
        <v>735.09797181161889</v>
      </c>
      <c r="O159" s="100">
        <f>L159-I159</f>
        <v>0</v>
      </c>
      <c r="P159" s="101">
        <f>N159-K159</f>
        <v>-89.902028188381109</v>
      </c>
      <c r="Q159" s="102">
        <f>N159/K159</f>
        <v>0.89102784462014406</v>
      </c>
      <c r="R159" s="272"/>
      <c r="S159" s="1">
        <v>0.77916666666666667</v>
      </c>
      <c r="T159" s="2">
        <v>0.88017361111111114</v>
      </c>
      <c r="U159" s="103">
        <v>5.9999999999999787</v>
      </c>
      <c r="V159" s="104">
        <v>145.45000000000005</v>
      </c>
      <c r="W159" s="105"/>
      <c r="X159" s="106"/>
      <c r="Y159" s="264"/>
      <c r="Z159" s="265"/>
      <c r="AA159" s="110">
        <f>M159-J159</f>
        <v>-359.60811275352444</v>
      </c>
      <c r="AB159" s="102">
        <f>M159/J159</f>
        <v>0.89102784462014406</v>
      </c>
      <c r="AC159" s="277"/>
    </row>
    <row r="160" spans="1:29" ht="15.75" customHeight="1">
      <c r="A160" s="267"/>
      <c r="B160" s="91"/>
      <c r="C160" s="262"/>
      <c r="D160" s="263"/>
      <c r="E160" s="92"/>
      <c r="F160" s="93"/>
      <c r="G160" s="94"/>
      <c r="H160" s="95"/>
      <c r="I160" s="96"/>
      <c r="J160" s="97"/>
      <c r="K160" s="98"/>
      <c r="L160" s="99"/>
      <c r="M160" s="97"/>
      <c r="N160" s="98"/>
      <c r="O160" s="100"/>
      <c r="P160" s="101"/>
      <c r="Q160" s="102"/>
      <c r="R160" s="272"/>
      <c r="S160" s="1"/>
      <c r="T160" s="2"/>
      <c r="U160" s="103"/>
      <c r="V160" s="104"/>
      <c r="W160" s="105"/>
      <c r="X160" s="106"/>
      <c r="Y160" s="264"/>
      <c r="Z160" s="265"/>
      <c r="AA160" s="110"/>
      <c r="AB160" s="102"/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</v>
      </c>
      <c r="J174" s="137">
        <f t="shared" si="55"/>
        <v>3300</v>
      </c>
      <c r="K174" s="138">
        <f t="shared" ref="K174" si="56">J174/I174</f>
        <v>825</v>
      </c>
      <c r="L174" s="136">
        <f t="shared" ref="L174:M174" si="57">AVERAGE(L158:L173)</f>
        <v>4</v>
      </c>
      <c r="M174" s="137">
        <f t="shared" si="57"/>
        <v>2939.6476407511736</v>
      </c>
      <c r="N174" s="138">
        <f>M174/L174</f>
        <v>734.91191018779341</v>
      </c>
      <c r="O174" s="139">
        <f>L174-I174</f>
        <v>0</v>
      </c>
      <c r="P174" s="140">
        <f>N174-K174</f>
        <v>-90.08808981220659</v>
      </c>
      <c r="Q174" s="141">
        <f>N174/K174</f>
        <v>0.89080231537914356</v>
      </c>
      <c r="R174" s="273"/>
      <c r="S174" s="142">
        <f>S158</f>
        <v>0.7085069444444444</v>
      </c>
      <c r="T174" s="143">
        <f>INDEX(T158:T173,COUNTA(T158:T173))</f>
        <v>0.88017361111111114</v>
      </c>
      <c r="U174" s="144"/>
      <c r="V174" s="155"/>
      <c r="W174" s="88"/>
      <c r="X174" s="90"/>
      <c r="Y174" s="260"/>
      <c r="Z174" s="261"/>
      <c r="AA174" s="156">
        <f>M174-J174</f>
        <v>-360.35235924882636</v>
      </c>
      <c r="AB174" s="141">
        <f>M174/J174</f>
        <v>0.89080231537914356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2867</v>
      </c>
      <c r="G175" s="158">
        <f t="shared" ref="G175:G178" si="58">E175*F175</f>
        <v>40224.009999999995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2679.4392523364504</v>
      </c>
      <c r="N175" s="162">
        <f>M175/L175</f>
        <v>893.14641744548351</v>
      </c>
      <c r="O175" s="164">
        <f>L175-I175</f>
        <v>0</v>
      </c>
      <c r="P175" s="165">
        <f>N175-K175</f>
        <v>-106.85358255451649</v>
      </c>
      <c r="Q175" s="151">
        <f>N175/K175</f>
        <v>0.89314641744548351</v>
      </c>
      <c r="R175" s="271">
        <f>Q191</f>
        <v>0.88473864068123809</v>
      </c>
      <c r="S175" s="166">
        <v>0.70833333333333337</v>
      </c>
      <c r="T175" s="167">
        <v>0.75291666666666668</v>
      </c>
      <c r="U175" s="168"/>
      <c r="V175" s="169">
        <v>64.19999999999996</v>
      </c>
      <c r="W175" s="172"/>
      <c r="X175" s="150"/>
      <c r="Y175" s="274"/>
      <c r="Z175" s="275"/>
      <c r="AA175" s="108">
        <f>M175-J175</f>
        <v>-320.56074766354959</v>
      </c>
      <c r="AB175" s="151">
        <f>M175/J175</f>
        <v>0.89314641744548351</v>
      </c>
      <c r="AC175" s="276">
        <f>AB191</f>
        <v>0.88473864068123809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1860</v>
      </c>
      <c r="G176" s="94">
        <f t="shared" si="58"/>
        <v>33814.800000000003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2676.2589928057578</v>
      </c>
      <c r="N176" s="98">
        <f>M176/L176</f>
        <v>669.06474820143944</v>
      </c>
      <c r="O176" s="100">
        <f>L176-I176</f>
        <v>0</v>
      </c>
      <c r="P176" s="101">
        <f>N176-K176</f>
        <v>-80.935251798560557</v>
      </c>
      <c r="Q176" s="102">
        <f>N176/K176</f>
        <v>0.89208633093525258</v>
      </c>
      <c r="R176" s="272"/>
      <c r="S176" s="1">
        <v>0.76340277777777776</v>
      </c>
      <c r="T176" s="2">
        <v>0.79236111111111107</v>
      </c>
      <c r="U176" s="103">
        <v>15.099999999999962</v>
      </c>
      <c r="V176" s="104">
        <v>41.69999999999996</v>
      </c>
      <c r="W176" s="105"/>
      <c r="X176" s="106"/>
      <c r="Y176" s="264"/>
      <c r="Z176" s="265"/>
      <c r="AA176" s="110">
        <f>M176-J176</f>
        <v>-323.74100719424223</v>
      </c>
      <c r="AB176" s="102">
        <f>M176/J176</f>
        <v>0.89208633093525258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4337</v>
      </c>
      <c r="G177" s="94">
        <f t="shared" si="58"/>
        <v>61932.36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3112.6794258373161</v>
      </c>
      <c r="N177" s="98">
        <f>M177/L177</f>
        <v>1037.5598086124387</v>
      </c>
      <c r="O177" s="100">
        <f>L177-I177</f>
        <v>0</v>
      </c>
      <c r="P177" s="101">
        <f>N177-K177</f>
        <v>-162.4401913875613</v>
      </c>
      <c r="Q177" s="102">
        <f>N177/K177</f>
        <v>0.86463317384369887</v>
      </c>
      <c r="R177" s="272"/>
      <c r="S177" s="1">
        <v>0.80305555555555552</v>
      </c>
      <c r="T177" s="2">
        <v>0.86111111111111116</v>
      </c>
      <c r="U177" s="103">
        <v>15.400000000000009</v>
      </c>
      <c r="V177" s="104">
        <v>83.600000000000122</v>
      </c>
      <c r="W177" s="105">
        <v>0.86111111111111116</v>
      </c>
      <c r="X177" s="106">
        <v>0.91388888888888875</v>
      </c>
      <c r="Y177" s="264"/>
      <c r="Z177" s="265"/>
      <c r="AA177" s="110">
        <f>M177-J177</f>
        <v>-487.3205741626839</v>
      </c>
      <c r="AB177" s="102">
        <f>M177/J177</f>
        <v>0.86463317384369887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4083</v>
      </c>
      <c r="G178" s="94">
        <f t="shared" si="58"/>
        <v>57284.49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2679.329201604075</v>
      </c>
      <c r="N178" s="98">
        <f>M178/L178</f>
        <v>893.10973386802505</v>
      </c>
      <c r="O178" s="100">
        <f>L178-I178</f>
        <v>0</v>
      </c>
      <c r="P178" s="101">
        <f>N178-K178</f>
        <v>-106.89026613197495</v>
      </c>
      <c r="Q178" s="102">
        <f>N178/K178</f>
        <v>0.89310973386802506</v>
      </c>
      <c r="R178" s="272"/>
      <c r="S178" s="1">
        <v>0.91388888888888875</v>
      </c>
      <c r="T178" s="2">
        <v>0.97738425925925931</v>
      </c>
      <c r="U178" s="103">
        <v>75.99999999999973</v>
      </c>
      <c r="V178" s="104">
        <v>91.433333333333607</v>
      </c>
      <c r="W178" s="105"/>
      <c r="X178" s="106"/>
      <c r="Y178" s="264"/>
      <c r="Z178" s="265"/>
      <c r="AA178" s="110">
        <f>M178-J178</f>
        <v>-320.67079839592498</v>
      </c>
      <c r="AB178" s="102">
        <f>M178/J178</f>
        <v>0.89310973386802506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2786.9267181458999</v>
      </c>
      <c r="N191" s="138">
        <f t="shared" ref="N191:N196" si="62">M191/L191</f>
        <v>857.51591327566155</v>
      </c>
      <c r="O191" s="139">
        <f t="shared" ref="O191:O196" si="63">L191-I191</f>
        <v>0</v>
      </c>
      <c r="P191" s="140">
        <f t="shared" ref="P191:P196" si="64">N191-K191</f>
        <v>-111.71485595510774</v>
      </c>
      <c r="Q191" s="141">
        <f t="shared" ref="Q191:Q196" si="65">N191/K191</f>
        <v>0.88473864068123809</v>
      </c>
      <c r="R191" s="273"/>
      <c r="S191" s="142">
        <f>S175</f>
        <v>0.70833333333333337</v>
      </c>
      <c r="T191" s="143">
        <f>INDEX(T175:T190,COUNTA(T175:T190))</f>
        <v>0.97738425925925931</v>
      </c>
      <c r="U191" s="144"/>
      <c r="V191" s="155"/>
      <c r="W191" s="88"/>
      <c r="X191" s="90"/>
      <c r="Y191" s="260"/>
      <c r="Z191" s="261"/>
      <c r="AA191" s="156">
        <f t="shared" ref="AA191:AA196" si="66">M191-J191</f>
        <v>-363.07328185410006</v>
      </c>
      <c r="AB191" s="141">
        <f t="shared" ref="AB191:AB196" si="67">M191/J191</f>
        <v>0.88473864068123809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3290</v>
      </c>
      <c r="G192" s="158">
        <f t="shared" ref="G192:G196" si="68">E192*F192</f>
        <v>59812.2</v>
      </c>
      <c r="H192" s="159"/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>F192/V192*60</f>
        <v>3111.1111111111109</v>
      </c>
      <c r="N192" s="162">
        <f t="shared" si="62"/>
        <v>1037.037037037037</v>
      </c>
      <c r="O192" s="164">
        <f t="shared" si="63"/>
        <v>0</v>
      </c>
      <c r="P192" s="165">
        <f t="shared" si="64"/>
        <v>-162.96296296296305</v>
      </c>
      <c r="Q192" s="151">
        <f t="shared" si="65"/>
        <v>0.86419753086419748</v>
      </c>
      <c r="R192" s="271">
        <f>Q208</f>
        <v>0.87155278222011678</v>
      </c>
      <c r="S192" s="166">
        <v>0.70833333333333337</v>
      </c>
      <c r="T192" s="167">
        <v>0.75239583333333337</v>
      </c>
      <c r="U192" s="168"/>
      <c r="V192" s="169">
        <v>63.45</v>
      </c>
      <c r="W192" s="167"/>
      <c r="X192" s="170"/>
      <c r="Y192" s="274"/>
      <c r="Z192" s="275"/>
      <c r="AA192" s="173">
        <f t="shared" si="66"/>
        <v>-488.88888888888914</v>
      </c>
      <c r="AB192" s="151">
        <f t="shared" si="67"/>
        <v>0.86419753086419748</v>
      </c>
      <c r="AC192" s="276">
        <f>AB208</f>
        <v>0.87155278222011678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1464</v>
      </c>
      <c r="G193" s="94">
        <f t="shared" si="68"/>
        <v>26615.52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>F193/V193*60</f>
        <v>3109.3805309734403</v>
      </c>
      <c r="N193" s="98">
        <f t="shared" si="62"/>
        <v>1036.4601769911467</v>
      </c>
      <c r="O193" s="100">
        <f t="shared" si="63"/>
        <v>0</v>
      </c>
      <c r="P193" s="101">
        <f t="shared" si="64"/>
        <v>-163.53982300885332</v>
      </c>
      <c r="Q193" s="102">
        <f t="shared" si="65"/>
        <v>0.86371681415928891</v>
      </c>
      <c r="R193" s="272"/>
      <c r="S193" s="1">
        <v>0.76249999999999996</v>
      </c>
      <c r="T193" s="2">
        <v>0.78211805555555558</v>
      </c>
      <c r="U193" s="103">
        <v>14.549999999999876</v>
      </c>
      <c r="V193" s="104">
        <v>28.250000000000099</v>
      </c>
      <c r="W193" s="105"/>
      <c r="X193" s="112"/>
      <c r="Y193" s="264"/>
      <c r="Z193" s="265"/>
      <c r="AA193" s="174">
        <f t="shared" si="66"/>
        <v>-490.61946902655973</v>
      </c>
      <c r="AB193" s="102">
        <f t="shared" si="67"/>
        <v>0.86371681415928891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2398</v>
      </c>
      <c r="G194" s="94">
        <f t="shared" si="68"/>
        <v>59518.36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>F194/V194*60</f>
        <v>2917.4721189591091</v>
      </c>
      <c r="N194" s="98">
        <f t="shared" si="62"/>
        <v>729.36802973977728</v>
      </c>
      <c r="O194" s="100">
        <f t="shared" si="63"/>
        <v>0</v>
      </c>
      <c r="P194" s="101">
        <f t="shared" si="64"/>
        <v>-95.631970260222715</v>
      </c>
      <c r="Q194" s="102">
        <f t="shared" si="65"/>
        <v>0.88408246029063908</v>
      </c>
      <c r="R194" s="272"/>
      <c r="S194" s="1">
        <v>0.79236111111111107</v>
      </c>
      <c r="T194" s="2">
        <v>0.82660879629629624</v>
      </c>
      <c r="U194" s="103">
        <v>14.749999999999908</v>
      </c>
      <c r="V194" s="104">
        <v>49.316666666666649</v>
      </c>
      <c r="W194" s="105"/>
      <c r="X194" s="112"/>
      <c r="Y194" s="264"/>
      <c r="Z194" s="265"/>
      <c r="AA194" s="174">
        <f t="shared" si="66"/>
        <v>-382.52788104089086</v>
      </c>
      <c r="AB194" s="102">
        <f t="shared" si="67"/>
        <v>0.88408246029063908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1883</v>
      </c>
      <c r="G195" s="94">
        <f t="shared" si="68"/>
        <v>47131.490000000005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>F195/V195*60</f>
        <v>2914.3594153052381</v>
      </c>
      <c r="N195" s="98">
        <f t="shared" si="62"/>
        <v>728.58985382630954</v>
      </c>
      <c r="O195" s="100">
        <f t="shared" si="63"/>
        <v>0</v>
      </c>
      <c r="P195" s="101">
        <f t="shared" si="64"/>
        <v>-96.410146173690464</v>
      </c>
      <c r="Q195" s="102">
        <f t="shared" si="65"/>
        <v>0.88313921675916307</v>
      </c>
      <c r="R195" s="272"/>
      <c r="S195" s="1">
        <v>0.83696759259259257</v>
      </c>
      <c r="T195" s="2">
        <v>0.86388888888888893</v>
      </c>
      <c r="U195" s="103">
        <v>14.916666666666707</v>
      </c>
      <c r="V195" s="104">
        <v>38.766666666666758</v>
      </c>
      <c r="W195" s="105">
        <v>0.86388888888888893</v>
      </c>
      <c r="X195" s="106">
        <v>0.91666666666666663</v>
      </c>
      <c r="Y195" s="264"/>
      <c r="Z195" s="265"/>
      <c r="AA195" s="174">
        <f t="shared" si="66"/>
        <v>-385.64058469476186</v>
      </c>
      <c r="AB195" s="102">
        <f t="shared" si="67"/>
        <v>0.88313921675916307</v>
      </c>
      <c r="AC195" s="277"/>
    </row>
    <row r="196" spans="1:29" ht="15.75" customHeight="1">
      <c r="A196" s="267"/>
      <c r="B196" s="91" t="s">
        <v>110</v>
      </c>
      <c r="C196" s="262" t="s">
        <v>132</v>
      </c>
      <c r="D196" s="263"/>
      <c r="E196" s="92">
        <v>14.28</v>
      </c>
      <c r="F196" s="93">
        <v>4318</v>
      </c>
      <c r="G196" s="94">
        <f t="shared" si="68"/>
        <v>61661.04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>F196/V196*60</f>
        <v>3112.6952342811328</v>
      </c>
      <c r="N196" s="98">
        <f t="shared" si="62"/>
        <v>1037.565078093711</v>
      </c>
      <c r="O196" s="100">
        <f t="shared" si="63"/>
        <v>0</v>
      </c>
      <c r="P196" s="101">
        <f t="shared" si="64"/>
        <v>-162.43492190628899</v>
      </c>
      <c r="Q196" s="102">
        <f t="shared" si="65"/>
        <v>0.86463756507809253</v>
      </c>
      <c r="R196" s="272"/>
      <c r="S196" s="1">
        <v>0.91666666666666663</v>
      </c>
      <c r="T196" s="2">
        <v>0.97446759259259264</v>
      </c>
      <c r="U196" s="103">
        <v>75.999999999999886</v>
      </c>
      <c r="V196" s="104">
        <v>83.233333333333448</v>
      </c>
      <c r="W196" s="105"/>
      <c r="X196" s="106"/>
      <c r="Y196" s="264"/>
      <c r="Z196" s="265"/>
      <c r="AA196" s="174">
        <f t="shared" si="66"/>
        <v>-487.3047657188672</v>
      </c>
      <c r="AB196" s="102">
        <f t="shared" si="67"/>
        <v>0.86463756507809242</v>
      </c>
      <c r="AC196" s="277"/>
    </row>
    <row r="197" spans="1:29" ht="15.75" customHeight="1">
      <c r="A197" s="267"/>
      <c r="B197" s="91"/>
      <c r="C197" s="262"/>
      <c r="D197" s="263"/>
      <c r="E197" s="92"/>
      <c r="F197" s="93"/>
      <c r="G197" s="114"/>
      <c r="H197" s="115"/>
      <c r="I197" s="96"/>
      <c r="J197" s="97"/>
      <c r="K197" s="98"/>
      <c r="L197" s="99"/>
      <c r="M197" s="97"/>
      <c r="N197" s="98"/>
      <c r="O197" s="100"/>
      <c r="P197" s="101"/>
      <c r="Q197" s="102"/>
      <c r="R197" s="272"/>
      <c r="S197" s="1"/>
      <c r="T197" s="2"/>
      <c r="U197" s="103"/>
      <c r="V197" s="104"/>
      <c r="W197" s="105"/>
      <c r="X197" s="3"/>
      <c r="Y197" s="264"/>
      <c r="Z197" s="265"/>
      <c r="AA197" s="174"/>
      <c r="AB197" s="102"/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69">AVERAGE(I192:I207)</f>
        <v>3.4</v>
      </c>
      <c r="J208" s="137">
        <f t="shared" si="69"/>
        <v>3480</v>
      </c>
      <c r="K208" s="138">
        <f t="shared" ref="K208" si="70">J208/I208</f>
        <v>1023.5294117647059</v>
      </c>
      <c r="L208" s="136">
        <f t="shared" ref="L208:M208" si="71">AVERAGE(L192:L207)</f>
        <v>3.4</v>
      </c>
      <c r="M208" s="137">
        <f t="shared" si="71"/>
        <v>3033.0036821260064</v>
      </c>
      <c r="N208" s="138">
        <f>M208/L208</f>
        <v>892.05990650764898</v>
      </c>
      <c r="O208" s="139">
        <f>L208-I208</f>
        <v>0</v>
      </c>
      <c r="P208" s="140">
        <f>N208-K208</f>
        <v>-131.46950525705688</v>
      </c>
      <c r="Q208" s="141">
        <f>N208/K208</f>
        <v>0.87155278222011678</v>
      </c>
      <c r="R208" s="273"/>
      <c r="S208" s="142">
        <f>S192</f>
        <v>0.70833333333333337</v>
      </c>
      <c r="T208" s="143">
        <f>INDEX(T192:T207,COUNTA(T192:T207))</f>
        <v>0.97446759259259264</v>
      </c>
      <c r="U208" s="144"/>
      <c r="V208" s="155"/>
      <c r="W208" s="134"/>
      <c r="X208" s="138"/>
      <c r="Y208" s="260"/>
      <c r="Z208" s="261"/>
      <c r="AA208" s="176">
        <f>M208-J208</f>
        <v>-446.99631787399358</v>
      </c>
      <c r="AB208" s="141">
        <f>M208/J208</f>
        <v>0.87155278222011678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782" priority="1" operator="greaterThan">
      <formula>0</formula>
    </cfRule>
  </conditionalFormatting>
  <conditionalFormatting sqref="P5:P208 AA5:AA208">
    <cfRule type="cellIs" dxfId="781" priority="4" operator="lessThan">
      <formula>0</formula>
    </cfRule>
  </conditionalFormatting>
  <conditionalFormatting sqref="Q5:Q208 AB5:AB208">
    <cfRule type="cellIs" dxfId="780" priority="2" operator="greaterThan">
      <formula>1</formula>
    </cfRule>
    <cfRule type="cellIs" dxfId="779" priority="3" operator="lessThan">
      <formula>0.8</formula>
    </cfRule>
  </conditionalFormatting>
  <conditionalFormatting sqref="AC5:AC23 R5:R208 AC124:AC129">
    <cfRule type="cellIs" dxfId="778" priority="5" operator="lessThan">
      <formula>0.8</formula>
    </cfRule>
  </conditionalFormatting>
  <conditionalFormatting sqref="AC29:AC37">
    <cfRule type="cellIs" dxfId="777" priority="15" operator="lessThan">
      <formula>0.8</formula>
    </cfRule>
  </conditionalFormatting>
  <conditionalFormatting sqref="AC39:AC44">
    <cfRule type="cellIs" dxfId="776" priority="14" operator="lessThan">
      <formula>0.8</formula>
    </cfRule>
  </conditionalFormatting>
  <conditionalFormatting sqref="AC56:AC61">
    <cfRule type="cellIs" dxfId="775" priority="8" operator="lessThan">
      <formula>0.8</formula>
    </cfRule>
  </conditionalFormatting>
  <conditionalFormatting sqref="AC73">
    <cfRule type="cellIs" dxfId="774" priority="13" operator="lessThan">
      <formula>0.8</formula>
    </cfRule>
  </conditionalFormatting>
  <conditionalFormatting sqref="AC90">
    <cfRule type="cellIs" dxfId="773" priority="7" operator="lessThan">
      <formula>0.8</formula>
    </cfRule>
  </conditionalFormatting>
  <conditionalFormatting sqref="AC107:AC112">
    <cfRule type="cellIs" dxfId="772" priority="6" operator="lessThan">
      <formula>0.8</formula>
    </cfRule>
  </conditionalFormatting>
  <conditionalFormatting sqref="AC141">
    <cfRule type="cellIs" dxfId="771" priority="12" operator="lessThan">
      <formula>0.8</formula>
    </cfRule>
  </conditionalFormatting>
  <conditionalFormatting sqref="AC158">
    <cfRule type="cellIs" dxfId="770" priority="11" operator="lessThan">
      <formula>0.8</formula>
    </cfRule>
  </conditionalFormatting>
  <conditionalFormatting sqref="AC175">
    <cfRule type="cellIs" dxfId="769" priority="10" operator="lessThan">
      <formula>0.8</formula>
    </cfRule>
  </conditionalFormatting>
  <conditionalFormatting sqref="AC192:AC197">
    <cfRule type="cellIs" dxfId="768" priority="9" operator="lessThan">
      <formula>0.8</formula>
    </cfRule>
  </conditionalFormatting>
  <dataValidations count="1">
    <dataValidation type="list" allowBlank="1" showInputMessage="1" showErrorMessage="1" sqref="Y5:Z208" xr:uid="{112AE2C2-54A4-4DF3-898C-C1D76CCF57FF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C4C4-F7A7-46CE-B460-365DAC4F5C56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36" sqref="P36"/>
      <selection pane="bottomLeft" activeCell="P36" sqref="P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75945</v>
      </c>
      <c r="E1" s="76" t="s">
        <v>3</v>
      </c>
      <c r="F1" s="77">
        <f>SUM(G5:G157)</f>
        <v>3580938.6400000006</v>
      </c>
      <c r="G1" s="78" t="s">
        <v>73</v>
      </c>
      <c r="H1" s="79">
        <f>L21+L38+L55+L72+L89+L106+L123+L140+L157</f>
        <v>168.38571428571427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45989</v>
      </c>
      <c r="B2" s="323"/>
      <c r="C2" s="81" t="s">
        <v>34</v>
      </c>
      <c r="D2" s="82">
        <f>AVERAGE(N21,N38,N55,N72,N89,N106,N123,N140,N157)</f>
        <v>143.77713595314808</v>
      </c>
      <c r="E2" s="82" t="s">
        <v>80</v>
      </c>
      <c r="F2" s="83">
        <f>F1/D1</f>
        <v>47.151736651524139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3213</v>
      </c>
      <c r="G5" s="158">
        <f t="shared" ref="G5:G7" si="0">E5*F5</f>
        <v>63296.1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1077.7860603801714</v>
      </c>
      <c r="N5" s="162">
        <f>M5/L5</f>
        <v>82.906620029243953</v>
      </c>
      <c r="O5" s="178">
        <f>L5-I5</f>
        <v>0</v>
      </c>
      <c r="P5" s="179">
        <f>N5-K5</f>
        <v>-9.4010722784483534</v>
      </c>
      <c r="Q5" s="131">
        <f>N5/K5</f>
        <v>0.89815505031680953</v>
      </c>
      <c r="R5" s="272">
        <f>Q21</f>
        <v>0.88833151366777907</v>
      </c>
      <c r="S5" s="166">
        <v>0.25009259259259259</v>
      </c>
      <c r="T5" s="167">
        <v>0.37430555555555556</v>
      </c>
      <c r="U5" s="168"/>
      <c r="V5" s="169">
        <v>178.86666666666667</v>
      </c>
      <c r="W5" s="86"/>
      <c r="X5" s="87"/>
      <c r="Y5" s="274"/>
      <c r="Z5" s="275"/>
      <c r="AA5" s="108">
        <f>M5-J5</f>
        <v>-122.21393961982858</v>
      </c>
      <c r="AB5" s="109">
        <f>M5/J5</f>
        <v>0.89815505031680953</v>
      </c>
      <c r="AC5" s="289">
        <f>AB21</f>
        <v>0.88833151366777907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2110</v>
      </c>
      <c r="G6" s="94">
        <f t="shared" si="0"/>
        <v>50787.7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2304.6116504854367</v>
      </c>
      <c r="N6" s="98">
        <f>M6/L6</f>
        <v>115.23058252427184</v>
      </c>
      <c r="O6" s="100">
        <f>L6-I6</f>
        <v>0</v>
      </c>
      <c r="P6" s="101">
        <f>N6-K6</f>
        <v>-14.769417475728162</v>
      </c>
      <c r="Q6" s="102">
        <f>N6/K6</f>
        <v>0.88638909634055263</v>
      </c>
      <c r="R6" s="272"/>
      <c r="S6" s="1">
        <v>0.43337962962962961</v>
      </c>
      <c r="T6" s="2">
        <v>0.47152777777777777</v>
      </c>
      <c r="U6" s="103">
        <v>5.066666666666606</v>
      </c>
      <c r="V6" s="104">
        <v>54.933333333333337</v>
      </c>
      <c r="W6" s="105">
        <v>0.47152777777777777</v>
      </c>
      <c r="X6" s="106">
        <v>0.51111111111111096</v>
      </c>
      <c r="Y6" s="264"/>
      <c r="Z6" s="265"/>
      <c r="AA6" s="110">
        <f>M6-J6</f>
        <v>-295.38834951456329</v>
      </c>
      <c r="AB6" s="111">
        <f>M6/J6</f>
        <v>0.88638909634055263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1969</v>
      </c>
      <c r="G7" s="94">
        <f t="shared" si="0"/>
        <v>59010.93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2302.9239766081787</v>
      </c>
      <c r="N7" s="98">
        <f>M7/L7</f>
        <v>115.14619883040893</v>
      </c>
      <c r="O7" s="100">
        <f>L7-I7</f>
        <v>0</v>
      </c>
      <c r="P7" s="101">
        <f>N7-K7</f>
        <v>-14.853801169591065</v>
      </c>
      <c r="Q7" s="102">
        <f>N7/K7</f>
        <v>0.8857399910031456</v>
      </c>
      <c r="R7" s="272"/>
      <c r="S7" s="1">
        <v>0.51111111111111096</v>
      </c>
      <c r="T7" s="2">
        <v>0.54673611111111109</v>
      </c>
      <c r="U7" s="103">
        <v>56.999999999999801</v>
      </c>
      <c r="V7" s="104">
        <v>51.300000000000182</v>
      </c>
      <c r="W7" s="105"/>
      <c r="X7" s="106"/>
      <c r="Y7" s="264"/>
      <c r="Z7" s="265"/>
      <c r="AA7" s="110">
        <f>M7-J7</f>
        <v>-297.07602339182131</v>
      </c>
      <c r="AB7" s="111">
        <f>M7/J7</f>
        <v>0.8857399910031456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1895.1072291579287</v>
      </c>
      <c r="N21" s="138">
        <f t="shared" ref="N21:N26" si="5">M21/L21</f>
        <v>107.27022051837332</v>
      </c>
      <c r="O21" s="139">
        <f t="shared" ref="O21:O26" si="6">L21-I21</f>
        <v>0</v>
      </c>
      <c r="P21" s="140">
        <f t="shared" ref="P21:P26" si="7">N21-K21</f>
        <v>-13.484496462758756</v>
      </c>
      <c r="Q21" s="141">
        <f t="shared" ref="Q21:Q26" si="8">N21/K21</f>
        <v>0.88833151366777907</v>
      </c>
      <c r="R21" s="273"/>
      <c r="S21" s="142">
        <f>S5</f>
        <v>0.25009259259259259</v>
      </c>
      <c r="T21" s="143">
        <f>INDEX(T5:T20,COUNTA(T5:T20))</f>
        <v>0.54673611111111109</v>
      </c>
      <c r="U21" s="144"/>
      <c r="V21" s="144"/>
      <c r="W21" s="145"/>
      <c r="X21" s="146"/>
      <c r="Y21" s="260"/>
      <c r="Z21" s="261"/>
      <c r="AA21" s="147">
        <f t="shared" ref="AA21:AA26" si="9">M21-J21</f>
        <v>-238.22610417540477</v>
      </c>
      <c r="AB21" s="148">
        <f t="shared" ref="AB21:AB26" si="10">M21/J21</f>
        <v>0.88833151366777907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3130</v>
      </c>
      <c r="G22" s="158">
        <f t="shared" ref="G22:G26" si="11">E22*F22</f>
        <v>177690.1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1774.2087860179502</v>
      </c>
      <c r="N22" s="162">
        <f t="shared" si="5"/>
        <v>70.96835144071801</v>
      </c>
      <c r="O22" s="164">
        <f t="shared" si="6"/>
        <v>0</v>
      </c>
      <c r="P22" s="165">
        <f t="shared" si="7"/>
        <v>-9.0316485592819902</v>
      </c>
      <c r="Q22" s="151">
        <f t="shared" si="8"/>
        <v>0.88710439300897515</v>
      </c>
      <c r="R22" s="271">
        <f>Q38</f>
        <v>0.88684171371638632</v>
      </c>
      <c r="S22" s="166">
        <v>0.25010416666666668</v>
      </c>
      <c r="T22" s="167">
        <v>0.32361111111111113</v>
      </c>
      <c r="U22" s="168"/>
      <c r="V22" s="169">
        <v>105.85</v>
      </c>
      <c r="W22" s="180"/>
      <c r="X22" s="162"/>
      <c r="Y22" s="274"/>
      <c r="Z22" s="275"/>
      <c r="AA22" s="108">
        <f t="shared" si="9"/>
        <v>-225.79121398204984</v>
      </c>
      <c r="AB22" s="151">
        <f t="shared" si="10"/>
        <v>0.88710439300897503</v>
      </c>
      <c r="AC22" s="349">
        <f>AB38</f>
        <v>0.88684171371638643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1001</v>
      </c>
      <c r="G23" s="94">
        <f t="shared" si="11"/>
        <v>51911.86</v>
      </c>
      <c r="H23" s="95"/>
      <c r="I23" s="96">
        <v>25</v>
      </c>
      <c r="J23" s="97">
        <v>2000</v>
      </c>
      <c r="K23" s="98">
        <f t="shared" ref="K23:K60" si="12">J23/I23</f>
        <v>80</v>
      </c>
      <c r="L23" s="99">
        <v>25</v>
      </c>
      <c r="M23" s="97">
        <f>F23/V23*60</f>
        <v>1768.2041216879304</v>
      </c>
      <c r="N23" s="98">
        <f t="shared" si="5"/>
        <v>70.728164867517222</v>
      </c>
      <c r="O23" s="100">
        <f t="shared" si="6"/>
        <v>0</v>
      </c>
      <c r="P23" s="101">
        <f t="shared" si="7"/>
        <v>-9.2718351324827779</v>
      </c>
      <c r="Q23" s="102">
        <f t="shared" si="8"/>
        <v>0.88410206084396525</v>
      </c>
      <c r="R23" s="272"/>
      <c r="S23" s="1">
        <v>0.32710648148148147</v>
      </c>
      <c r="T23" s="2">
        <v>0.35069444444444442</v>
      </c>
      <c r="U23" s="103">
        <v>5.0333333333332941</v>
      </c>
      <c r="V23" s="104">
        <v>33.966666666666647</v>
      </c>
      <c r="W23" s="105"/>
      <c r="X23" s="106"/>
      <c r="Y23" s="264"/>
      <c r="Z23" s="265"/>
      <c r="AA23" s="110">
        <f t="shared" si="9"/>
        <v>-231.79587831206959</v>
      </c>
      <c r="AB23" s="102">
        <f t="shared" si="10"/>
        <v>0.88410206084396525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1411</v>
      </c>
      <c r="G24" s="94">
        <f t="shared" si="11"/>
        <v>109126.74</v>
      </c>
      <c r="H24" s="95"/>
      <c r="I24" s="96">
        <v>25</v>
      </c>
      <c r="J24" s="97">
        <v>2000</v>
      </c>
      <c r="K24" s="98">
        <f t="shared" si="12"/>
        <v>80</v>
      </c>
      <c r="L24" s="99">
        <v>25</v>
      </c>
      <c r="M24" s="97">
        <f>F24/V24*60</f>
        <v>1774.8427672955968</v>
      </c>
      <c r="N24" s="98">
        <f t="shared" si="5"/>
        <v>70.993710691823878</v>
      </c>
      <c r="O24" s="100">
        <f t="shared" si="6"/>
        <v>0</v>
      </c>
      <c r="P24" s="101">
        <f t="shared" si="7"/>
        <v>-9.0062893081761217</v>
      </c>
      <c r="Q24" s="102">
        <f t="shared" si="8"/>
        <v>0.88742138364779843</v>
      </c>
      <c r="R24" s="272"/>
      <c r="S24" s="1">
        <v>0.354375</v>
      </c>
      <c r="T24" s="2">
        <v>0.38750000000000001</v>
      </c>
      <c r="U24" s="103">
        <v>5.3000000000000291</v>
      </c>
      <c r="V24" s="104">
        <v>47.700000000000024</v>
      </c>
      <c r="W24" s="105"/>
      <c r="X24" s="106"/>
      <c r="Y24" s="264"/>
      <c r="Z24" s="265"/>
      <c r="AA24" s="110">
        <f t="shared" si="9"/>
        <v>-225.15723270440321</v>
      </c>
      <c r="AB24" s="102">
        <f t="shared" si="10"/>
        <v>0.88742138364779843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2948</v>
      </c>
      <c r="G25" s="94">
        <f t="shared" si="11"/>
        <v>175464.96000000002</v>
      </c>
      <c r="H25" s="95"/>
      <c r="I25" s="96">
        <v>25</v>
      </c>
      <c r="J25" s="97">
        <v>2000</v>
      </c>
      <c r="K25" s="98">
        <f t="shared" si="12"/>
        <v>80</v>
      </c>
      <c r="L25" s="99">
        <v>25</v>
      </c>
      <c r="M25" s="97">
        <f>F25/V25*60</f>
        <v>1782.1662468513853</v>
      </c>
      <c r="N25" s="98">
        <f t="shared" si="5"/>
        <v>71.286649874055414</v>
      </c>
      <c r="O25" s="100">
        <f t="shared" si="6"/>
        <v>0</v>
      </c>
      <c r="P25" s="101">
        <f t="shared" si="7"/>
        <v>-8.7133501259445865</v>
      </c>
      <c r="Q25" s="102">
        <f t="shared" si="8"/>
        <v>0.89108312342569262</v>
      </c>
      <c r="R25" s="272"/>
      <c r="S25" s="1">
        <v>0.39097222222222222</v>
      </c>
      <c r="T25" s="2">
        <v>0.45989583333333334</v>
      </c>
      <c r="U25" s="103">
        <v>4.9999999999999822</v>
      </c>
      <c r="V25" s="104">
        <v>99.25</v>
      </c>
      <c r="W25" s="105">
        <v>0.45989583333333334</v>
      </c>
      <c r="X25" s="106">
        <v>0.50011574074074072</v>
      </c>
      <c r="Y25" s="264"/>
      <c r="Z25" s="265"/>
      <c r="AA25" s="110">
        <f t="shared" si="9"/>
        <v>-217.83375314861473</v>
      </c>
      <c r="AB25" s="102">
        <f t="shared" si="10"/>
        <v>0.89108312342569262</v>
      </c>
      <c r="AC25" s="291"/>
    </row>
    <row r="26" spans="1:29" ht="15.75" customHeight="1">
      <c r="A26" s="267"/>
      <c r="B26" s="91" t="s">
        <v>159</v>
      </c>
      <c r="C26" s="350" t="s">
        <v>163</v>
      </c>
      <c r="D26" s="350"/>
      <c r="E26" s="92">
        <v>59.34</v>
      </c>
      <c r="F26" s="93">
        <v>1027</v>
      </c>
      <c r="G26" s="94">
        <f t="shared" si="11"/>
        <v>60942.18</v>
      </c>
      <c r="H26" s="112"/>
      <c r="I26" s="96">
        <v>24</v>
      </c>
      <c r="J26" s="97">
        <v>2000</v>
      </c>
      <c r="K26" s="98">
        <f t="shared" si="12"/>
        <v>83.333333333333329</v>
      </c>
      <c r="L26" s="113">
        <v>24</v>
      </c>
      <c r="M26" s="97">
        <f>F26/V26*60</f>
        <v>1768.9952153110014</v>
      </c>
      <c r="N26" s="98">
        <f t="shared" si="5"/>
        <v>73.70813397129173</v>
      </c>
      <c r="O26" s="100">
        <f t="shared" si="6"/>
        <v>0</v>
      </c>
      <c r="P26" s="101">
        <f t="shared" si="7"/>
        <v>-9.6251993620415988</v>
      </c>
      <c r="Q26" s="102">
        <f t="shared" si="8"/>
        <v>0.88449760765550078</v>
      </c>
      <c r="R26" s="272"/>
      <c r="S26" s="1">
        <v>0.50011574074074072</v>
      </c>
      <c r="T26" s="2">
        <v>0.52430555555555558</v>
      </c>
      <c r="U26" s="103">
        <v>57.916666666666636</v>
      </c>
      <c r="V26" s="104">
        <v>34.8333333333334</v>
      </c>
      <c r="W26" s="105"/>
      <c r="X26" s="106"/>
      <c r="Y26" s="264"/>
      <c r="Z26" s="265"/>
      <c r="AA26" s="110">
        <f t="shared" si="9"/>
        <v>-231.0047846889986</v>
      </c>
      <c r="AB26" s="102">
        <f t="shared" si="10"/>
        <v>0.88449760765550067</v>
      </c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13">AVERAGE(I22:I37)</f>
        <v>24.8</v>
      </c>
      <c r="J38" s="137">
        <f t="shared" si="13"/>
        <v>2000</v>
      </c>
      <c r="K38" s="138">
        <f t="shared" ref="K38" si="14">J38/I38</f>
        <v>80.645161290322577</v>
      </c>
      <c r="L38" s="136">
        <f t="shared" ref="L38:M38" si="15">AVERAGE(L22:L37)</f>
        <v>24.8</v>
      </c>
      <c r="M38" s="137">
        <f t="shared" si="15"/>
        <v>1773.6834274327728</v>
      </c>
      <c r="N38" s="138">
        <f t="shared" ref="N38:N45" si="16">M38/L38</f>
        <v>71.519493041644054</v>
      </c>
      <c r="O38" s="139">
        <f t="shared" ref="O38:O45" si="17">L38-I38</f>
        <v>0</v>
      </c>
      <c r="P38" s="140">
        <f t="shared" ref="P38:P45" si="18">N38-K38</f>
        <v>-9.1256682486785223</v>
      </c>
      <c r="Q38" s="141">
        <f t="shared" ref="Q38:Q45" si="19">N38/K38</f>
        <v>0.88684171371638632</v>
      </c>
      <c r="R38" s="273"/>
      <c r="S38" s="142">
        <f>S22</f>
        <v>0.25010416666666668</v>
      </c>
      <c r="T38" s="143">
        <f>INDEX(T22:T37,COUNTA(T22:T37))</f>
        <v>0.52430555555555558</v>
      </c>
      <c r="U38" s="144"/>
      <c r="V38" s="155"/>
      <c r="W38" s="134"/>
      <c r="X38" s="138"/>
      <c r="Y38" s="260"/>
      <c r="Z38" s="261"/>
      <c r="AA38" s="156">
        <f t="shared" ref="AA38:AA45" si="20">M38-J38</f>
        <v>-226.31657256722724</v>
      </c>
      <c r="AB38" s="141">
        <f t="shared" ref="AB38:AB45" si="21">M38/J38</f>
        <v>0.88684171371638643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2505</v>
      </c>
      <c r="G39" s="158">
        <f t="shared" ref="G39:G45" si="22">E39*F39</f>
        <v>143536.5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23">F39/V39*60</f>
        <v>1592.4421684619456</v>
      </c>
      <c r="N39" s="162">
        <f t="shared" si="16"/>
        <v>72.383734930088437</v>
      </c>
      <c r="O39" s="164">
        <f t="shared" si="17"/>
        <v>0</v>
      </c>
      <c r="P39" s="165">
        <f t="shared" si="18"/>
        <v>-9.4344468880933761</v>
      </c>
      <c r="Q39" s="151">
        <f t="shared" si="19"/>
        <v>0.88469009358996986</v>
      </c>
      <c r="R39" s="271">
        <f>Q55</f>
        <v>0.88064833859798841</v>
      </c>
      <c r="S39" s="166">
        <v>0.25</v>
      </c>
      <c r="T39" s="167">
        <v>0.31554398148148149</v>
      </c>
      <c r="U39" s="168"/>
      <c r="V39" s="169">
        <v>94.383333333333354</v>
      </c>
      <c r="W39" s="86"/>
      <c r="X39" s="87"/>
      <c r="Y39" s="274"/>
      <c r="Z39" s="275"/>
      <c r="AA39" s="108">
        <f t="shared" si="20"/>
        <v>-207.55783153805442</v>
      </c>
      <c r="AB39" s="151">
        <f t="shared" si="21"/>
        <v>0.88469009358996975</v>
      </c>
      <c r="AC39" s="349">
        <f>AB55</f>
        <v>0.88064833859798841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1810</v>
      </c>
      <c r="G40" s="94">
        <f t="shared" si="22"/>
        <v>102138.3</v>
      </c>
      <c r="H40" s="95"/>
      <c r="I40" s="99">
        <v>22</v>
      </c>
      <c r="J40" s="97">
        <v>2000</v>
      </c>
      <c r="K40" s="98">
        <f t="shared" si="12"/>
        <v>90.909090909090907</v>
      </c>
      <c r="L40" s="99">
        <v>22</v>
      </c>
      <c r="M40" s="97">
        <f t="shared" si="23"/>
        <v>1768.7296416938109</v>
      </c>
      <c r="N40" s="98">
        <f t="shared" si="16"/>
        <v>80.396801895173226</v>
      </c>
      <c r="O40" s="100">
        <f t="shared" si="17"/>
        <v>0</v>
      </c>
      <c r="P40" s="101">
        <f t="shared" si="18"/>
        <v>-10.51228901391768</v>
      </c>
      <c r="Q40" s="102">
        <f t="shared" si="19"/>
        <v>0.88436482084690549</v>
      </c>
      <c r="R40" s="272"/>
      <c r="S40" s="1">
        <v>0.31874999999999998</v>
      </c>
      <c r="T40" s="2">
        <v>0.36138888888888887</v>
      </c>
      <c r="U40" s="103">
        <v>4.6166666666666156</v>
      </c>
      <c r="V40" s="104">
        <v>61.400000000000006</v>
      </c>
      <c r="W40" s="105"/>
      <c r="X40" s="106"/>
      <c r="Y40" s="264"/>
      <c r="Z40" s="265"/>
      <c r="AA40" s="110">
        <f t="shared" si="20"/>
        <v>-231.27035830618911</v>
      </c>
      <c r="AB40" s="102">
        <f t="shared" si="21"/>
        <v>0.88436482084690549</v>
      </c>
      <c r="AC40" s="291"/>
    </row>
    <row r="41" spans="1:29" ht="15.75" customHeight="1">
      <c r="A41" s="280"/>
      <c r="B41" s="152" t="s">
        <v>159</v>
      </c>
      <c r="C41" s="262" t="s">
        <v>244</v>
      </c>
      <c r="D41" s="263"/>
      <c r="E41" s="92">
        <v>64.97</v>
      </c>
      <c r="F41" s="103">
        <v>1794</v>
      </c>
      <c r="G41" s="94">
        <f t="shared" si="22"/>
        <v>116556.18</v>
      </c>
      <c r="H41" s="95"/>
      <c r="I41" s="99">
        <v>21</v>
      </c>
      <c r="J41" s="97">
        <v>2000</v>
      </c>
      <c r="K41" s="98">
        <f t="shared" si="12"/>
        <v>95.238095238095241</v>
      </c>
      <c r="L41" s="99">
        <v>21</v>
      </c>
      <c r="M41" s="97">
        <f t="shared" si="23"/>
        <v>1770.8801754867025</v>
      </c>
      <c r="N41" s="98">
        <f t="shared" si="16"/>
        <v>84.327627404128691</v>
      </c>
      <c r="O41" s="100">
        <f t="shared" si="17"/>
        <v>0</v>
      </c>
      <c r="P41" s="101">
        <f t="shared" si="18"/>
        <v>-10.91046783396655</v>
      </c>
      <c r="Q41" s="102">
        <f t="shared" si="19"/>
        <v>0.88544008774335126</v>
      </c>
      <c r="R41" s="272"/>
      <c r="S41" s="1">
        <v>0.36473379629629632</v>
      </c>
      <c r="T41" s="2">
        <v>0.40694444444444444</v>
      </c>
      <c r="U41" s="103">
        <v>4.8166666666667268</v>
      </c>
      <c r="V41" s="104">
        <v>60.783333333333296</v>
      </c>
      <c r="W41" s="105"/>
      <c r="X41" s="106"/>
      <c r="Y41" s="264"/>
      <c r="Z41" s="265"/>
      <c r="AA41" s="110">
        <f t="shared" si="20"/>
        <v>-229.11982451329754</v>
      </c>
      <c r="AB41" s="102">
        <f t="shared" si="21"/>
        <v>0.88544008774335126</v>
      </c>
      <c r="AC41" s="291"/>
    </row>
    <row r="42" spans="1:29" ht="15.75" customHeight="1">
      <c r="A42" s="280"/>
      <c r="B42" s="152" t="s">
        <v>159</v>
      </c>
      <c r="C42" s="262" t="s">
        <v>209</v>
      </c>
      <c r="D42" s="263"/>
      <c r="E42" s="92">
        <v>59.36</v>
      </c>
      <c r="F42" s="103">
        <v>686</v>
      </c>
      <c r="G42" s="94">
        <f t="shared" si="22"/>
        <v>40720.959999999999</v>
      </c>
      <c r="H42" s="95"/>
      <c r="I42" s="99">
        <v>20</v>
      </c>
      <c r="J42" s="97">
        <v>2000</v>
      </c>
      <c r="K42" s="98">
        <f t="shared" si="12"/>
        <v>100</v>
      </c>
      <c r="L42" s="99">
        <v>20</v>
      </c>
      <c r="M42" s="97">
        <f t="shared" si="23"/>
        <v>1769.054441260746</v>
      </c>
      <c r="N42" s="98">
        <f t="shared" si="16"/>
        <v>88.452722063037299</v>
      </c>
      <c r="O42" s="100">
        <f t="shared" si="17"/>
        <v>0</v>
      </c>
      <c r="P42" s="101">
        <f t="shared" si="18"/>
        <v>-11.547277936962701</v>
      </c>
      <c r="Q42" s="102">
        <f t="shared" si="19"/>
        <v>0.88452722063037303</v>
      </c>
      <c r="R42" s="272"/>
      <c r="S42" s="1">
        <v>0.41041666666666665</v>
      </c>
      <c r="T42" s="2">
        <v>0.42657407407407405</v>
      </c>
      <c r="U42" s="103">
        <v>4.9999999999999822</v>
      </c>
      <c r="V42" s="104">
        <v>23.266666666666652</v>
      </c>
      <c r="W42" s="105"/>
      <c r="X42" s="106"/>
      <c r="Y42" s="264"/>
      <c r="Z42" s="265"/>
      <c r="AA42" s="110">
        <f t="shared" si="20"/>
        <v>-230.94555873925401</v>
      </c>
      <c r="AB42" s="102">
        <f t="shared" si="21"/>
        <v>0.88452722063037303</v>
      </c>
      <c r="AC42" s="291"/>
    </row>
    <row r="43" spans="1:29" ht="15.75" customHeight="1">
      <c r="A43" s="281"/>
      <c r="B43" s="152" t="s">
        <v>159</v>
      </c>
      <c r="C43" s="262" t="s">
        <v>168</v>
      </c>
      <c r="D43" s="263"/>
      <c r="E43" s="92">
        <v>58.67</v>
      </c>
      <c r="F43" s="103">
        <v>1984</v>
      </c>
      <c r="G43" s="94">
        <f t="shared" si="22"/>
        <v>116401.28</v>
      </c>
      <c r="H43" s="112"/>
      <c r="I43" s="113">
        <v>23</v>
      </c>
      <c r="J43" s="97">
        <v>2000</v>
      </c>
      <c r="K43" s="98">
        <f t="shared" si="12"/>
        <v>86.956521739130437</v>
      </c>
      <c r="L43" s="113">
        <v>23</v>
      </c>
      <c r="M43" s="97">
        <f t="shared" si="23"/>
        <v>1773.6280109262486</v>
      </c>
      <c r="N43" s="98">
        <f t="shared" si="16"/>
        <v>77.114261344619507</v>
      </c>
      <c r="O43" s="100">
        <f t="shared" si="17"/>
        <v>0</v>
      </c>
      <c r="P43" s="101">
        <f t="shared" si="18"/>
        <v>-9.8422603945109302</v>
      </c>
      <c r="Q43" s="102">
        <f t="shared" si="19"/>
        <v>0.88681400546312428</v>
      </c>
      <c r="R43" s="272"/>
      <c r="S43" s="1">
        <v>0.42986111111111114</v>
      </c>
      <c r="T43" s="2">
        <v>0.47646990740740741</v>
      </c>
      <c r="U43" s="103">
        <v>4.7333333333334071</v>
      </c>
      <c r="V43" s="104">
        <v>67.116666666666632</v>
      </c>
      <c r="W43" s="105">
        <v>0.47646990740740741</v>
      </c>
      <c r="X43" s="106">
        <v>0.51604166666666662</v>
      </c>
      <c r="Y43" s="264"/>
      <c r="Z43" s="265"/>
      <c r="AA43" s="110">
        <f t="shared" si="20"/>
        <v>-226.37198907375137</v>
      </c>
      <c r="AB43" s="102">
        <f t="shared" si="21"/>
        <v>0.88681400546312428</v>
      </c>
      <c r="AC43" s="291"/>
    </row>
    <row r="44" spans="1:29" ht="15.75" customHeight="1">
      <c r="A44" s="281"/>
      <c r="B44" s="152" t="s">
        <v>156</v>
      </c>
      <c r="C44" s="262" t="s">
        <v>199</v>
      </c>
      <c r="D44" s="263"/>
      <c r="E44" s="92">
        <v>57.3</v>
      </c>
      <c r="F44" s="103">
        <v>291</v>
      </c>
      <c r="G44" s="114">
        <f t="shared" si="22"/>
        <v>16674.3</v>
      </c>
      <c r="H44" s="115"/>
      <c r="I44" s="99">
        <v>20</v>
      </c>
      <c r="J44" s="97">
        <v>2000</v>
      </c>
      <c r="K44" s="98">
        <f t="shared" si="12"/>
        <v>100</v>
      </c>
      <c r="L44" s="99">
        <v>20</v>
      </c>
      <c r="M44" s="97">
        <f t="shared" si="23"/>
        <v>1763.6363636363442</v>
      </c>
      <c r="N44" s="98">
        <f t="shared" si="16"/>
        <v>88.181818181817206</v>
      </c>
      <c r="O44" s="100">
        <f t="shared" si="17"/>
        <v>0</v>
      </c>
      <c r="P44" s="101">
        <f t="shared" si="18"/>
        <v>-11.818181818182794</v>
      </c>
      <c r="Q44" s="102">
        <f t="shared" si="19"/>
        <v>0.88181818181817206</v>
      </c>
      <c r="R44" s="272"/>
      <c r="S44" s="1">
        <v>0.51604166666666662</v>
      </c>
      <c r="T44" s="2">
        <v>0.5229166666666667</v>
      </c>
      <c r="U44" s="103">
        <v>56.983333333333263</v>
      </c>
      <c r="V44" s="104">
        <v>9.9000000000001087</v>
      </c>
      <c r="W44" s="105"/>
      <c r="X44" s="106"/>
      <c r="Y44" s="264"/>
      <c r="Z44" s="265"/>
      <c r="AA44" s="110">
        <f t="shared" si="20"/>
        <v>-236.36363636365581</v>
      </c>
      <c r="AB44" s="102">
        <f t="shared" si="21"/>
        <v>0.88181818181817206</v>
      </c>
      <c r="AC44" s="291"/>
    </row>
    <row r="45" spans="1:29" ht="15.75" customHeight="1">
      <c r="A45" s="281"/>
      <c r="B45" s="152" t="s">
        <v>162</v>
      </c>
      <c r="C45" s="262" t="s">
        <v>255</v>
      </c>
      <c r="D45" s="263"/>
      <c r="E45" s="92">
        <v>57.3</v>
      </c>
      <c r="F45" s="103">
        <v>1686</v>
      </c>
      <c r="G45" s="114">
        <f t="shared" si="22"/>
        <v>96607.799999999988</v>
      </c>
      <c r="H45" s="118"/>
      <c r="I45" s="113">
        <v>21</v>
      </c>
      <c r="J45" s="97">
        <v>2000</v>
      </c>
      <c r="K45" s="98">
        <f t="shared" si="12"/>
        <v>95.238095238095241</v>
      </c>
      <c r="L45" s="113">
        <v>21</v>
      </c>
      <c r="M45" s="97">
        <f t="shared" si="23"/>
        <v>1714.5762711864422</v>
      </c>
      <c r="N45" s="98">
        <f t="shared" si="16"/>
        <v>81.646489104116299</v>
      </c>
      <c r="O45" s="119">
        <f t="shared" si="17"/>
        <v>0</v>
      </c>
      <c r="P45" s="120">
        <f t="shared" si="18"/>
        <v>-13.591606133978942</v>
      </c>
      <c r="Q45" s="121">
        <f t="shared" si="19"/>
        <v>0.85728813559322115</v>
      </c>
      <c r="R45" s="272"/>
      <c r="S45" s="1">
        <v>0.52708333333333335</v>
      </c>
      <c r="T45" s="2">
        <v>0.56805555555555554</v>
      </c>
      <c r="U45" s="103">
        <v>5.9999999999999787</v>
      </c>
      <c r="V45" s="104">
        <v>58.99999999999995</v>
      </c>
      <c r="W45" s="105"/>
      <c r="X45" s="106"/>
      <c r="Y45" s="264"/>
      <c r="Z45" s="265"/>
      <c r="AA45" s="110">
        <f t="shared" si="20"/>
        <v>-285.42372881355777</v>
      </c>
      <c r="AB45" s="102">
        <f t="shared" si="21"/>
        <v>0.85728813559322115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24">AVERAGE(I39:I54)</f>
        <v>21.285714285714285</v>
      </c>
      <c r="J55" s="137">
        <f t="shared" si="24"/>
        <v>1971.4285714285713</v>
      </c>
      <c r="K55" s="138">
        <f t="shared" ref="K55" si="25">J55/I55</f>
        <v>92.617449664429529</v>
      </c>
      <c r="L55" s="136">
        <f t="shared" ref="L55:M55" si="26">AVERAGE(L39:L54)</f>
        <v>21.285714285714285</v>
      </c>
      <c r="M55" s="137">
        <f t="shared" si="26"/>
        <v>1736.135296093177</v>
      </c>
      <c r="N55" s="138">
        <f t="shared" ref="N55:N60" si="27">M55/L55</f>
        <v>81.56340317216268</v>
      </c>
      <c r="O55" s="139">
        <f t="shared" ref="O55:O60" si="28">L55-I55</f>
        <v>0</v>
      </c>
      <c r="P55" s="140">
        <f t="shared" ref="P55:P60" si="29">N55-K55</f>
        <v>-11.054046492266849</v>
      </c>
      <c r="Q55" s="141">
        <f t="shared" ref="Q55:Q60" si="30">N55/K55</f>
        <v>0.88064833859798841</v>
      </c>
      <c r="R55" s="273"/>
      <c r="S55" s="142">
        <f>S39</f>
        <v>0.25</v>
      </c>
      <c r="T55" s="143">
        <f>INDEX(T39:T54,COUNTA(T39:T54))</f>
        <v>0.56805555555555554</v>
      </c>
      <c r="U55" s="144"/>
      <c r="V55" s="155"/>
      <c r="W55" s="187"/>
      <c r="X55" s="188"/>
      <c r="Y55" s="260"/>
      <c r="Z55" s="261"/>
      <c r="AA55" s="156">
        <f t="shared" ref="AA55:AA60" si="31">M55-J55</f>
        <v>-235.29327533539436</v>
      </c>
      <c r="AB55" s="141">
        <f t="shared" ref="AB55:AB60" si="32">M55/J55</f>
        <v>0.88064833859798841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166</v>
      </c>
      <c r="D56" s="270"/>
      <c r="E56" s="157">
        <v>47.37</v>
      </c>
      <c r="F56" s="86">
        <v>1091</v>
      </c>
      <c r="G56" s="158">
        <f t="shared" ref="G56:G60" si="33">E56*F56</f>
        <v>51680.67</v>
      </c>
      <c r="H56" s="159"/>
      <c r="I56" s="160">
        <v>21</v>
      </c>
      <c r="J56" s="161">
        <v>2000</v>
      </c>
      <c r="K56" s="162">
        <f>J56/I56</f>
        <v>95.238095238095241</v>
      </c>
      <c r="L56" s="163">
        <v>21</v>
      </c>
      <c r="M56" s="161">
        <f>F56/V56*60</f>
        <v>1769.986480396575</v>
      </c>
      <c r="N56" s="162">
        <f t="shared" si="27"/>
        <v>84.285070495075004</v>
      </c>
      <c r="O56" s="164">
        <f t="shared" si="28"/>
        <v>0</v>
      </c>
      <c r="P56" s="165">
        <f t="shared" si="29"/>
        <v>-10.953024743020237</v>
      </c>
      <c r="Q56" s="151">
        <f t="shared" si="30"/>
        <v>0.88499324019828751</v>
      </c>
      <c r="R56" s="271">
        <f>Q72</f>
        <v>0.87924164388734316</v>
      </c>
      <c r="S56" s="166">
        <v>0.25001157407407409</v>
      </c>
      <c r="T56" s="167">
        <v>0.27569444444444446</v>
      </c>
      <c r="U56" s="168"/>
      <c r="V56" s="169">
        <v>36.983333333333334</v>
      </c>
      <c r="W56" s="167"/>
      <c r="X56" s="170"/>
      <c r="Y56" s="274"/>
      <c r="Z56" s="275"/>
      <c r="AA56" s="108">
        <f t="shared" si="31"/>
        <v>-230.01351960342504</v>
      </c>
      <c r="AB56" s="151">
        <f t="shared" si="32"/>
        <v>0.88499324019828751</v>
      </c>
      <c r="AC56" s="276">
        <f>AB72</f>
        <v>0.87924164388734316</v>
      </c>
    </row>
    <row r="57" spans="1:29" ht="15.75" customHeight="1">
      <c r="A57" s="267"/>
      <c r="B57" s="152" t="s">
        <v>159</v>
      </c>
      <c r="C57" s="262" t="s">
        <v>256</v>
      </c>
      <c r="D57" s="263"/>
      <c r="E57" s="92">
        <v>59.14</v>
      </c>
      <c r="F57" s="93">
        <v>2754</v>
      </c>
      <c r="G57" s="94">
        <f t="shared" si="33"/>
        <v>162871.56</v>
      </c>
      <c r="H57" s="95"/>
      <c r="I57" s="96">
        <v>23</v>
      </c>
      <c r="J57" s="97">
        <v>2000</v>
      </c>
      <c r="K57" s="98">
        <f t="shared" si="12"/>
        <v>86.956521739130437</v>
      </c>
      <c r="L57" s="99">
        <v>23</v>
      </c>
      <c r="M57" s="97">
        <f>F57/V57*60</f>
        <v>1714.9974052932027</v>
      </c>
      <c r="N57" s="98">
        <f t="shared" si="27"/>
        <v>74.565104577965343</v>
      </c>
      <c r="O57" s="100">
        <f t="shared" si="28"/>
        <v>0</v>
      </c>
      <c r="P57" s="101">
        <f t="shared" si="29"/>
        <v>-12.391417161165094</v>
      </c>
      <c r="Q57" s="102">
        <f t="shared" si="30"/>
        <v>0.85749870264660144</v>
      </c>
      <c r="R57" s="272"/>
      <c r="S57" s="1">
        <v>0.27916666666666667</v>
      </c>
      <c r="T57" s="2">
        <v>0.34607638888888886</v>
      </c>
      <c r="U57" s="103">
        <v>4.9999999999999822</v>
      </c>
      <c r="V57" s="104">
        <v>96.349999999999952</v>
      </c>
      <c r="W57" s="105"/>
      <c r="X57" s="106"/>
      <c r="Y57" s="264"/>
      <c r="Z57" s="265"/>
      <c r="AA57" s="110">
        <f t="shared" si="31"/>
        <v>-285.00259470679725</v>
      </c>
      <c r="AB57" s="102">
        <f t="shared" si="32"/>
        <v>0.85749870264660133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1576</v>
      </c>
      <c r="G58" s="94">
        <f t="shared" si="33"/>
        <v>112762.79999999999</v>
      </c>
      <c r="H58" s="95"/>
      <c r="I58" s="96">
        <v>23</v>
      </c>
      <c r="J58" s="97">
        <v>2000</v>
      </c>
      <c r="K58" s="98">
        <f t="shared" si="12"/>
        <v>86.956521739130437</v>
      </c>
      <c r="L58" s="99">
        <v>23</v>
      </c>
      <c r="M58" s="97">
        <f>F58/V58*60</f>
        <v>1770.2340093603725</v>
      </c>
      <c r="N58" s="98">
        <f t="shared" si="27"/>
        <v>76.966696059146628</v>
      </c>
      <c r="O58" s="100">
        <f t="shared" si="28"/>
        <v>0</v>
      </c>
      <c r="P58" s="101">
        <f t="shared" si="29"/>
        <v>-9.9898256799838094</v>
      </c>
      <c r="Q58" s="102">
        <f t="shared" si="30"/>
        <v>0.88511700468018617</v>
      </c>
      <c r="R58" s="272"/>
      <c r="S58" s="1">
        <v>0.35</v>
      </c>
      <c r="T58" s="2">
        <v>0.38709490740740743</v>
      </c>
      <c r="U58" s="103">
        <v>5.6500000000000039</v>
      </c>
      <c r="V58" s="104">
        <v>53.416666666666728</v>
      </c>
      <c r="W58" s="105"/>
      <c r="X58" s="106"/>
      <c r="Y58" s="264"/>
      <c r="Z58" s="265"/>
      <c r="AA58" s="110">
        <f t="shared" si="31"/>
        <v>-229.76599063962749</v>
      </c>
      <c r="AB58" s="102">
        <f t="shared" si="32"/>
        <v>0.88511700468018628</v>
      </c>
      <c r="AC58" s="277"/>
    </row>
    <row r="59" spans="1:29" ht="15.75" customHeight="1">
      <c r="A59" s="267"/>
      <c r="B59" s="152" t="s">
        <v>159</v>
      </c>
      <c r="C59" s="262" t="s">
        <v>219</v>
      </c>
      <c r="D59" s="263"/>
      <c r="E59" s="92">
        <v>53.76</v>
      </c>
      <c r="F59" s="93">
        <v>2304</v>
      </c>
      <c r="G59" s="94">
        <f t="shared" si="33"/>
        <v>123863.03999999999</v>
      </c>
      <c r="H59" s="95"/>
      <c r="I59" s="96">
        <v>21</v>
      </c>
      <c r="J59" s="97">
        <v>2000</v>
      </c>
      <c r="K59" s="98">
        <f t="shared" si="12"/>
        <v>95.238095238095241</v>
      </c>
      <c r="L59" s="99">
        <v>21</v>
      </c>
      <c r="M59" s="97">
        <f>F59/V59*60</f>
        <v>1769.2832764505113</v>
      </c>
      <c r="N59" s="98">
        <f t="shared" si="27"/>
        <v>84.251584592881485</v>
      </c>
      <c r="O59" s="100">
        <f t="shared" si="28"/>
        <v>0</v>
      </c>
      <c r="P59" s="101">
        <f t="shared" si="29"/>
        <v>-10.986510645213755</v>
      </c>
      <c r="Q59" s="102">
        <f t="shared" si="30"/>
        <v>0.88464163822525554</v>
      </c>
      <c r="R59" s="272"/>
      <c r="S59" s="1">
        <v>0.39027777777777778</v>
      </c>
      <c r="T59" s="2">
        <v>0.44453703703703706</v>
      </c>
      <c r="U59" s="103">
        <v>4.5833333333333037</v>
      </c>
      <c r="V59" s="104">
        <v>78.133333333333368</v>
      </c>
      <c r="W59" s="105">
        <v>0.44453703703703706</v>
      </c>
      <c r="X59" s="106">
        <v>0.48505787037037035</v>
      </c>
      <c r="Y59" s="264"/>
      <c r="Z59" s="265"/>
      <c r="AA59" s="110">
        <f t="shared" si="31"/>
        <v>-230.71672354948873</v>
      </c>
      <c r="AB59" s="102">
        <f t="shared" si="32"/>
        <v>0.88464163822525566</v>
      </c>
      <c r="AC59" s="277"/>
    </row>
    <row r="60" spans="1:29" ht="15.75" customHeight="1">
      <c r="A60" s="267"/>
      <c r="B60" s="152" t="s">
        <v>159</v>
      </c>
      <c r="C60" s="262" t="s">
        <v>203</v>
      </c>
      <c r="D60" s="263"/>
      <c r="E60" s="92">
        <v>59.54</v>
      </c>
      <c r="F60" s="93">
        <v>1901</v>
      </c>
      <c r="G60" s="94">
        <f t="shared" si="33"/>
        <v>113185.54</v>
      </c>
      <c r="H60" s="112"/>
      <c r="I60" s="96">
        <v>23</v>
      </c>
      <c r="J60" s="97">
        <v>2000</v>
      </c>
      <c r="K60" s="98">
        <f t="shared" si="12"/>
        <v>86.956521739130437</v>
      </c>
      <c r="L60" s="113">
        <v>23</v>
      </c>
      <c r="M60" s="97">
        <f>F60/V60*60</f>
        <v>1767.9152673727708</v>
      </c>
      <c r="N60" s="98">
        <f t="shared" si="27"/>
        <v>76.865881190120476</v>
      </c>
      <c r="O60" s="100">
        <f t="shared" si="28"/>
        <v>0</v>
      </c>
      <c r="P60" s="101">
        <f t="shared" si="29"/>
        <v>-10.090640549009962</v>
      </c>
      <c r="Q60" s="102">
        <f t="shared" si="30"/>
        <v>0.88395763368638547</v>
      </c>
      <c r="R60" s="272"/>
      <c r="S60" s="1">
        <v>0.48505787037037035</v>
      </c>
      <c r="T60" s="2">
        <v>0.52986111111111112</v>
      </c>
      <c r="U60" s="103">
        <v>58.34999999999993</v>
      </c>
      <c r="V60" s="104">
        <v>64.516666666666708</v>
      </c>
      <c r="W60" s="105"/>
      <c r="X60" s="106"/>
      <c r="Y60" s="264"/>
      <c r="Z60" s="265"/>
      <c r="AA60" s="110">
        <f t="shared" si="31"/>
        <v>-232.08473262722919</v>
      </c>
      <c r="AB60" s="102">
        <f t="shared" si="32"/>
        <v>0.88395763368638536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34">AVERAGE(I56:I71)</f>
        <v>22.2</v>
      </c>
      <c r="J72" s="137">
        <f t="shared" si="34"/>
        <v>2000</v>
      </c>
      <c r="K72" s="138">
        <f t="shared" ref="K72" si="35">J72/I72</f>
        <v>90.090090090090087</v>
      </c>
      <c r="L72" s="136">
        <f t="shared" ref="L72:M72" si="36">AVERAGE(L56:L71)</f>
        <v>22.2</v>
      </c>
      <c r="M72" s="137">
        <f t="shared" si="36"/>
        <v>1758.4832877746862</v>
      </c>
      <c r="N72" s="138">
        <f t="shared" ref="N72:N82" si="37">M72/L72</f>
        <v>79.210958908769655</v>
      </c>
      <c r="O72" s="139">
        <f t="shared" ref="O72:O82" si="38">L72-I72</f>
        <v>0</v>
      </c>
      <c r="P72" s="140">
        <f t="shared" ref="P72:P82" si="39">N72-K72</f>
        <v>-10.879131181320432</v>
      </c>
      <c r="Q72" s="141">
        <f t="shared" ref="Q72:Q82" si="40">N72/K72</f>
        <v>0.87924164388734316</v>
      </c>
      <c r="R72" s="273"/>
      <c r="S72" s="142">
        <f>S56</f>
        <v>0.25001157407407409</v>
      </c>
      <c r="T72" s="143">
        <f>INDEX(T56:T71,COUNTA(T56:T71))</f>
        <v>0.52986111111111112</v>
      </c>
      <c r="U72" s="144"/>
      <c r="V72" s="155"/>
      <c r="W72" s="134"/>
      <c r="X72" s="138"/>
      <c r="Y72" s="260"/>
      <c r="Z72" s="261"/>
      <c r="AA72" s="156">
        <f t="shared" ref="AA72:AA82" si="41">M72-J72</f>
        <v>-241.51671222531377</v>
      </c>
      <c r="AB72" s="141">
        <f t="shared" ref="AB72:AB82" si="42">M72/J72</f>
        <v>0.87924164388734316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1412</v>
      </c>
      <c r="G73" s="158">
        <f t="shared" ref="G73:G82" si="43">E73*F73</f>
        <v>54545.560000000005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82" si="44">F73/V73*60</f>
        <v>3254.2893725992362</v>
      </c>
      <c r="N73" s="162">
        <f t="shared" si="37"/>
        <v>162.7144686299618</v>
      </c>
      <c r="O73" s="164">
        <f t="shared" si="38"/>
        <v>0</v>
      </c>
      <c r="P73" s="165">
        <f t="shared" si="39"/>
        <v>-17.2855313700382</v>
      </c>
      <c r="Q73" s="151">
        <f t="shared" si="40"/>
        <v>0.90396927016645445</v>
      </c>
      <c r="R73" s="271">
        <f>Q89</f>
        <v>0.88456645570270809</v>
      </c>
      <c r="S73" s="166">
        <v>0.25</v>
      </c>
      <c r="T73" s="167">
        <v>0.26807870370370368</v>
      </c>
      <c r="U73" s="168"/>
      <c r="V73" s="169">
        <v>26.033333333333299</v>
      </c>
      <c r="W73" s="167"/>
      <c r="X73" s="170"/>
      <c r="Y73" s="274"/>
      <c r="Z73" s="275"/>
      <c r="AA73" s="108">
        <f t="shared" si="41"/>
        <v>-345.71062740076377</v>
      </c>
      <c r="AB73" s="151">
        <f t="shared" si="42"/>
        <v>0.90396927016645456</v>
      </c>
      <c r="AC73" s="276">
        <f>AB89</f>
        <v>0.88456645570270798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1844</v>
      </c>
      <c r="G74" s="94">
        <f t="shared" si="43"/>
        <v>70072</v>
      </c>
      <c r="H74" s="95"/>
      <c r="I74" s="96">
        <v>21</v>
      </c>
      <c r="J74" s="97">
        <v>3600</v>
      </c>
      <c r="K74" s="98">
        <f t="shared" ref="K74:K111" si="45">J74/I74</f>
        <v>171.42857142857142</v>
      </c>
      <c r="L74" s="99">
        <v>21</v>
      </c>
      <c r="M74" s="97">
        <f t="shared" si="44"/>
        <v>3255.7135850907298</v>
      </c>
      <c r="N74" s="98">
        <f t="shared" si="37"/>
        <v>155.03398024241571</v>
      </c>
      <c r="O74" s="100">
        <f t="shared" si="38"/>
        <v>0</v>
      </c>
      <c r="P74" s="101">
        <f t="shared" si="39"/>
        <v>-16.394591186155708</v>
      </c>
      <c r="Q74" s="102">
        <f t="shared" si="40"/>
        <v>0.90436488474742505</v>
      </c>
      <c r="R74" s="272"/>
      <c r="S74" s="1">
        <v>0.27153935185185185</v>
      </c>
      <c r="T74" s="2">
        <v>0.2951388888888889</v>
      </c>
      <c r="U74" s="103">
        <v>4.9833333333333663</v>
      </c>
      <c r="V74" s="104">
        <v>33.983333333333341</v>
      </c>
      <c r="W74" s="105"/>
      <c r="X74" s="106"/>
      <c r="Y74" s="264"/>
      <c r="Z74" s="265"/>
      <c r="AA74" s="110">
        <f t="shared" si="41"/>
        <v>-344.28641490927021</v>
      </c>
      <c r="AB74" s="102">
        <f t="shared" si="42"/>
        <v>0.90436488474742494</v>
      </c>
      <c r="AC74" s="277"/>
    </row>
    <row r="75" spans="1:29" ht="15.75" customHeight="1">
      <c r="A75" s="280"/>
      <c r="B75" s="91" t="s">
        <v>164</v>
      </c>
      <c r="C75" s="350" t="s">
        <v>171</v>
      </c>
      <c r="D75" s="350"/>
      <c r="E75" s="92">
        <v>31.27</v>
      </c>
      <c r="F75" s="93">
        <v>932</v>
      </c>
      <c r="G75" s="94">
        <f t="shared" si="43"/>
        <v>29143.64</v>
      </c>
      <c r="H75" s="95"/>
      <c r="I75" s="96">
        <v>19</v>
      </c>
      <c r="J75" s="97">
        <v>3600</v>
      </c>
      <c r="K75" s="98">
        <f t="shared" si="45"/>
        <v>189.47368421052633</v>
      </c>
      <c r="L75" s="99">
        <v>19</v>
      </c>
      <c r="M75" s="97">
        <f t="shared" si="44"/>
        <v>3168.2719546742137</v>
      </c>
      <c r="N75" s="98">
        <f t="shared" si="37"/>
        <v>166.75115550916914</v>
      </c>
      <c r="O75" s="100">
        <f t="shared" si="38"/>
        <v>0</v>
      </c>
      <c r="P75" s="101">
        <f t="shared" si="39"/>
        <v>-22.722528701357191</v>
      </c>
      <c r="Q75" s="102">
        <f t="shared" si="40"/>
        <v>0.8800755429650593</v>
      </c>
      <c r="R75" s="272"/>
      <c r="S75" s="1">
        <v>0.29885416666666664</v>
      </c>
      <c r="T75" s="2">
        <v>0.31111111111111112</v>
      </c>
      <c r="U75" s="103">
        <v>5.349999999999957</v>
      </c>
      <c r="V75" s="104">
        <v>17.650000000000041</v>
      </c>
      <c r="W75" s="105"/>
      <c r="X75" s="106"/>
      <c r="Y75" s="264"/>
      <c r="Z75" s="265"/>
      <c r="AA75" s="110">
        <f t="shared" si="41"/>
        <v>-431.7280453257863</v>
      </c>
      <c r="AB75" s="102">
        <f t="shared" si="42"/>
        <v>0.88007554296505941</v>
      </c>
      <c r="AC75" s="277"/>
    </row>
    <row r="76" spans="1:29" ht="15.75" customHeight="1">
      <c r="A76" s="280"/>
      <c r="B76" s="91" t="s">
        <v>164</v>
      </c>
      <c r="C76" s="350" t="s">
        <v>170</v>
      </c>
      <c r="D76" s="350"/>
      <c r="E76" s="92">
        <v>37.94</v>
      </c>
      <c r="F76" s="93">
        <v>1663</v>
      </c>
      <c r="G76" s="94">
        <f t="shared" si="43"/>
        <v>63094.219999999994</v>
      </c>
      <c r="H76" s="95"/>
      <c r="I76" s="96">
        <v>21</v>
      </c>
      <c r="J76" s="97">
        <v>3600</v>
      </c>
      <c r="K76" s="98">
        <f t="shared" si="45"/>
        <v>171.42857142857142</v>
      </c>
      <c r="L76" s="99">
        <v>21</v>
      </c>
      <c r="M76" s="97">
        <f t="shared" si="44"/>
        <v>3169.295923769188</v>
      </c>
      <c r="N76" s="98">
        <f t="shared" si="37"/>
        <v>150.91885351281849</v>
      </c>
      <c r="O76" s="100">
        <f t="shared" si="38"/>
        <v>0</v>
      </c>
      <c r="P76" s="101">
        <f t="shared" si="39"/>
        <v>-20.50971791575293</v>
      </c>
      <c r="Q76" s="102">
        <f t="shared" si="40"/>
        <v>0.88035997882477457</v>
      </c>
      <c r="R76" s="272"/>
      <c r="S76" s="1">
        <v>0.31458333333333333</v>
      </c>
      <c r="T76" s="2">
        <v>0.33644675925925926</v>
      </c>
      <c r="U76" s="103">
        <v>4.9999999999999822</v>
      </c>
      <c r="V76" s="104">
        <v>31.483333333333352</v>
      </c>
      <c r="W76" s="105"/>
      <c r="X76" s="106"/>
      <c r="Y76" s="264"/>
      <c r="Z76" s="265"/>
      <c r="AA76" s="190">
        <f t="shared" si="41"/>
        <v>-430.70407623081201</v>
      </c>
      <c r="AB76" s="191">
        <f t="shared" si="42"/>
        <v>0.88035997882477446</v>
      </c>
      <c r="AC76" s="277"/>
    </row>
    <row r="77" spans="1:29" ht="15.75" customHeight="1">
      <c r="A77" s="281"/>
      <c r="B77" s="91" t="s">
        <v>164</v>
      </c>
      <c r="C77" s="350" t="s">
        <v>257</v>
      </c>
      <c r="D77" s="350"/>
      <c r="E77" s="92">
        <v>32.06</v>
      </c>
      <c r="F77" s="97">
        <v>819</v>
      </c>
      <c r="G77" s="94">
        <f t="shared" si="43"/>
        <v>26257.140000000003</v>
      </c>
      <c r="H77" s="112"/>
      <c r="I77" s="96">
        <v>19</v>
      </c>
      <c r="J77" s="97">
        <v>3600</v>
      </c>
      <c r="K77" s="98">
        <f t="shared" si="45"/>
        <v>189.47368421052633</v>
      </c>
      <c r="L77" s="113">
        <v>19</v>
      </c>
      <c r="M77" s="97">
        <f t="shared" si="44"/>
        <v>3153.3689839572335</v>
      </c>
      <c r="N77" s="98">
        <f t="shared" si="37"/>
        <v>165.96678862932808</v>
      </c>
      <c r="O77" s="100">
        <f t="shared" si="38"/>
        <v>0</v>
      </c>
      <c r="P77" s="101">
        <f t="shared" si="39"/>
        <v>-23.506895581198251</v>
      </c>
      <c r="Q77" s="102">
        <f t="shared" si="40"/>
        <v>0.87593582887700927</v>
      </c>
      <c r="R77" s="272"/>
      <c r="S77" s="1">
        <v>0.33987268518518521</v>
      </c>
      <c r="T77" s="2">
        <v>0.35069444444444442</v>
      </c>
      <c r="U77" s="103">
        <v>4.9333333333333584</v>
      </c>
      <c r="V77" s="104">
        <v>15.583333333333265</v>
      </c>
      <c r="W77" s="105"/>
      <c r="X77" s="106"/>
      <c r="Y77" s="264"/>
      <c r="Z77" s="265"/>
      <c r="AA77" s="190">
        <f t="shared" si="41"/>
        <v>-446.63101604276653</v>
      </c>
      <c r="AB77" s="191">
        <f t="shared" si="42"/>
        <v>0.87593582887700927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1078</v>
      </c>
      <c r="G78" s="114">
        <f t="shared" si="43"/>
        <v>62232.939999999995</v>
      </c>
      <c r="H78" s="115"/>
      <c r="I78" s="96">
        <v>22</v>
      </c>
      <c r="J78" s="97">
        <v>1800</v>
      </c>
      <c r="K78" s="98">
        <f t="shared" si="45"/>
        <v>81.818181818181813</v>
      </c>
      <c r="L78" s="99">
        <v>22</v>
      </c>
      <c r="M78" s="97">
        <f t="shared" si="44"/>
        <v>1593.7577002053386</v>
      </c>
      <c r="N78" s="98">
        <f t="shared" si="37"/>
        <v>72.443531827515386</v>
      </c>
      <c r="O78" s="100">
        <f t="shared" si="38"/>
        <v>0</v>
      </c>
      <c r="P78" s="101">
        <f t="shared" si="39"/>
        <v>-9.3746499906664269</v>
      </c>
      <c r="Q78" s="102">
        <f t="shared" si="40"/>
        <v>0.88542094455852149</v>
      </c>
      <c r="R78" s="272"/>
      <c r="S78" s="1">
        <v>0.35515046296296299</v>
      </c>
      <c r="T78" s="2">
        <v>0.38333333333333336</v>
      </c>
      <c r="U78" s="103">
        <v>6.4166666666667371</v>
      </c>
      <c r="V78" s="104">
        <v>40.583333333333336</v>
      </c>
      <c r="W78" s="105"/>
      <c r="X78" s="106"/>
      <c r="Y78" s="264"/>
      <c r="Z78" s="265"/>
      <c r="AA78" s="190">
        <f t="shared" si="41"/>
        <v>-206.24229979466145</v>
      </c>
      <c r="AB78" s="191">
        <f t="shared" si="42"/>
        <v>0.88542094455852138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1075</v>
      </c>
      <c r="G79" s="114">
        <f t="shared" si="43"/>
        <v>62059.75</v>
      </c>
      <c r="H79" s="118"/>
      <c r="I79" s="96">
        <v>22</v>
      </c>
      <c r="J79" s="97">
        <v>1800</v>
      </c>
      <c r="K79" s="98">
        <f t="shared" si="45"/>
        <v>81.818181818181813</v>
      </c>
      <c r="L79" s="113">
        <v>22</v>
      </c>
      <c r="M79" s="97">
        <f t="shared" si="44"/>
        <v>1593.2482503087695</v>
      </c>
      <c r="N79" s="98">
        <f t="shared" si="37"/>
        <v>72.420375014034974</v>
      </c>
      <c r="O79" s="119">
        <f t="shared" si="38"/>
        <v>0</v>
      </c>
      <c r="P79" s="120">
        <f t="shared" si="39"/>
        <v>-9.397806804146839</v>
      </c>
      <c r="Q79" s="121">
        <f t="shared" si="40"/>
        <v>0.88513791683820531</v>
      </c>
      <c r="R79" s="272"/>
      <c r="S79" s="1">
        <v>0.38680555555555557</v>
      </c>
      <c r="T79" s="2">
        <v>0.41491898148148149</v>
      </c>
      <c r="U79" s="103">
        <v>4.9999999999999822</v>
      </c>
      <c r="V79" s="104">
        <v>40.48333333333332</v>
      </c>
      <c r="W79" s="105"/>
      <c r="X79" s="106"/>
      <c r="Y79" s="264"/>
      <c r="Z79" s="265"/>
      <c r="AA79" s="190">
        <f t="shared" si="41"/>
        <v>-206.75174969123054</v>
      </c>
      <c r="AB79" s="191">
        <f t="shared" si="42"/>
        <v>0.88513791683820531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1813</v>
      </c>
      <c r="G80" s="114">
        <f t="shared" si="43"/>
        <v>130245.92000000001</v>
      </c>
      <c r="H80" s="118"/>
      <c r="I80" s="96">
        <v>19</v>
      </c>
      <c r="J80" s="97">
        <v>1800</v>
      </c>
      <c r="K80" s="98">
        <f t="shared" si="45"/>
        <v>94.736842105263165</v>
      </c>
      <c r="L80" s="113">
        <v>19</v>
      </c>
      <c r="M80" s="97">
        <f t="shared" si="44"/>
        <v>1593.8461538461547</v>
      </c>
      <c r="N80" s="98">
        <f t="shared" si="37"/>
        <v>83.886639676113404</v>
      </c>
      <c r="O80" s="119">
        <f t="shared" si="38"/>
        <v>0</v>
      </c>
      <c r="P80" s="120">
        <f t="shared" si="39"/>
        <v>-10.850202429149761</v>
      </c>
      <c r="Q80" s="121">
        <f t="shared" si="40"/>
        <v>0.88547008547008588</v>
      </c>
      <c r="R80" s="272"/>
      <c r="S80" s="1">
        <v>0.41805555555555557</v>
      </c>
      <c r="T80" s="2">
        <v>0.46545138888888887</v>
      </c>
      <c r="U80" s="103">
        <v>4.5166666666666799</v>
      </c>
      <c r="V80" s="104">
        <v>68.249999999999957</v>
      </c>
      <c r="W80" s="105">
        <v>0.46545138888888887</v>
      </c>
      <c r="X80" s="106">
        <v>0.50416666666666665</v>
      </c>
      <c r="Y80" s="264"/>
      <c r="Z80" s="265"/>
      <c r="AA80" s="190">
        <f t="shared" si="41"/>
        <v>-206.15384615384528</v>
      </c>
      <c r="AB80" s="191">
        <f t="shared" si="42"/>
        <v>0.88547008547008599</v>
      </c>
      <c r="AC80" s="277"/>
    </row>
    <row r="81" spans="1:29" ht="15.75" customHeight="1">
      <c r="A81" s="281"/>
      <c r="B81" s="91" t="s">
        <v>164</v>
      </c>
      <c r="C81" s="350" t="s">
        <v>259</v>
      </c>
      <c r="D81" s="350"/>
      <c r="E81" s="92">
        <v>72.400000000000006</v>
      </c>
      <c r="F81" s="97">
        <v>991</v>
      </c>
      <c r="G81" s="114">
        <f t="shared" si="43"/>
        <v>71748.400000000009</v>
      </c>
      <c r="H81" s="118"/>
      <c r="I81" s="96">
        <v>18</v>
      </c>
      <c r="J81" s="97">
        <v>1800</v>
      </c>
      <c r="K81" s="98">
        <f t="shared" si="45"/>
        <v>100</v>
      </c>
      <c r="L81" s="113">
        <v>18</v>
      </c>
      <c r="M81" s="97">
        <f t="shared" si="44"/>
        <v>1551.1304347826101</v>
      </c>
      <c r="N81" s="98">
        <f t="shared" si="37"/>
        <v>86.173913043478336</v>
      </c>
      <c r="O81" s="119">
        <f t="shared" si="38"/>
        <v>0</v>
      </c>
      <c r="P81" s="120">
        <f t="shared" si="39"/>
        <v>-13.826086956521664</v>
      </c>
      <c r="Q81" s="121">
        <f t="shared" si="40"/>
        <v>0.86173913043478334</v>
      </c>
      <c r="R81" s="272"/>
      <c r="S81" s="1">
        <v>0.50416666666666665</v>
      </c>
      <c r="T81" s="2">
        <v>0.530787037037037</v>
      </c>
      <c r="U81" s="103">
        <v>55.75</v>
      </c>
      <c r="V81" s="104">
        <v>38.3333333333333</v>
      </c>
      <c r="W81" s="105"/>
      <c r="X81" s="106"/>
      <c r="Y81" s="264"/>
      <c r="Z81" s="265"/>
      <c r="AA81" s="190">
        <f t="shared" si="41"/>
        <v>-248.86956521738989</v>
      </c>
      <c r="AB81" s="191">
        <f t="shared" si="42"/>
        <v>0.86173913043478334</v>
      </c>
      <c r="AC81" s="277"/>
    </row>
    <row r="82" spans="1:29" ht="15.75" customHeight="1">
      <c r="A82" s="281"/>
      <c r="B82" s="91" t="s">
        <v>164</v>
      </c>
      <c r="C82" s="350" t="s">
        <v>258</v>
      </c>
      <c r="D82" s="350"/>
      <c r="E82" s="92">
        <v>79.19</v>
      </c>
      <c r="F82" s="97">
        <v>1621</v>
      </c>
      <c r="G82" s="114">
        <f t="shared" si="43"/>
        <v>128366.98999999999</v>
      </c>
      <c r="H82" s="118"/>
      <c r="I82" s="96">
        <v>17</v>
      </c>
      <c r="J82" s="97">
        <v>1800</v>
      </c>
      <c r="K82" s="98">
        <f t="shared" si="45"/>
        <v>105.88235294117646</v>
      </c>
      <c r="L82" s="113">
        <v>17</v>
      </c>
      <c r="M82" s="97">
        <f t="shared" si="44"/>
        <v>1550.3719447396359</v>
      </c>
      <c r="N82" s="98">
        <f t="shared" si="37"/>
        <v>91.198349690566815</v>
      </c>
      <c r="O82" s="119">
        <f t="shared" si="38"/>
        <v>0</v>
      </c>
      <c r="P82" s="120">
        <f t="shared" si="39"/>
        <v>-14.684003250609649</v>
      </c>
      <c r="Q82" s="121">
        <f t="shared" si="40"/>
        <v>0.86131774707757558</v>
      </c>
      <c r="R82" s="272"/>
      <c r="S82" s="1">
        <v>0.53490740740740739</v>
      </c>
      <c r="T82" s="2">
        <v>0.57847222222222228</v>
      </c>
      <c r="U82" s="103">
        <v>5.9333333333333549</v>
      </c>
      <c r="V82" s="104">
        <v>62.733333333333441</v>
      </c>
      <c r="W82" s="105"/>
      <c r="X82" s="106"/>
      <c r="Y82" s="264"/>
      <c r="Z82" s="265"/>
      <c r="AA82" s="190">
        <f t="shared" si="41"/>
        <v>-249.62805526036414</v>
      </c>
      <c r="AB82" s="191">
        <f t="shared" si="42"/>
        <v>0.86131774707757547</v>
      </c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6">AVERAGE(I73:I88)</f>
        <v>19.8</v>
      </c>
      <c r="J89" s="137">
        <f t="shared" si="46"/>
        <v>2700</v>
      </c>
      <c r="K89" s="138">
        <f t="shared" ref="K89:K93" si="47">J89/I89</f>
        <v>136.36363636363635</v>
      </c>
      <c r="L89" s="136">
        <f t="shared" ref="L89:M89" si="48">AVERAGE(L73:L88)</f>
        <v>19.8</v>
      </c>
      <c r="M89" s="137">
        <f t="shared" si="48"/>
        <v>2388.3294303973116</v>
      </c>
      <c r="N89" s="138">
        <f>M89/L89</f>
        <v>120.62269850491472</v>
      </c>
      <c r="O89" s="139">
        <f>L89-I89</f>
        <v>0</v>
      </c>
      <c r="P89" s="140">
        <f>N89-K89</f>
        <v>-15.740937858721622</v>
      </c>
      <c r="Q89" s="141">
        <f>N89/K89</f>
        <v>0.88456645570270809</v>
      </c>
      <c r="R89" s="273"/>
      <c r="S89" s="142">
        <f>S73</f>
        <v>0.25</v>
      </c>
      <c r="T89" s="143">
        <f>INDEX(T73:T88,COUNTA(T73:T88))</f>
        <v>0.57847222222222228</v>
      </c>
      <c r="U89" s="144"/>
      <c r="V89" s="155"/>
      <c r="W89" s="134"/>
      <c r="X89" s="138"/>
      <c r="Y89" s="260"/>
      <c r="Z89" s="261"/>
      <c r="AA89" s="156">
        <f>M89-J89</f>
        <v>-311.67056960268837</v>
      </c>
      <c r="AB89" s="141">
        <f>M89/J89</f>
        <v>0.88456645570270798</v>
      </c>
      <c r="AC89" s="278"/>
    </row>
    <row r="90" spans="1:29" ht="15.75" customHeight="1">
      <c r="A90" s="266" t="s">
        <v>107</v>
      </c>
      <c r="B90" s="91" t="s">
        <v>233</v>
      </c>
      <c r="C90" s="262" t="s">
        <v>234</v>
      </c>
      <c r="D90" s="263"/>
      <c r="E90" s="92">
        <v>30.84</v>
      </c>
      <c r="F90" s="93">
        <v>1437</v>
      </c>
      <c r="G90" s="94">
        <f t="shared" ref="G90:G93" si="49">E90*F90</f>
        <v>44317.08</v>
      </c>
      <c r="H90" s="95"/>
      <c r="I90" s="96">
        <v>15</v>
      </c>
      <c r="J90" s="97">
        <v>3000</v>
      </c>
      <c r="K90" s="98">
        <f t="shared" si="47"/>
        <v>200</v>
      </c>
      <c r="L90" s="99">
        <v>15</v>
      </c>
      <c r="M90" s="97">
        <f>F90/V90*60</f>
        <v>2619.3417721519008</v>
      </c>
      <c r="N90" s="98">
        <f>M90/L90</f>
        <v>174.62278481012672</v>
      </c>
      <c r="O90" s="100">
        <f>L90-I90</f>
        <v>0</v>
      </c>
      <c r="P90" s="101">
        <f>N90-K90</f>
        <v>-25.377215189873283</v>
      </c>
      <c r="Q90" s="102">
        <f>N90/K90</f>
        <v>0.87311392405063359</v>
      </c>
      <c r="R90" s="271">
        <f>Q106</f>
        <v>0.87993975851154616</v>
      </c>
      <c r="S90" s="1">
        <v>0.30700231481481483</v>
      </c>
      <c r="T90" s="2">
        <v>0.3298611111111111</v>
      </c>
      <c r="U90" s="103">
        <v>5.0499999999999901</v>
      </c>
      <c r="V90" s="104">
        <v>32.916666666666643</v>
      </c>
      <c r="W90" s="105"/>
      <c r="X90" s="106"/>
      <c r="Y90" s="274"/>
      <c r="Z90" s="275"/>
      <c r="AA90" s="108">
        <f>M90-J90</f>
        <v>-380.65822784809916</v>
      </c>
      <c r="AB90" s="151">
        <f>M90/J90</f>
        <v>0.87311392405063359</v>
      </c>
      <c r="AC90" s="276">
        <f>AB106</f>
        <v>0.87993975851154616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4296</v>
      </c>
      <c r="G91" s="94">
        <f t="shared" si="49"/>
        <v>153925.68</v>
      </c>
      <c r="H91" s="95"/>
      <c r="I91" s="96">
        <v>12</v>
      </c>
      <c r="J91" s="97">
        <v>3273</v>
      </c>
      <c r="K91" s="98">
        <f t="shared" si="47"/>
        <v>272.75</v>
      </c>
      <c r="L91" s="99">
        <v>12</v>
      </c>
      <c r="M91" s="97">
        <f>F91/V91*60</f>
        <v>2907.6142131979714</v>
      </c>
      <c r="N91" s="98">
        <f>M91/L91</f>
        <v>242.30118443316428</v>
      </c>
      <c r="O91" s="100">
        <f>L91-I91</f>
        <v>0</v>
      </c>
      <c r="P91" s="101">
        <f>N91-K91</f>
        <v>-30.448815566835719</v>
      </c>
      <c r="Q91" s="102">
        <f>N91/K91</f>
        <v>0.8883636459511064</v>
      </c>
      <c r="R91" s="272"/>
      <c r="S91" s="1">
        <v>0.33357638888888891</v>
      </c>
      <c r="T91" s="2">
        <v>0.39513888888888887</v>
      </c>
      <c r="U91" s="103">
        <v>5.3500000000000369</v>
      </c>
      <c r="V91" s="104">
        <v>88.649999999999949</v>
      </c>
      <c r="W91" s="105"/>
      <c r="X91" s="106"/>
      <c r="Y91" s="264"/>
      <c r="Z91" s="265"/>
      <c r="AA91" s="110">
        <f>M91-J91</f>
        <v>-365.38578680202863</v>
      </c>
      <c r="AB91" s="102">
        <f>M91/J91</f>
        <v>0.8883636459511064</v>
      </c>
      <c r="AC91" s="277"/>
    </row>
    <row r="92" spans="1:29" ht="15.75" customHeight="1">
      <c r="A92" s="267"/>
      <c r="B92" s="91" t="s">
        <v>153</v>
      </c>
      <c r="C92" s="262" t="s">
        <v>177</v>
      </c>
      <c r="D92" s="263"/>
      <c r="E92" s="92">
        <v>36.409999999999997</v>
      </c>
      <c r="F92" s="93">
        <v>3281</v>
      </c>
      <c r="G92" s="94">
        <f t="shared" si="49"/>
        <v>119461.20999999999</v>
      </c>
      <c r="H92" s="112"/>
      <c r="I92" s="96">
        <v>11</v>
      </c>
      <c r="J92" s="97">
        <v>3273</v>
      </c>
      <c r="K92" s="98">
        <f t="shared" si="47"/>
        <v>297.54545454545456</v>
      </c>
      <c r="L92" s="113">
        <v>11</v>
      </c>
      <c r="M92" s="97">
        <f>F92/V92*60</f>
        <v>2907.8286558345626</v>
      </c>
      <c r="N92" s="98">
        <f>M92/L92</f>
        <v>264.3480596213239</v>
      </c>
      <c r="O92" s="100">
        <f>L92-I92</f>
        <v>0</v>
      </c>
      <c r="P92" s="101">
        <f>N92-K92</f>
        <v>-33.197394924130663</v>
      </c>
      <c r="Q92" s="102">
        <f>N92/K92</f>
        <v>0.88842916463017496</v>
      </c>
      <c r="R92" s="272"/>
      <c r="S92" s="1">
        <v>0.39881944444444445</v>
      </c>
      <c r="T92" s="2">
        <v>0.44583333333333336</v>
      </c>
      <c r="U92" s="103">
        <v>5.3000000000000291</v>
      </c>
      <c r="V92" s="104">
        <v>67.700000000000031</v>
      </c>
      <c r="W92" s="105">
        <v>0.44583333333333336</v>
      </c>
      <c r="X92" s="106">
        <v>0.48491898148148149</v>
      </c>
      <c r="Y92" s="264"/>
      <c r="Z92" s="265"/>
      <c r="AA92" s="110">
        <f>M92-J92</f>
        <v>-365.1713441654374</v>
      </c>
      <c r="AB92" s="102">
        <f>M92/J92</f>
        <v>0.88842916463017496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1377</v>
      </c>
      <c r="G93" s="114">
        <f t="shared" si="49"/>
        <v>47134.71</v>
      </c>
      <c r="H93" s="115"/>
      <c r="I93" s="96">
        <v>16</v>
      </c>
      <c r="J93" s="97">
        <v>3000</v>
      </c>
      <c r="K93" s="98">
        <f t="shared" si="47"/>
        <v>187.5</v>
      </c>
      <c r="L93" s="99">
        <v>16</v>
      </c>
      <c r="M93" s="97">
        <f>F93/V93*60</f>
        <v>2604.9395691014229</v>
      </c>
      <c r="N93" s="98">
        <f>M93/L93</f>
        <v>162.80872306883893</v>
      </c>
      <c r="O93" s="100">
        <f>L93-I93</f>
        <v>0</v>
      </c>
      <c r="P93" s="101">
        <f>N93-K93</f>
        <v>-24.69127693116107</v>
      </c>
      <c r="Q93" s="102">
        <f>N93/K93</f>
        <v>0.86831318970047433</v>
      </c>
      <c r="R93" s="272"/>
      <c r="S93" s="1">
        <v>0.48491898148148149</v>
      </c>
      <c r="T93" s="2">
        <v>0.50694444444444442</v>
      </c>
      <c r="U93" s="103">
        <v>56.28333333333331</v>
      </c>
      <c r="V93" s="104">
        <v>31.716666666666615</v>
      </c>
      <c r="W93" s="105"/>
      <c r="X93" s="106"/>
      <c r="Y93" s="264"/>
      <c r="Z93" s="265"/>
      <c r="AA93" s="110">
        <f>M93-J93</f>
        <v>-395.06043089857712</v>
      </c>
      <c r="AB93" s="102">
        <f>M93/J93</f>
        <v>0.86831318970047433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50">AVERAGE(I90:I105)</f>
        <v>13.5</v>
      </c>
      <c r="J106" s="137">
        <f t="shared" si="50"/>
        <v>3136.5</v>
      </c>
      <c r="K106" s="138">
        <f t="shared" ref="K106" si="51">J106/I106</f>
        <v>232.33333333333334</v>
      </c>
      <c r="L106" s="136">
        <f t="shared" ref="L106:M106" si="52">AVERAGE(L90:L105)</f>
        <v>13.5</v>
      </c>
      <c r="M106" s="137">
        <f t="shared" si="52"/>
        <v>2759.9310525714645</v>
      </c>
      <c r="N106" s="138">
        <f t="shared" ref="N106:N111" si="53">M106/L106</f>
        <v>204.43933722751589</v>
      </c>
      <c r="O106" s="139">
        <f t="shared" ref="O106:O111" si="54">L106-I106</f>
        <v>0</v>
      </c>
      <c r="P106" s="140">
        <f t="shared" ref="P106:P111" si="55">N106-K106</f>
        <v>-27.89399610581745</v>
      </c>
      <c r="Q106" s="141">
        <f t="shared" ref="Q106:Q111" si="56">N106/K106</f>
        <v>0.87993975851154616</v>
      </c>
      <c r="R106" s="273"/>
      <c r="S106" s="142">
        <f>S90</f>
        <v>0.30700231481481483</v>
      </c>
      <c r="T106" s="143">
        <f>INDEX(T90:T105,COUNTA(T90:T105))</f>
        <v>0.50694444444444442</v>
      </c>
      <c r="U106" s="144"/>
      <c r="V106" s="155"/>
      <c r="W106" s="134"/>
      <c r="X106" s="138"/>
      <c r="Y106" s="260"/>
      <c r="Z106" s="261"/>
      <c r="AA106" s="156">
        <f t="shared" ref="AA106:AA111" si="57">M106-J106</f>
        <v>-376.56894742853547</v>
      </c>
      <c r="AB106" s="141">
        <f t="shared" ref="AB106:AB111" si="58">M106/J106</f>
        <v>0.87993975851154616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235</v>
      </c>
      <c r="D107" s="270"/>
      <c r="E107" s="157">
        <v>22.83</v>
      </c>
      <c r="F107" s="86">
        <v>1590</v>
      </c>
      <c r="G107" s="158">
        <f t="shared" ref="G107:G111" si="59">E107*F107</f>
        <v>36299.699999999997</v>
      </c>
      <c r="H107" s="159"/>
      <c r="I107" s="160">
        <v>10</v>
      </c>
      <c r="J107" s="161">
        <v>3600</v>
      </c>
      <c r="K107" s="162">
        <f>J107/I107</f>
        <v>360</v>
      </c>
      <c r="L107" s="163">
        <v>10</v>
      </c>
      <c r="M107" s="161">
        <f>F107/V107*60</f>
        <v>3097.4025974025958</v>
      </c>
      <c r="N107" s="162">
        <f t="shared" si="53"/>
        <v>309.7402597402596</v>
      </c>
      <c r="O107" s="164">
        <f t="shared" si="54"/>
        <v>0</v>
      </c>
      <c r="P107" s="165">
        <f t="shared" si="55"/>
        <v>-50.259740259740397</v>
      </c>
      <c r="Q107" s="151">
        <f t="shared" si="56"/>
        <v>0.86038961038961004</v>
      </c>
      <c r="R107" s="271">
        <f>Q123</f>
        <v>0.88691407489074447</v>
      </c>
      <c r="S107" s="192">
        <v>0.3175</v>
      </c>
      <c r="T107" s="193">
        <v>0.33888888888888891</v>
      </c>
      <c r="U107" s="168"/>
      <c r="V107" s="169">
        <v>30.800000000000018</v>
      </c>
      <c r="W107" s="167"/>
      <c r="X107" s="170"/>
      <c r="Y107" s="274"/>
      <c r="Z107" s="275"/>
      <c r="AA107" s="108">
        <f t="shared" si="57"/>
        <v>-502.5974025974042</v>
      </c>
      <c r="AB107" s="151">
        <f t="shared" si="58"/>
        <v>0.86038961038960993</v>
      </c>
      <c r="AC107" s="276">
        <f>AB123</f>
        <v>0.88691407489074436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1532</v>
      </c>
      <c r="G108" s="94">
        <f t="shared" si="59"/>
        <v>37886.36</v>
      </c>
      <c r="H108" s="95"/>
      <c r="I108" s="96">
        <v>6</v>
      </c>
      <c r="J108" s="97">
        <v>3600</v>
      </c>
      <c r="K108" s="98">
        <f t="shared" si="45"/>
        <v>600</v>
      </c>
      <c r="L108" s="99">
        <v>6</v>
      </c>
      <c r="M108" s="97">
        <f>F108/V108*60</f>
        <v>3257.6491435321773</v>
      </c>
      <c r="N108" s="98">
        <f t="shared" si="53"/>
        <v>542.94152392202955</v>
      </c>
      <c r="O108" s="100">
        <f t="shared" si="54"/>
        <v>0</v>
      </c>
      <c r="P108" s="101">
        <f t="shared" si="55"/>
        <v>-57.058476077970454</v>
      </c>
      <c r="Q108" s="102">
        <f t="shared" si="56"/>
        <v>0.90490253987004921</v>
      </c>
      <c r="R108" s="272"/>
      <c r="S108" s="1">
        <v>0.34236111111111101</v>
      </c>
      <c r="T108" s="2">
        <v>0.3619560185185185</v>
      </c>
      <c r="U108" s="103">
        <v>4.9999999999998224</v>
      </c>
      <c r="V108" s="104">
        <v>28.216666666666789</v>
      </c>
      <c r="W108" s="105"/>
      <c r="X108" s="112"/>
      <c r="Y108" s="264"/>
      <c r="Z108" s="265"/>
      <c r="AA108" s="110">
        <f t="shared" si="57"/>
        <v>-342.35085646782272</v>
      </c>
      <c r="AB108" s="102">
        <f t="shared" si="58"/>
        <v>0.90490253987004921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1288</v>
      </c>
      <c r="G109" s="94">
        <f t="shared" si="59"/>
        <v>31852.240000000002</v>
      </c>
      <c r="H109" s="95"/>
      <c r="I109" s="96">
        <v>6</v>
      </c>
      <c r="J109" s="97">
        <v>3600</v>
      </c>
      <c r="K109" s="98">
        <f t="shared" si="45"/>
        <v>600</v>
      </c>
      <c r="L109" s="99">
        <v>6</v>
      </c>
      <c r="M109" s="97">
        <f>F109/V109*60</f>
        <v>3258.4680252986677</v>
      </c>
      <c r="N109" s="98">
        <f t="shared" si="53"/>
        <v>543.07800421644458</v>
      </c>
      <c r="O109" s="100">
        <f t="shared" si="54"/>
        <v>0</v>
      </c>
      <c r="P109" s="101">
        <f t="shared" si="55"/>
        <v>-56.921995783555417</v>
      </c>
      <c r="Q109" s="102">
        <f t="shared" si="56"/>
        <v>0.90513000702740765</v>
      </c>
      <c r="R109" s="272"/>
      <c r="S109" s="1">
        <v>0.36547453703703703</v>
      </c>
      <c r="T109" s="2">
        <v>0.38194444444444442</v>
      </c>
      <c r="U109" s="103">
        <v>5.066666666666686</v>
      </c>
      <c r="V109" s="104">
        <v>23.716666666666644</v>
      </c>
      <c r="W109" s="105"/>
      <c r="X109" s="106"/>
      <c r="Y109" s="264"/>
      <c r="Z109" s="265"/>
      <c r="AA109" s="110">
        <f t="shared" si="57"/>
        <v>-341.53197470133227</v>
      </c>
      <c r="AB109" s="102">
        <f t="shared" si="58"/>
        <v>0.90513000702740776</v>
      </c>
      <c r="AC109" s="277"/>
    </row>
    <row r="110" spans="1:29" ht="15.75" customHeight="1">
      <c r="A110" s="280"/>
      <c r="B110" s="91" t="s">
        <v>153</v>
      </c>
      <c r="C110" s="262" t="s">
        <v>260</v>
      </c>
      <c r="D110" s="263"/>
      <c r="E110" s="92">
        <v>21.74</v>
      </c>
      <c r="F110" s="93">
        <v>2055</v>
      </c>
      <c r="G110" s="94">
        <f t="shared" si="59"/>
        <v>44675.7</v>
      </c>
      <c r="H110" s="95"/>
      <c r="I110" s="96">
        <v>6</v>
      </c>
      <c r="J110" s="97">
        <v>3600</v>
      </c>
      <c r="K110" s="98">
        <f t="shared" si="45"/>
        <v>600</v>
      </c>
      <c r="L110" s="99">
        <v>6</v>
      </c>
      <c r="M110" s="97">
        <f>F110/V110*60</f>
        <v>3161.5384615384664</v>
      </c>
      <c r="N110" s="98">
        <f t="shared" si="53"/>
        <v>526.9230769230777</v>
      </c>
      <c r="O110" s="100">
        <f t="shared" si="54"/>
        <v>0</v>
      </c>
      <c r="P110" s="101">
        <f t="shared" si="55"/>
        <v>-73.076923076922299</v>
      </c>
      <c r="Q110" s="102">
        <f t="shared" si="56"/>
        <v>0.87820512820512953</v>
      </c>
      <c r="R110" s="272"/>
      <c r="S110" s="1">
        <v>0.38541666666666669</v>
      </c>
      <c r="T110" s="2">
        <v>0.41249999999999998</v>
      </c>
      <c r="U110" s="103">
        <v>5.0000000000000622</v>
      </c>
      <c r="V110" s="104">
        <v>38.999999999999943</v>
      </c>
      <c r="W110" s="105"/>
      <c r="X110" s="112"/>
      <c r="Y110" s="264"/>
      <c r="Z110" s="265"/>
      <c r="AA110" s="110">
        <f t="shared" si="57"/>
        <v>-438.46153846153356</v>
      </c>
      <c r="AB110" s="102">
        <f t="shared" si="58"/>
        <v>0.87820512820512953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1287</v>
      </c>
      <c r="G111" s="94">
        <f t="shared" si="59"/>
        <v>33732.270000000004</v>
      </c>
      <c r="H111" s="112"/>
      <c r="I111" s="96">
        <v>6</v>
      </c>
      <c r="J111" s="97">
        <v>3273</v>
      </c>
      <c r="K111" s="98">
        <f t="shared" si="45"/>
        <v>545.5</v>
      </c>
      <c r="L111" s="113">
        <v>6</v>
      </c>
      <c r="M111" s="97">
        <f>F111/V111*60</f>
        <v>2899.3742177722174</v>
      </c>
      <c r="N111" s="98">
        <f t="shared" si="53"/>
        <v>483.22903629536955</v>
      </c>
      <c r="O111" s="100">
        <f t="shared" si="54"/>
        <v>0</v>
      </c>
      <c r="P111" s="101">
        <f t="shared" si="55"/>
        <v>-62.270963704630447</v>
      </c>
      <c r="Q111" s="102">
        <f t="shared" si="56"/>
        <v>0.88584607936823012</v>
      </c>
      <c r="R111" s="272"/>
      <c r="S111" s="1">
        <v>0.41692129629629632</v>
      </c>
      <c r="T111" s="2">
        <v>0.43541666666666667</v>
      </c>
      <c r="U111" s="103">
        <v>6.3666666666667293</v>
      </c>
      <c r="V111" s="104">
        <v>26.633333333333312</v>
      </c>
      <c r="W111" s="105"/>
      <c r="X111" s="112"/>
      <c r="Y111" s="264"/>
      <c r="Z111" s="265"/>
      <c r="AA111" s="110">
        <f t="shared" si="57"/>
        <v>-373.62578222778257</v>
      </c>
      <c r="AB111" s="102">
        <f t="shared" si="58"/>
        <v>0.88584607936823023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60">AVERAGE(I107:I122)</f>
        <v>6.8</v>
      </c>
      <c r="J123" s="137">
        <f t="shared" si="60"/>
        <v>3534.6</v>
      </c>
      <c r="K123" s="138">
        <f t="shared" ref="K123" si="61">J123/I123</f>
        <v>519.79411764705878</v>
      </c>
      <c r="L123" s="136">
        <f t="shared" ref="L123:M123" si="62">AVERAGE(L107:L122)</f>
        <v>6.8</v>
      </c>
      <c r="M123" s="137">
        <f t="shared" si="62"/>
        <v>3134.8864891088251</v>
      </c>
      <c r="N123" s="138">
        <f>M123/L123</f>
        <v>461.01271898659195</v>
      </c>
      <c r="O123" s="139">
        <f>L123-I123</f>
        <v>0</v>
      </c>
      <c r="P123" s="140">
        <f>N123-K123</f>
        <v>-58.781398660466834</v>
      </c>
      <c r="Q123" s="141">
        <f>N123/K123</f>
        <v>0.88691407489074447</v>
      </c>
      <c r="R123" s="273"/>
      <c r="S123" s="142">
        <f>S107</f>
        <v>0.3175</v>
      </c>
      <c r="T123" s="143">
        <f>INDEX(T107:T122,COUNTA(T107:T122))</f>
        <v>0.43541666666666667</v>
      </c>
      <c r="U123" s="144"/>
      <c r="V123" s="155"/>
      <c r="W123" s="134"/>
      <c r="X123" s="138"/>
      <c r="Y123" s="260"/>
      <c r="Z123" s="261"/>
      <c r="AA123" s="156">
        <f>M123-J123</f>
        <v>-399.71351089117479</v>
      </c>
      <c r="AB123" s="141">
        <f>M123/J123</f>
        <v>0.88691407489074436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866</v>
      </c>
      <c r="G124" s="158">
        <f t="shared" ref="G124:G126" si="63">E124*F124</f>
        <v>38363.799999999996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1769.3530079455224</v>
      </c>
      <c r="N124" s="162">
        <f>M124/L124</f>
        <v>104.0795887026778</v>
      </c>
      <c r="O124" s="164">
        <f>L124-I124</f>
        <v>0</v>
      </c>
      <c r="P124" s="165">
        <f>N124-K124</f>
        <v>-13.56747012085161</v>
      </c>
      <c r="Q124" s="151">
        <f>N124/K124</f>
        <v>0.88467650397276132</v>
      </c>
      <c r="R124" s="271">
        <f>Q140</f>
        <v>0.88392622982806868</v>
      </c>
      <c r="S124" s="166">
        <v>0.70833333333333337</v>
      </c>
      <c r="T124" s="167">
        <v>0.72872685185185182</v>
      </c>
      <c r="U124" s="168"/>
      <c r="V124" s="169">
        <v>29.366666666666568</v>
      </c>
      <c r="W124" s="86"/>
      <c r="X124" s="87"/>
      <c r="Y124" s="274"/>
      <c r="Z124" s="275"/>
      <c r="AA124" s="108">
        <f>M124-J124</f>
        <v>-230.64699205447755</v>
      </c>
      <c r="AB124" s="151">
        <f>M124/J124</f>
        <v>0.88467650397276121</v>
      </c>
      <c r="AC124" s="349">
        <f>AB140</f>
        <v>0.88392622982806857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840</v>
      </c>
      <c r="G125" s="94">
        <f t="shared" si="63"/>
        <v>42562.8</v>
      </c>
      <c r="H125" s="95"/>
      <c r="I125" s="96">
        <v>20</v>
      </c>
      <c r="J125" s="97">
        <v>2000</v>
      </c>
      <c r="K125" s="98">
        <f t="shared" ref="K125:K126" si="64">J125/I125</f>
        <v>100</v>
      </c>
      <c r="L125" s="99">
        <v>20</v>
      </c>
      <c r="M125" s="97">
        <f>F125/V125*60</f>
        <v>1767.3874926943354</v>
      </c>
      <c r="N125" s="98">
        <f>M125/L125</f>
        <v>88.369374634716763</v>
      </c>
      <c r="O125" s="100">
        <f>L125-I125</f>
        <v>0</v>
      </c>
      <c r="P125" s="101">
        <f>N125-K125</f>
        <v>-11.630625365283237</v>
      </c>
      <c r="Q125" s="102">
        <f>N125/K125</f>
        <v>0.88369374634716769</v>
      </c>
      <c r="R125" s="272"/>
      <c r="S125" s="1">
        <v>0.73228009259259264</v>
      </c>
      <c r="T125" s="2">
        <v>0.75208333333333333</v>
      </c>
      <c r="U125" s="103">
        <v>5.1166666666667737</v>
      </c>
      <c r="V125" s="104">
        <v>28.516666666666595</v>
      </c>
      <c r="W125" s="105"/>
      <c r="X125" s="106"/>
      <c r="Y125" s="264"/>
      <c r="Z125" s="265"/>
      <c r="AA125" s="110">
        <f>M125-J125</f>
        <v>-232.61250730566462</v>
      </c>
      <c r="AB125" s="102">
        <f>M125/J125</f>
        <v>0.88369374634716769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1198</v>
      </c>
      <c r="G126" s="94">
        <f t="shared" si="63"/>
        <v>68645.399999999994</v>
      </c>
      <c r="H126" s="95"/>
      <c r="I126" s="96">
        <v>21</v>
      </c>
      <c r="J126" s="97">
        <v>2000</v>
      </c>
      <c r="K126" s="98">
        <f t="shared" si="64"/>
        <v>95.238095238095241</v>
      </c>
      <c r="L126" s="99">
        <v>21</v>
      </c>
      <c r="M126" s="97">
        <f>F126/V126*60</f>
        <v>1766.8168783285532</v>
      </c>
      <c r="N126" s="98">
        <f>M126/L126</f>
        <v>84.134137063264433</v>
      </c>
      <c r="O126" s="100">
        <f>L126-I126</f>
        <v>0</v>
      </c>
      <c r="P126" s="101">
        <f>N126-K126</f>
        <v>-11.103958174830808</v>
      </c>
      <c r="Q126" s="102">
        <f>N126/K126</f>
        <v>0.88340843916427647</v>
      </c>
      <c r="R126" s="272"/>
      <c r="S126" s="1">
        <v>0.75577546296296294</v>
      </c>
      <c r="T126" s="2">
        <v>0.78402777777777777</v>
      </c>
      <c r="U126" s="103">
        <v>5.3166666666666451</v>
      </c>
      <c r="V126" s="104">
        <v>40.683333333333351</v>
      </c>
      <c r="W126" s="105"/>
      <c r="X126" s="106"/>
      <c r="Y126" s="264"/>
      <c r="Z126" s="265"/>
      <c r="AA126" s="110">
        <f>M126-J126</f>
        <v>-233.18312167144677</v>
      </c>
      <c r="AB126" s="102">
        <f>M126/J126</f>
        <v>0.88340843916427658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65">AVERAGE(I124:I139)</f>
        <v>19.333333333333332</v>
      </c>
      <c r="J140" s="137">
        <f t="shared" si="65"/>
        <v>2000</v>
      </c>
      <c r="K140" s="138">
        <f t="shared" ref="K140" si="66">J140/I140</f>
        <v>103.44827586206897</v>
      </c>
      <c r="L140" s="136">
        <f t="shared" ref="L140:M140" si="67">AVERAGE(L124:L139)</f>
        <v>19.333333333333332</v>
      </c>
      <c r="M140" s="137">
        <f t="shared" si="67"/>
        <v>1767.8524596561372</v>
      </c>
      <c r="N140" s="138">
        <f>M140/L140</f>
        <v>91.440644464972621</v>
      </c>
      <c r="O140" s="139">
        <f>L140-I140</f>
        <v>0</v>
      </c>
      <c r="P140" s="140">
        <f>N140-K140</f>
        <v>-12.007631397096347</v>
      </c>
      <c r="Q140" s="141">
        <f>N140/K140</f>
        <v>0.88392622982806868</v>
      </c>
      <c r="R140" s="273"/>
      <c r="S140" s="142">
        <f>S124</f>
        <v>0.70833333333333337</v>
      </c>
      <c r="T140" s="143">
        <f>INDEX(T124:T139,COUNTA(T124:T139))</f>
        <v>0.78402777777777777</v>
      </c>
      <c r="U140" s="144"/>
      <c r="V140" s="155"/>
      <c r="W140" s="187"/>
      <c r="X140" s="188"/>
      <c r="Y140" s="260"/>
      <c r="Z140" s="261"/>
      <c r="AA140" s="156">
        <f>M140-J140</f>
        <v>-232.14754034386283</v>
      </c>
      <c r="AB140" s="141">
        <f>M140/J140</f>
        <v>0.88392622982806857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1615</v>
      </c>
      <c r="G141" s="158">
        <f t="shared" ref="G141:G143" si="68">E141*F141</f>
        <v>91715.85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1768.2481751824787</v>
      </c>
      <c r="N141" s="162">
        <f>M141/L141</f>
        <v>76.880355442716464</v>
      </c>
      <c r="O141" s="164">
        <f>L141-I141</f>
        <v>0</v>
      </c>
      <c r="P141" s="165">
        <f>N141-K141</f>
        <v>-10.076166296413973</v>
      </c>
      <c r="Q141" s="151">
        <f>N141/K141</f>
        <v>0.88412408759123928</v>
      </c>
      <c r="R141" s="271">
        <f>Q157</f>
        <v>0.8845196106639579</v>
      </c>
      <c r="S141" s="166">
        <v>0.70847222222222217</v>
      </c>
      <c r="T141" s="167">
        <v>0.74652777777777779</v>
      </c>
      <c r="U141" s="168"/>
      <c r="V141" s="169">
        <v>54.800000000000097</v>
      </c>
      <c r="W141" s="167"/>
      <c r="X141" s="170"/>
      <c r="Y141" s="274"/>
      <c r="Z141" s="275"/>
      <c r="AA141" s="108">
        <f>M141-J141</f>
        <v>-231.75182481752131</v>
      </c>
      <c r="AB141" s="151">
        <f>M141/J141</f>
        <v>0.88412408759123939</v>
      </c>
      <c r="AC141" s="276">
        <f>AB157</f>
        <v>0.8845196106639579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1294</v>
      </c>
      <c r="G142" s="94">
        <f t="shared" si="68"/>
        <v>73589.78</v>
      </c>
      <c r="H142" s="95"/>
      <c r="I142" s="96">
        <v>23</v>
      </c>
      <c r="J142" s="97">
        <v>2000</v>
      </c>
      <c r="K142" s="98">
        <f t="shared" ref="K142:K143" si="69">J142/I142</f>
        <v>86.956521739130437</v>
      </c>
      <c r="L142" s="99">
        <v>23</v>
      </c>
      <c r="M142" s="97">
        <f>F142/V142*60</f>
        <v>1768.5649202733489</v>
      </c>
      <c r="N142" s="98">
        <f>M142/L142</f>
        <v>76.894126968406468</v>
      </c>
      <c r="O142" s="100">
        <f>L142-I142</f>
        <v>0</v>
      </c>
      <c r="P142" s="101">
        <f>N142-K142</f>
        <v>-10.062394770723969</v>
      </c>
      <c r="Q142" s="102">
        <f>N142/K142</f>
        <v>0.88428246013667433</v>
      </c>
      <c r="R142" s="272"/>
      <c r="S142" s="1">
        <v>0.75006944444444446</v>
      </c>
      <c r="T142" s="2">
        <v>0.78055555555555556</v>
      </c>
      <c r="U142" s="103">
        <v>5.0999999999999979</v>
      </c>
      <c r="V142" s="104">
        <v>43.899999999999991</v>
      </c>
      <c r="W142" s="105"/>
      <c r="X142" s="106"/>
      <c r="Y142" s="264"/>
      <c r="Z142" s="265"/>
      <c r="AA142" s="110">
        <f>M142-J142</f>
        <v>-231.43507972665111</v>
      </c>
      <c r="AB142" s="102">
        <f>M142/J142</f>
        <v>0.88428246013667444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1550</v>
      </c>
      <c r="G143" s="94">
        <f t="shared" si="68"/>
        <v>73780</v>
      </c>
      <c r="H143" s="95"/>
      <c r="I143" s="96">
        <v>23</v>
      </c>
      <c r="J143" s="97">
        <v>2000</v>
      </c>
      <c r="K143" s="98">
        <f t="shared" si="69"/>
        <v>86.956521739130437</v>
      </c>
      <c r="L143" s="99">
        <v>23</v>
      </c>
      <c r="M143" s="97">
        <f>F143/V143*60</f>
        <v>1770.3045685279203</v>
      </c>
      <c r="N143" s="98">
        <f>M143/L143</f>
        <v>76.969763849040007</v>
      </c>
      <c r="O143" s="100">
        <f>L143-I143</f>
        <v>0</v>
      </c>
      <c r="P143" s="101">
        <f>N143-K143</f>
        <v>-9.9867578900904306</v>
      </c>
      <c r="Q143" s="102">
        <f>N143/K143</f>
        <v>0.88515228426396009</v>
      </c>
      <c r="R143" s="272"/>
      <c r="S143" s="1">
        <v>0.78435185185185186</v>
      </c>
      <c r="T143" s="2">
        <v>0.8208333333333333</v>
      </c>
      <c r="U143" s="103">
        <v>5.4666666666666686</v>
      </c>
      <c r="V143" s="104">
        <v>52.533333333333289</v>
      </c>
      <c r="W143" s="105"/>
      <c r="X143" s="106"/>
      <c r="Y143" s="264"/>
      <c r="Z143" s="265"/>
      <c r="AA143" s="110">
        <f>M143-J143</f>
        <v>-229.69543147207969</v>
      </c>
      <c r="AB143" s="102">
        <f>M143/J143</f>
        <v>0.8851522842639602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70">AVERAGE(I141:I156)</f>
        <v>23</v>
      </c>
      <c r="J157" s="137">
        <f t="shared" si="70"/>
        <v>2000</v>
      </c>
      <c r="K157" s="138">
        <f t="shared" ref="K157" si="71">J157/I157</f>
        <v>86.956521739130437</v>
      </c>
      <c r="L157" s="136">
        <f t="shared" ref="L157:M157" si="72">AVERAGE(L141:L156)</f>
        <v>23</v>
      </c>
      <c r="M157" s="137">
        <f t="shared" si="72"/>
        <v>1769.0392213279158</v>
      </c>
      <c r="N157" s="138">
        <f>M157/L157</f>
        <v>76.914748753387642</v>
      </c>
      <c r="O157" s="139">
        <f>L157-I157</f>
        <v>0</v>
      </c>
      <c r="P157" s="140">
        <f>N157-K157</f>
        <v>-10.041772985742796</v>
      </c>
      <c r="Q157" s="141">
        <f>N157/K157</f>
        <v>0.8845196106639579</v>
      </c>
      <c r="R157" s="273"/>
      <c r="S157" s="142">
        <f>S141</f>
        <v>0.70847222222222217</v>
      </c>
      <c r="T157" s="143">
        <f>INDEX(T141:T156,COUNTA(T141:T156))</f>
        <v>0.8208333333333333</v>
      </c>
      <c r="U157" s="144"/>
      <c r="V157" s="155"/>
      <c r="W157" s="134"/>
      <c r="X157" s="138"/>
      <c r="Y157" s="260"/>
      <c r="Z157" s="261"/>
      <c r="AA157" s="156">
        <f>M157-J157</f>
        <v>-230.96077867208419</v>
      </c>
      <c r="AB157" s="141">
        <f>M157/J157</f>
        <v>0.8845196106639579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67" priority="3" operator="greaterThan">
      <formula>0</formula>
    </cfRule>
  </conditionalFormatting>
  <conditionalFormatting sqref="P5:P157 AA5:AA157">
    <cfRule type="cellIs" dxfId="766" priority="6" operator="lessThan">
      <formula>0</formula>
    </cfRule>
  </conditionalFormatting>
  <conditionalFormatting sqref="Q5:Q157 AB5:AB157">
    <cfRule type="cellIs" dxfId="765" priority="4" operator="greaterThan">
      <formula>1</formula>
    </cfRule>
    <cfRule type="cellIs" dxfId="764" priority="5" operator="lessThan">
      <formula>0.8</formula>
    </cfRule>
  </conditionalFormatting>
  <conditionalFormatting sqref="R5:R157 AC124">
    <cfRule type="cellIs" dxfId="763" priority="7" operator="lessThan">
      <formula>0.8</formula>
    </cfRule>
  </conditionalFormatting>
  <conditionalFormatting sqref="AC5:AC22 AC56:AC91">
    <cfRule type="cellIs" dxfId="762" priority="9" operator="lessThan">
      <formula>0.8</formula>
    </cfRule>
  </conditionalFormatting>
  <conditionalFormatting sqref="AC39">
    <cfRule type="cellIs" dxfId="761" priority="12" operator="lessThan">
      <formula>0.8</formula>
    </cfRule>
  </conditionalFormatting>
  <conditionalFormatting sqref="AC54">
    <cfRule type="cellIs" dxfId="760" priority="11" operator="lessThan">
      <formula>0.8</formula>
    </cfRule>
  </conditionalFormatting>
  <conditionalFormatting sqref="AC97:AC105">
    <cfRule type="cellIs" dxfId="759" priority="10" operator="lessThan">
      <formula>0.8</formula>
    </cfRule>
  </conditionalFormatting>
  <conditionalFormatting sqref="AC107:AC112">
    <cfRule type="cellIs" dxfId="758" priority="8" operator="lessThan">
      <formula>0.8</formula>
    </cfRule>
  </conditionalFormatting>
  <conditionalFormatting sqref="AC139">
    <cfRule type="cellIs" dxfId="757" priority="2" operator="lessThan">
      <formula>0.8</formula>
    </cfRule>
  </conditionalFormatting>
  <conditionalFormatting sqref="AC141:AC157">
    <cfRule type="cellIs" dxfId="756" priority="1" operator="lessThan">
      <formula>0.8</formula>
    </cfRule>
  </conditionalFormatting>
  <dataValidations count="1">
    <dataValidation type="list" allowBlank="1" showInputMessage="1" showErrorMessage="1" sqref="Y5:Z157" xr:uid="{62053D65-0239-4CE5-84F4-786CC35F6CBE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68D4-3D55-4374-B8DB-EE8C4A3909C3}">
  <sheetPr>
    <tabColor theme="9" tint="0.59999389629810485"/>
  </sheetPr>
  <dimension ref="B1:AR36"/>
  <sheetViews>
    <sheetView zoomScale="70" zoomScaleNormal="70" workbookViewId="0">
      <selection activeCell="M36" sqref="M36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262</v>
      </c>
      <c r="D3" s="248"/>
      <c r="E3" s="6" t="s">
        <v>2</v>
      </c>
      <c r="F3" s="249">
        <f>'1127(18度C)'!D1+'1127(4度C)'!D1</f>
        <v>209546</v>
      </c>
      <c r="G3" s="250"/>
      <c r="H3" s="6" t="s">
        <v>3</v>
      </c>
      <c r="I3" s="251">
        <f>'1127(18度C)'!F1+'1127(4度C)'!F1</f>
        <v>6838850.9899999993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455.18271766874011</v>
      </c>
      <c r="F6" s="226" t="e">
        <f>AVERAGE(#REF!,D13:K13)</f>
        <v>#REF!</v>
      </c>
      <c r="G6" s="227">
        <f>AVERAGE(D13:K13)</f>
        <v>183.17263515982475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784.98901098901092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401.12162757712002</v>
      </c>
      <c r="F7" s="230" t="e">
        <f>AVERAGE(#REF!,D14:K14)</f>
        <v>#REF!</v>
      </c>
      <c r="G7" s="217">
        <f>AVERAGE(D14:K14)</f>
        <v>161.53424903219016</v>
      </c>
      <c r="H7" s="218"/>
      <c r="I7" s="217">
        <f>AVERAGE(L14:O14)</f>
        <v>84.176036552582133</v>
      </c>
      <c r="J7" s="218"/>
      <c r="K7" s="217">
        <f>AVERAGE(D28:O28)</f>
        <v>523.74382778981055</v>
      </c>
      <c r="L7" s="218"/>
      <c r="M7" s="217">
        <f>AVERAGE(P28:X28)</f>
        <v>691.65111365207053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0.88091368378835766</v>
      </c>
      <c r="F8" s="222" t="e">
        <f>AVERAGE(D15:K15,#REF!)</f>
        <v>#REF!</v>
      </c>
      <c r="G8" s="223">
        <f>AVERAGE(D15:K15)</f>
        <v>0.88121555639422156</v>
      </c>
      <c r="H8" s="224"/>
      <c r="I8" s="223">
        <f>AVERAGE(L15:O15)</f>
        <v>0.8841979719852594</v>
      </c>
      <c r="J8" s="224"/>
      <c r="K8" s="223">
        <f>AVERAGE(D29:O29)</f>
        <v>0.88008245416627562</v>
      </c>
      <c r="L8" s="224"/>
      <c r="M8" s="223">
        <f>AVERAGE(P29:X29)</f>
        <v>0.88034106833230263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81.632653061224488</v>
      </c>
      <c r="F13" s="23">
        <v>91.275167785234899</v>
      </c>
      <c r="G13" s="23">
        <v>90.225563909774436</v>
      </c>
      <c r="H13" s="23">
        <v>146.19289340101523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107.26139361790841</v>
      </c>
      <c r="E14" s="27">
        <v>72.385457132406472</v>
      </c>
      <c r="F14" s="27">
        <v>80.167580695745286</v>
      </c>
      <c r="G14" s="27">
        <v>78.462671836603292</v>
      </c>
      <c r="H14" s="27">
        <v>129.03971629158386</v>
      </c>
      <c r="I14" s="27">
        <v>204.42945897312913</v>
      </c>
      <c r="J14" s="27" t="s">
        <v>36</v>
      </c>
      <c r="K14" s="54">
        <v>458.99346467795453</v>
      </c>
      <c r="L14" s="26" t="s">
        <v>36</v>
      </c>
      <c r="M14" s="66" t="s">
        <v>36</v>
      </c>
      <c r="N14" s="27">
        <v>91.447034584838363</v>
      </c>
      <c r="O14" s="28">
        <v>76.905038520325917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0.88825841589830401</v>
      </c>
      <c r="E15" s="31">
        <f t="shared" si="0"/>
        <v>0.88672184987197933</v>
      </c>
      <c r="F15" s="31">
        <f t="shared" si="0"/>
        <v>0.8783065826225035</v>
      </c>
      <c r="G15" s="31">
        <f t="shared" si="0"/>
        <v>0.86962794618901984</v>
      </c>
      <c r="H15" s="31">
        <f t="shared" si="0"/>
        <v>0.8826675038000702</v>
      </c>
      <c r="I15" s="31">
        <f t="shared" si="0"/>
        <v>0.87989724091734201</v>
      </c>
      <c r="J15" s="31" t="s">
        <v>36</v>
      </c>
      <c r="K15" s="55">
        <f t="shared" ref="K15" si="1">K14/K13</f>
        <v>0.88302935546033245</v>
      </c>
      <c r="L15" s="30" t="s">
        <v>36</v>
      </c>
      <c r="M15" s="67" t="s">
        <v>36</v>
      </c>
      <c r="N15" s="31">
        <f t="shared" ref="N15:O15" si="2">N14/N13</f>
        <v>0.88398800098677077</v>
      </c>
      <c r="O15" s="32">
        <f t="shared" si="2"/>
        <v>0.88440794298374803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0.25019675925925927</v>
      </c>
      <c r="E16" s="2">
        <v>0.16666666666666666</v>
      </c>
      <c r="F16" s="2">
        <v>0.16689814814814816</v>
      </c>
      <c r="G16" s="2">
        <v>0.25031249999999999</v>
      </c>
      <c r="H16" s="2">
        <v>0.16686342592592593</v>
      </c>
      <c r="I16" s="2">
        <v>0.3197800925925926</v>
      </c>
      <c r="J16" s="2" t="s">
        <v>36</v>
      </c>
      <c r="K16" s="2">
        <v>0.25033564814814813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0.58472222222222225</v>
      </c>
      <c r="E17" s="2">
        <v>0.55694444444444446</v>
      </c>
      <c r="F17" s="2">
        <v>0.59375</v>
      </c>
      <c r="G17" s="2">
        <v>0.58422453703703703</v>
      </c>
      <c r="H17" s="2">
        <v>0.58089120370370373</v>
      </c>
      <c r="I17" s="2">
        <v>0.55000000000000004</v>
      </c>
      <c r="J17" s="2" t="s">
        <v>36</v>
      </c>
      <c r="K17" s="2">
        <v>0.40625</v>
      </c>
      <c r="L17" s="1" t="s">
        <v>36</v>
      </c>
      <c r="M17" s="68" t="s">
        <v>36</v>
      </c>
      <c r="N17" s="2">
        <v>0.78472222222222221</v>
      </c>
      <c r="O17" s="3">
        <v>0.81947916666666665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24.5</v>
      </c>
      <c r="F18" s="34">
        <v>21.285714285714285</v>
      </c>
      <c r="G18" s="34">
        <v>22.166666666666668</v>
      </c>
      <c r="H18" s="34">
        <v>19.7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795</v>
      </c>
      <c r="U27" s="23" t="s">
        <v>36</v>
      </c>
      <c r="V27" s="23">
        <v>825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183.30465326608308</v>
      </c>
      <c r="E28" s="27" t="s">
        <v>36</v>
      </c>
      <c r="F28" s="27" t="s">
        <v>36</v>
      </c>
      <c r="G28" s="27">
        <v>271.73082867011817</v>
      </c>
      <c r="H28" s="27">
        <v>384.35817489303395</v>
      </c>
      <c r="I28" s="27">
        <v>371.54367727746575</v>
      </c>
      <c r="J28" s="27" t="s">
        <v>36</v>
      </c>
      <c r="K28" s="27" t="s">
        <v>36</v>
      </c>
      <c r="L28" s="27" t="s">
        <v>36</v>
      </c>
      <c r="M28" s="27">
        <v>692.97640867887571</v>
      </c>
      <c r="N28" s="27">
        <v>1000.5609918977307</v>
      </c>
      <c r="O28" s="27">
        <v>761.73205984536639</v>
      </c>
      <c r="P28" s="26">
        <v>249.00433546056161</v>
      </c>
      <c r="Q28" s="27" t="s">
        <v>36</v>
      </c>
      <c r="R28" s="27" t="s">
        <v>36</v>
      </c>
      <c r="S28" s="27" t="s">
        <v>36</v>
      </c>
      <c r="T28" s="27">
        <v>703.22753948583636</v>
      </c>
      <c r="U28" s="27" t="s">
        <v>36</v>
      </c>
      <c r="V28" s="27">
        <v>734.92262001911956</v>
      </c>
      <c r="W28" s="27">
        <v>857.41741083264424</v>
      </c>
      <c r="X28" s="28">
        <v>913.68366246219057</v>
      </c>
    </row>
    <row r="29" spans="2:44" ht="40.15" customHeight="1">
      <c r="B29" s="205"/>
      <c r="C29" s="29" t="s">
        <v>38</v>
      </c>
      <c r="D29" s="31">
        <f>D28/D27</f>
        <v>0.86560530708983685</v>
      </c>
      <c r="E29" s="31" t="s">
        <v>36</v>
      </c>
      <c r="F29" s="31" t="s">
        <v>36</v>
      </c>
      <c r="G29" s="31">
        <f>G28/G27</f>
        <v>0.86802903602954418</v>
      </c>
      <c r="H29" s="31">
        <f>H28/H27</f>
        <v>0.88698040359930919</v>
      </c>
      <c r="I29" s="31">
        <f>I28/I27</f>
        <v>0.89170482546591778</v>
      </c>
      <c r="J29" s="31" t="s">
        <v>36</v>
      </c>
      <c r="K29" s="31" t="s">
        <v>36</v>
      </c>
      <c r="L29" s="31" t="s">
        <v>36</v>
      </c>
      <c r="M29" s="31">
        <f>M28/M27</f>
        <v>0.89246961723794593</v>
      </c>
      <c r="N29" s="31">
        <f>N28/N27</f>
        <v>0.87005303643280929</v>
      </c>
      <c r="O29" s="31">
        <f>O28/O27</f>
        <v>0.88573495330856555</v>
      </c>
      <c r="P29" s="30">
        <f>P28/P27</f>
        <v>0.87151517411196555</v>
      </c>
      <c r="Q29" s="31" t="s">
        <v>36</v>
      </c>
      <c r="R29" s="31" t="s">
        <v>36</v>
      </c>
      <c r="S29" s="31" t="s">
        <v>36</v>
      </c>
      <c r="T29" s="31">
        <f>T28/T27</f>
        <v>0.88456294274947966</v>
      </c>
      <c r="U29" s="31" t="s">
        <v>36</v>
      </c>
      <c r="V29" s="31">
        <f>V28/V27</f>
        <v>0.89081529699287221</v>
      </c>
      <c r="W29" s="31">
        <f>W28/W27</f>
        <v>0.8846370111765377</v>
      </c>
      <c r="X29" s="32">
        <f>X28/X27</f>
        <v>0.87017491663065771</v>
      </c>
    </row>
    <row r="30" spans="2:44" ht="17.25" customHeight="1">
      <c r="B30" s="206" t="s">
        <v>39</v>
      </c>
      <c r="C30" s="14" t="s">
        <v>40</v>
      </c>
      <c r="D30" s="2">
        <v>0.38291666666666668</v>
      </c>
      <c r="E30" s="2" t="s">
        <v>36</v>
      </c>
      <c r="F30" s="2" t="s">
        <v>36</v>
      </c>
      <c r="G30" s="2">
        <v>0.25028935185185186</v>
      </c>
      <c r="H30" s="2">
        <v>0.25</v>
      </c>
      <c r="I30" s="2">
        <v>0.4100347222222222</v>
      </c>
      <c r="J30" s="2" t="s">
        <v>36</v>
      </c>
      <c r="K30" s="2" t="s">
        <v>36</v>
      </c>
      <c r="L30" s="2" t="s">
        <v>36</v>
      </c>
      <c r="M30" s="2">
        <v>0.25031249999999999</v>
      </c>
      <c r="N30" s="2">
        <v>0.16666666666666666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0.70834490740740741</v>
      </c>
      <c r="U30" s="2" t="s">
        <v>36</v>
      </c>
      <c r="V30" s="2">
        <v>0.70833333333333337</v>
      </c>
      <c r="W30" s="2">
        <v>0.70841435185185186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0.44861111111111113</v>
      </c>
      <c r="E31" s="2" t="s">
        <v>36</v>
      </c>
      <c r="F31" s="2" t="s">
        <v>36</v>
      </c>
      <c r="G31" s="2">
        <v>0.31622685185185184</v>
      </c>
      <c r="H31" s="2">
        <v>0.32936342592592593</v>
      </c>
      <c r="I31" s="2">
        <v>0.44797453703703705</v>
      </c>
      <c r="J31" s="2" t="s">
        <v>36</v>
      </c>
      <c r="K31" s="2" t="s">
        <v>36</v>
      </c>
      <c r="L31" s="2" t="s">
        <v>36</v>
      </c>
      <c r="M31" s="2">
        <v>0.43644675925925924</v>
      </c>
      <c r="N31" s="2">
        <v>0.4201388888888889</v>
      </c>
      <c r="O31" s="2">
        <v>0.4045023148148148</v>
      </c>
      <c r="P31" s="1">
        <v>0.83958333333333335</v>
      </c>
      <c r="Q31" s="2" t="s">
        <v>36</v>
      </c>
      <c r="R31" s="2" t="s">
        <v>36</v>
      </c>
      <c r="S31" s="2" t="s">
        <v>36</v>
      </c>
      <c r="T31" s="2">
        <v>0.89097222222222228</v>
      </c>
      <c r="U31" s="2" t="s">
        <v>36</v>
      </c>
      <c r="V31" s="2">
        <v>0.89027777777777772</v>
      </c>
      <c r="W31" s="2">
        <v>0.99589120370370365</v>
      </c>
      <c r="X31" s="3">
        <v>0.99171296296296296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441C-C8A8-4EAD-9861-6529C93F133D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112285</v>
      </c>
      <c r="E1" s="76" t="s">
        <v>3</v>
      </c>
      <c r="F1" s="77">
        <f>SUM(G5:G208)</f>
        <v>2238899.6499999994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45988</v>
      </c>
      <c r="B2" s="323"/>
      <c r="C2" s="81" t="s">
        <v>34</v>
      </c>
      <c r="D2" s="82">
        <f>AVERAGE(N21,N38,N55,N72,N89,N106,N123,N140,N157,N174,N191,N208)</f>
        <v>593.70519689908542</v>
      </c>
      <c r="E2" s="82" t="s">
        <v>80</v>
      </c>
      <c r="F2" s="83">
        <f>F1/D1</f>
        <v>19.939436701251275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283" t="s">
        <v>191</v>
      </c>
      <c r="D5" s="284"/>
      <c r="E5" s="92">
        <v>29.85</v>
      </c>
      <c r="F5" s="93">
        <v>2369</v>
      </c>
      <c r="G5" s="94">
        <f t="shared" ref="G5:G6" si="0">E5*F5</f>
        <v>70714.650000000009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3117.1052631578937</v>
      </c>
      <c r="N5" s="98">
        <f>M5/L5</f>
        <v>183.35913312693492</v>
      </c>
      <c r="O5" s="100">
        <f>L5-I5</f>
        <v>0</v>
      </c>
      <c r="P5" s="101">
        <f>N5-K5</f>
        <v>-28.405572755418007</v>
      </c>
      <c r="Q5" s="102">
        <f>N5/K5</f>
        <v>0.86586257309941494</v>
      </c>
      <c r="R5" s="272">
        <f>Q21</f>
        <v>0.86560530708983685</v>
      </c>
      <c r="S5" s="1">
        <v>0.38291666666666668</v>
      </c>
      <c r="T5" s="2">
        <v>0.41458333333333336</v>
      </c>
      <c r="U5" s="103">
        <v>5.4000000000000448</v>
      </c>
      <c r="V5" s="104">
        <v>45.600000000000016</v>
      </c>
      <c r="W5" s="105"/>
      <c r="X5" s="87"/>
      <c r="Y5" s="274"/>
      <c r="Z5" s="275"/>
      <c r="AA5" s="108">
        <f>M5-J5</f>
        <v>-482.89473684210634</v>
      </c>
      <c r="AB5" s="109">
        <f>M5/J5</f>
        <v>0.86586257309941494</v>
      </c>
      <c r="AC5" s="289">
        <f>AB21</f>
        <v>0.86560530708983685</v>
      </c>
    </row>
    <row r="6" spans="1:29" ht="15.75" customHeight="1">
      <c r="A6" s="280"/>
      <c r="B6" s="91" t="s">
        <v>104</v>
      </c>
      <c r="C6" s="283" t="s">
        <v>105</v>
      </c>
      <c r="D6" s="284"/>
      <c r="E6" s="92">
        <v>29.52</v>
      </c>
      <c r="F6" s="93">
        <v>2275</v>
      </c>
      <c r="G6" s="94">
        <f t="shared" si="0"/>
        <v>67158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3115.252947888931</v>
      </c>
      <c r="N6" s="98">
        <f>M6/L6</f>
        <v>183.25017340523124</v>
      </c>
      <c r="O6" s="100">
        <f>L6-I6</f>
        <v>0</v>
      </c>
      <c r="P6" s="101">
        <f>N6-K6</f>
        <v>-28.514532477121691</v>
      </c>
      <c r="Q6" s="102">
        <f>N6/K6</f>
        <v>0.86534804108025865</v>
      </c>
      <c r="R6" s="272"/>
      <c r="S6" s="1">
        <v>0.41818287037037039</v>
      </c>
      <c r="T6" s="2">
        <v>0.44861111111111113</v>
      </c>
      <c r="U6" s="103">
        <v>5.1833333333333176</v>
      </c>
      <c r="V6" s="104">
        <v>43.81666666666667</v>
      </c>
      <c r="W6" s="105"/>
      <c r="X6" s="106"/>
      <c r="Y6" s="264"/>
      <c r="Z6" s="265"/>
      <c r="AA6" s="110">
        <f>M6-J6</f>
        <v>-484.74705211106902</v>
      </c>
      <c r="AB6" s="111">
        <f>M6/J6</f>
        <v>0.86534804108025865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M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si="2"/>
        <v>17</v>
      </c>
      <c r="M21" s="137">
        <f t="shared" si="2"/>
        <v>3116.1791055234125</v>
      </c>
      <c r="N21" s="138">
        <f>M21/L21</f>
        <v>183.30465326608308</v>
      </c>
      <c r="O21" s="139">
        <f>L21-I21</f>
        <v>0</v>
      </c>
      <c r="P21" s="140">
        <f>N21-K21</f>
        <v>-28.460052616269849</v>
      </c>
      <c r="Q21" s="141">
        <f>N21/K21</f>
        <v>0.86560530708983685</v>
      </c>
      <c r="R21" s="273"/>
      <c r="S21" s="142">
        <f>S5</f>
        <v>0.38291666666666668</v>
      </c>
      <c r="T21" s="143">
        <f>INDEX(T5:T20,COUNTA(T5:T20))</f>
        <v>0.44861111111111113</v>
      </c>
      <c r="U21" s="144"/>
      <c r="V21" s="144"/>
      <c r="W21" s="145"/>
      <c r="X21" s="146"/>
      <c r="Y21" s="260"/>
      <c r="Z21" s="261"/>
      <c r="AA21" s="147">
        <f>M21-J21</f>
        <v>-483.82089447658745</v>
      </c>
      <c r="AB21" s="148">
        <f>M21/J21</f>
        <v>0.86560530708983685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1393</v>
      </c>
      <c r="G22" s="158">
        <f t="shared" ref="G22:G23" si="4">E22*F22</f>
        <v>35716.520000000004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3144.0752351097208</v>
      </c>
      <c r="N22" s="162">
        <f>M22/L22</f>
        <v>285.82502137361098</v>
      </c>
      <c r="O22" s="164">
        <f>L22-I22</f>
        <v>0</v>
      </c>
      <c r="P22" s="165">
        <f>N22-K22</f>
        <v>-41.447705899116272</v>
      </c>
      <c r="Q22" s="151">
        <f>N22/K22</f>
        <v>0.87335423197492246</v>
      </c>
      <c r="R22" s="271">
        <f>Q38</f>
        <v>0.86802903602954418</v>
      </c>
      <c r="S22" s="166">
        <v>0.25028935185185186</v>
      </c>
      <c r="T22" s="167">
        <v>0.26874999999999999</v>
      </c>
      <c r="U22" s="168"/>
      <c r="V22" s="169">
        <v>26.583333333333307</v>
      </c>
      <c r="W22" s="172"/>
      <c r="X22" s="150"/>
      <c r="Y22" s="274"/>
      <c r="Z22" s="275"/>
      <c r="AA22" s="108">
        <f>M22-J22</f>
        <v>-455.92476489027922</v>
      </c>
      <c r="AB22" s="151">
        <f>M22/J22</f>
        <v>0.87335423197492246</v>
      </c>
      <c r="AC22" s="276">
        <f>AB38</f>
        <v>0.86802903602954418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3280</v>
      </c>
      <c r="G23" s="94">
        <f t="shared" si="4"/>
        <v>93709.6</v>
      </c>
      <c r="H23" s="95"/>
      <c r="I23" s="96">
        <v>12</v>
      </c>
      <c r="J23" s="97">
        <v>3600</v>
      </c>
      <c r="K23" s="98">
        <f t="shared" ref="K23:K41" si="5">J23/I23</f>
        <v>300</v>
      </c>
      <c r="L23" s="99">
        <v>12</v>
      </c>
      <c r="M23" s="97">
        <f>F23/V23*60</f>
        <v>3105.7338243029972</v>
      </c>
      <c r="N23" s="98">
        <f>M23/L23</f>
        <v>258.81115202524978</v>
      </c>
      <c r="O23" s="100">
        <f>L23-I23</f>
        <v>0</v>
      </c>
      <c r="P23" s="101">
        <f>N23-K23</f>
        <v>-41.188847974750217</v>
      </c>
      <c r="Q23" s="102">
        <f>N23/K23</f>
        <v>0.8627038400841659</v>
      </c>
      <c r="R23" s="272"/>
      <c r="S23" s="1">
        <v>0.2722222222222222</v>
      </c>
      <c r="T23" s="2">
        <v>0.31622685185185184</v>
      </c>
      <c r="U23" s="103">
        <v>4.9999999999999822</v>
      </c>
      <c r="V23" s="104">
        <v>63.366666666666688</v>
      </c>
      <c r="W23" s="105"/>
      <c r="X23" s="106"/>
      <c r="Y23" s="264"/>
      <c r="Z23" s="265"/>
      <c r="AA23" s="110">
        <f>M23-J23</f>
        <v>-494.26617569700284</v>
      </c>
      <c r="AB23" s="102">
        <f>M23/J23</f>
        <v>0.8627038400841659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M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si="6"/>
        <v>11.5</v>
      </c>
      <c r="M38" s="137">
        <f t="shared" si="6"/>
        <v>3124.904529706359</v>
      </c>
      <c r="N38" s="138">
        <f>M38/L38</f>
        <v>271.73082867011817</v>
      </c>
      <c r="O38" s="139">
        <f>L38-I38</f>
        <v>0</v>
      </c>
      <c r="P38" s="140">
        <f>N38-K38</f>
        <v>-41.312649590751391</v>
      </c>
      <c r="Q38" s="141">
        <f>N38/K38</f>
        <v>0.86802903602954418</v>
      </c>
      <c r="R38" s="273"/>
      <c r="S38" s="142">
        <f>S22</f>
        <v>0.25028935185185186</v>
      </c>
      <c r="T38" s="143">
        <f>INDEX(T22:T37,COUNTA(T22:T37))</f>
        <v>0.31622685185185184</v>
      </c>
      <c r="U38" s="144"/>
      <c r="V38" s="155"/>
      <c r="W38" s="134"/>
      <c r="X38" s="138"/>
      <c r="Y38" s="260"/>
      <c r="Z38" s="261"/>
      <c r="AA38" s="156">
        <f>M38-J38</f>
        <v>-475.09547029364103</v>
      </c>
      <c r="AB38" s="141">
        <f>M38/J38</f>
        <v>0.86802903602954418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1424</v>
      </c>
      <c r="G39" s="158">
        <f t="shared" ref="G39:G41" si="8">E39*F39</f>
        <v>19978.719999999998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2306.0728744939247</v>
      </c>
      <c r="N39" s="162">
        <f>M39/L39</f>
        <v>384.34547908232076</v>
      </c>
      <c r="O39" s="164">
        <f>L39-I39</f>
        <v>0</v>
      </c>
      <c r="P39" s="165">
        <f>N39-K39</f>
        <v>-48.98785425101255</v>
      </c>
      <c r="Q39" s="151">
        <f>N39/K39</f>
        <v>0.88695110557458645</v>
      </c>
      <c r="R39" s="271">
        <f>Q55</f>
        <v>0.88698040359930919</v>
      </c>
      <c r="S39" s="166">
        <v>0.25</v>
      </c>
      <c r="T39" s="167">
        <v>0.27572916666666669</v>
      </c>
      <c r="U39" s="168"/>
      <c r="V39" s="169">
        <v>37.05000000000004</v>
      </c>
      <c r="W39" s="167"/>
      <c r="X39" s="170"/>
      <c r="Y39" s="274"/>
      <c r="Z39" s="275"/>
      <c r="AA39" s="108">
        <f>M39-J39</f>
        <v>-293.9271255060753</v>
      </c>
      <c r="AB39" s="151">
        <f>M39/J39</f>
        <v>0.88695110557458645</v>
      </c>
      <c r="AC39" s="276">
        <f>AB55</f>
        <v>0.88698040359930908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1148</v>
      </c>
      <c r="G40" s="94">
        <f t="shared" si="8"/>
        <v>20354.04</v>
      </c>
      <c r="H40" s="95"/>
      <c r="I40" s="96">
        <v>6</v>
      </c>
      <c r="J40" s="97">
        <v>2600</v>
      </c>
      <c r="K40" s="98">
        <f t="shared" si="5"/>
        <v>433.33333333333331</v>
      </c>
      <c r="L40" s="99">
        <v>6</v>
      </c>
      <c r="M40" s="97">
        <f>F40/V40*60</f>
        <v>2306.2500000000018</v>
      </c>
      <c r="N40" s="98">
        <f>M40/L40</f>
        <v>384.37500000000028</v>
      </c>
      <c r="O40" s="100">
        <f>L40-I40</f>
        <v>0</v>
      </c>
      <c r="P40" s="101">
        <f>N40-K40</f>
        <v>-48.95833333333303</v>
      </c>
      <c r="Q40" s="102">
        <f>N40/K40</f>
        <v>0.8870192307692315</v>
      </c>
      <c r="R40" s="272"/>
      <c r="S40" s="1">
        <v>0.27925925925925926</v>
      </c>
      <c r="T40" s="2">
        <v>0.3</v>
      </c>
      <c r="U40" s="103">
        <v>5.083333333333302</v>
      </c>
      <c r="V40" s="104">
        <v>29.866666666666646</v>
      </c>
      <c r="W40" s="105"/>
      <c r="X40" s="112"/>
      <c r="Y40" s="264"/>
      <c r="Z40" s="265"/>
      <c r="AA40" s="110">
        <f>M40-J40</f>
        <v>-293.74999999999818</v>
      </c>
      <c r="AB40" s="102">
        <f>M40/J40</f>
        <v>0.8870192307692315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1433</v>
      </c>
      <c r="G41" s="94">
        <f t="shared" si="8"/>
        <v>20764.170000000002</v>
      </c>
      <c r="H41" s="95"/>
      <c r="I41" s="96">
        <v>6</v>
      </c>
      <c r="J41" s="97">
        <v>2600</v>
      </c>
      <c r="K41" s="98">
        <f t="shared" si="5"/>
        <v>433.33333333333331</v>
      </c>
      <c r="L41" s="99">
        <v>6</v>
      </c>
      <c r="M41" s="97">
        <f>F41/V41*60</f>
        <v>2306.1242735806854</v>
      </c>
      <c r="N41" s="98">
        <f>M41/L41</f>
        <v>384.35404559678091</v>
      </c>
      <c r="O41" s="100">
        <f>L41-I41</f>
        <v>0</v>
      </c>
      <c r="P41" s="101">
        <f>N41-K41</f>
        <v>-48.979287736552408</v>
      </c>
      <c r="Q41" s="102">
        <f>N41/K41</f>
        <v>0.88697087445410983</v>
      </c>
      <c r="R41" s="272"/>
      <c r="S41" s="1">
        <v>0.3034722222222222</v>
      </c>
      <c r="T41" s="2">
        <v>0.32936342592592593</v>
      </c>
      <c r="U41" s="103">
        <v>4.9999999999999822</v>
      </c>
      <c r="V41" s="104">
        <v>37.283333333333381</v>
      </c>
      <c r="W41" s="105"/>
      <c r="X41" s="112"/>
      <c r="Y41" s="264"/>
      <c r="Z41" s="265"/>
      <c r="AA41" s="110">
        <f>M41-J41</f>
        <v>-293.87572641931456</v>
      </c>
      <c r="AB41" s="102">
        <f>M41/J41</f>
        <v>0.88697087445410983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M55" si="9">AVERAGE(I39:I54)</f>
        <v>6</v>
      </c>
      <c r="J55" s="137">
        <f t="shared" si="9"/>
        <v>2600</v>
      </c>
      <c r="K55" s="138">
        <f t="shared" ref="K55:K57" si="10">J55/I55</f>
        <v>433.33333333333331</v>
      </c>
      <c r="L55" s="136">
        <f t="shared" si="9"/>
        <v>6</v>
      </c>
      <c r="M55" s="137">
        <f t="shared" si="9"/>
        <v>2306.1490493582037</v>
      </c>
      <c r="N55" s="138">
        <f>M55/L55</f>
        <v>384.35817489303395</v>
      </c>
      <c r="O55" s="139">
        <f>L55-I55</f>
        <v>0</v>
      </c>
      <c r="P55" s="140">
        <f>N55-K55</f>
        <v>-48.975158440299367</v>
      </c>
      <c r="Q55" s="141">
        <f>N55/K55</f>
        <v>0.88698040359930919</v>
      </c>
      <c r="R55" s="273"/>
      <c r="S55" s="142">
        <f>S39</f>
        <v>0.25</v>
      </c>
      <c r="T55" s="143">
        <f>INDEX(T39:T54,COUNTA(T39:T54))</f>
        <v>0.32936342592592593</v>
      </c>
      <c r="U55" s="144"/>
      <c r="V55" s="155"/>
      <c r="W55" s="134"/>
      <c r="X55" s="138"/>
      <c r="Y55" s="260"/>
      <c r="Z55" s="261"/>
      <c r="AA55" s="156">
        <f>M55-J55</f>
        <v>-293.85095064179632</v>
      </c>
      <c r="AB55" s="141">
        <f>M55/J55</f>
        <v>0.88698040359930908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615</v>
      </c>
      <c r="G56" s="114">
        <f t="shared" ref="G56:G57" si="11">E56*F56</f>
        <v>11924.85</v>
      </c>
      <c r="H56" s="115"/>
      <c r="I56" s="96">
        <v>6</v>
      </c>
      <c r="J56" s="97">
        <v>2500</v>
      </c>
      <c r="K56" s="98">
        <f t="shared" si="10"/>
        <v>416.66666666666669</v>
      </c>
      <c r="L56" s="99">
        <v>6</v>
      </c>
      <c r="M56" s="97">
        <f>F56/V56*60</f>
        <v>2229.6072507552831</v>
      </c>
      <c r="N56" s="98">
        <f>M56/L56</f>
        <v>371.60120845921386</v>
      </c>
      <c r="O56" s="100">
        <f>L56-I56</f>
        <v>0</v>
      </c>
      <c r="P56" s="101">
        <f>N56-K56</f>
        <v>-45.065458207452821</v>
      </c>
      <c r="Q56" s="102">
        <f>N56/K56</f>
        <v>0.89184290030211322</v>
      </c>
      <c r="R56" s="271">
        <f>Q72</f>
        <v>0.89170482546591778</v>
      </c>
      <c r="S56" s="1">
        <v>0.4100347222222222</v>
      </c>
      <c r="T56" s="2">
        <v>0.42152777777777778</v>
      </c>
      <c r="U56" s="103">
        <v>5.4499999999999726</v>
      </c>
      <c r="V56" s="104">
        <v>16.550000000000029</v>
      </c>
      <c r="W56" s="167"/>
      <c r="X56" s="170"/>
      <c r="Y56" s="274"/>
      <c r="Z56" s="275"/>
      <c r="AA56" s="108">
        <f>M56-J56</f>
        <v>-270.39274924471692</v>
      </c>
      <c r="AB56" s="151">
        <f>M56/J56</f>
        <v>0.89184290030211322</v>
      </c>
      <c r="AC56" s="276">
        <f>AB72</f>
        <v>0.89170482546591778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1229</v>
      </c>
      <c r="G57" s="114">
        <f t="shared" si="11"/>
        <v>24211.3</v>
      </c>
      <c r="H57" s="118"/>
      <c r="I57" s="96">
        <v>6</v>
      </c>
      <c r="J57" s="97">
        <v>2500</v>
      </c>
      <c r="K57" s="98">
        <f t="shared" si="10"/>
        <v>416.66666666666669</v>
      </c>
      <c r="L57" s="113">
        <v>6</v>
      </c>
      <c r="M57" s="97">
        <f>F57/V57*60</f>
        <v>2228.9168765743052</v>
      </c>
      <c r="N57" s="98">
        <f>M57/L57</f>
        <v>371.48614609571752</v>
      </c>
      <c r="O57" s="119">
        <f>L57-I57</f>
        <v>0</v>
      </c>
      <c r="P57" s="120">
        <f>N57-K57</f>
        <v>-45.18052057094917</v>
      </c>
      <c r="Q57" s="121">
        <f>N57/K57</f>
        <v>0.89156675062972202</v>
      </c>
      <c r="R57" s="272"/>
      <c r="S57" s="1">
        <v>0.42499999999999999</v>
      </c>
      <c r="T57" s="2">
        <v>0.44797453703703705</v>
      </c>
      <c r="U57" s="103">
        <v>4.9999999999999822</v>
      </c>
      <c r="V57" s="104">
        <v>33.083333333333364</v>
      </c>
      <c r="W57" s="105"/>
      <c r="X57" s="112"/>
      <c r="Y57" s="264"/>
      <c r="Z57" s="265"/>
      <c r="AA57" s="110">
        <f>M57-J57</f>
        <v>-271.08312342569479</v>
      </c>
      <c r="AB57" s="102">
        <f>M57/J57</f>
        <v>0.89156675062972213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M72" si="12">AVERAGE(I56:I71)</f>
        <v>6</v>
      </c>
      <c r="J72" s="137">
        <f t="shared" si="12"/>
        <v>2500</v>
      </c>
      <c r="K72" s="138">
        <f t="shared" ref="K72" si="13">J72/I72</f>
        <v>416.66666666666669</v>
      </c>
      <c r="L72" s="136">
        <f t="shared" si="12"/>
        <v>6</v>
      </c>
      <c r="M72" s="137">
        <f t="shared" si="12"/>
        <v>2229.2620636647944</v>
      </c>
      <c r="N72" s="138">
        <f>M72/L72</f>
        <v>371.54367727746575</v>
      </c>
      <c r="O72" s="139">
        <f>L72-I72</f>
        <v>0</v>
      </c>
      <c r="P72" s="140">
        <f>N72-K72</f>
        <v>-45.122989389200939</v>
      </c>
      <c r="Q72" s="141">
        <f>N72/K72</f>
        <v>0.89170482546591778</v>
      </c>
      <c r="R72" s="273"/>
      <c r="S72" s="142">
        <f>S56</f>
        <v>0.4100347222222222</v>
      </c>
      <c r="T72" s="143">
        <f>INDEX(T56:T71,COUNTA(T56:T71))</f>
        <v>0.44797453703703705</v>
      </c>
      <c r="U72" s="144"/>
      <c r="V72" s="155"/>
      <c r="W72" s="134"/>
      <c r="X72" s="138"/>
      <c r="Y72" s="260"/>
      <c r="Z72" s="261"/>
      <c r="AA72" s="156">
        <f>M72-J72</f>
        <v>-270.73793633520563</v>
      </c>
      <c r="AB72" s="141">
        <f>M72/J72</f>
        <v>0.89170482546591778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2533</v>
      </c>
      <c r="G73" s="158">
        <f t="shared" ref="G73:G76" si="14">E73*F73</f>
        <v>54332.85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2948.2056256062087</v>
      </c>
      <c r="N73" s="162">
        <f>M73/L73</f>
        <v>737.05140640155219</v>
      </c>
      <c r="O73" s="164">
        <f>L73-I73</f>
        <v>0</v>
      </c>
      <c r="P73" s="165">
        <f>N73-K73</f>
        <v>-87.948593598447815</v>
      </c>
      <c r="Q73" s="151">
        <f>N73/K73</f>
        <v>0.89339564412309358</v>
      </c>
      <c r="R73" s="271">
        <f>Q89</f>
        <v>0.89246961723794593</v>
      </c>
      <c r="S73" s="166">
        <v>0.25031249999999999</v>
      </c>
      <c r="T73" s="167">
        <v>0.28611111111111109</v>
      </c>
      <c r="U73" s="168"/>
      <c r="V73" s="169">
        <v>51.549999999999983</v>
      </c>
      <c r="W73" s="172"/>
      <c r="X73" s="150"/>
      <c r="Y73" s="274"/>
      <c r="Z73" s="275"/>
      <c r="AA73" s="108">
        <f>M73-J73</f>
        <v>-351.79437439379126</v>
      </c>
      <c r="AB73" s="151">
        <f>M73/J73</f>
        <v>0.89339564412309358</v>
      </c>
      <c r="AC73" s="276">
        <f>AB89</f>
        <v>0.89246961723794604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1375</v>
      </c>
      <c r="G74" s="94">
        <f t="shared" si="14"/>
        <v>30635</v>
      </c>
      <c r="H74" s="95"/>
      <c r="I74" s="96">
        <v>5</v>
      </c>
      <c r="J74" s="97">
        <v>3300</v>
      </c>
      <c r="K74" s="98">
        <f t="shared" ref="K74:K76" si="15">J74/I74</f>
        <v>660</v>
      </c>
      <c r="L74" s="99">
        <v>5</v>
      </c>
      <c r="M74" s="97">
        <f>F74/V74*60</f>
        <v>2946.4285714285652</v>
      </c>
      <c r="N74" s="98">
        <f>M74/L74</f>
        <v>589.28571428571308</v>
      </c>
      <c r="O74" s="100">
        <f>L74-I74</f>
        <v>0</v>
      </c>
      <c r="P74" s="101">
        <f>N74-K74</f>
        <v>-70.714285714286916</v>
      </c>
      <c r="Q74" s="102">
        <f>N74/K74</f>
        <v>0.89285714285714102</v>
      </c>
      <c r="R74" s="272"/>
      <c r="S74" s="1">
        <v>0.2895833333333333</v>
      </c>
      <c r="T74" s="2">
        <v>0.30902777777777779</v>
      </c>
      <c r="U74" s="103">
        <v>4.9999999999999822</v>
      </c>
      <c r="V74" s="104">
        <v>28.00000000000006</v>
      </c>
      <c r="W74" s="105"/>
      <c r="X74" s="106"/>
      <c r="Y74" s="264"/>
      <c r="Z74" s="265"/>
      <c r="AA74" s="110">
        <f>M74-J74</f>
        <v>-353.57142857143481</v>
      </c>
      <c r="AB74" s="102">
        <f>M74/J74</f>
        <v>0.89285714285714102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3197</v>
      </c>
      <c r="G75" s="94">
        <f t="shared" si="14"/>
        <v>57194.33</v>
      </c>
      <c r="H75" s="95"/>
      <c r="I75" s="96">
        <v>4</v>
      </c>
      <c r="J75" s="97">
        <v>3300</v>
      </c>
      <c r="K75" s="98">
        <f t="shared" si="15"/>
        <v>825</v>
      </c>
      <c r="L75" s="99">
        <v>4</v>
      </c>
      <c r="M75" s="97">
        <f>F75/V75*60</f>
        <v>2945.7896083951891</v>
      </c>
      <c r="N75" s="98">
        <f>M75/L75</f>
        <v>736.44740209879728</v>
      </c>
      <c r="O75" s="100">
        <f>L75-I75</f>
        <v>0</v>
      </c>
      <c r="P75" s="101">
        <f>N75-K75</f>
        <v>-88.552597901202716</v>
      </c>
      <c r="Q75" s="102">
        <f>N75/K75</f>
        <v>0.89266351769551189</v>
      </c>
      <c r="R75" s="272"/>
      <c r="S75" s="1">
        <v>0.3125</v>
      </c>
      <c r="T75" s="2">
        <v>0.35771990740740739</v>
      </c>
      <c r="U75" s="103">
        <v>4.9999999999999822</v>
      </c>
      <c r="V75" s="104">
        <v>65.116666666666646</v>
      </c>
      <c r="W75" s="105"/>
      <c r="X75" s="106"/>
      <c r="Y75" s="264"/>
      <c r="Z75" s="265"/>
      <c r="AA75" s="110">
        <f>M75-J75</f>
        <v>-354.21039160481087</v>
      </c>
      <c r="AB75" s="102">
        <f>M75/J75</f>
        <v>0.89266351769551189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5316</v>
      </c>
      <c r="G76" s="94">
        <f t="shared" si="14"/>
        <v>88564.56</v>
      </c>
      <c r="H76" s="95"/>
      <c r="I76" s="96">
        <v>4</v>
      </c>
      <c r="J76" s="97">
        <v>3300</v>
      </c>
      <c r="K76" s="98">
        <f t="shared" si="15"/>
        <v>825</v>
      </c>
      <c r="L76" s="99">
        <v>4</v>
      </c>
      <c r="M76" s="97">
        <f>F76/V76*60</f>
        <v>2940.1751421109238</v>
      </c>
      <c r="N76" s="98">
        <f>M76/L76</f>
        <v>735.04378552773096</v>
      </c>
      <c r="O76" s="100">
        <f>L76-I76</f>
        <v>0</v>
      </c>
      <c r="P76" s="101">
        <f>N76-K76</f>
        <v>-89.956214472269039</v>
      </c>
      <c r="Q76" s="102">
        <f>N76/K76</f>
        <v>0.89096216427603758</v>
      </c>
      <c r="R76" s="272"/>
      <c r="S76" s="1">
        <v>0.3611111111111111</v>
      </c>
      <c r="T76" s="2">
        <v>0.43644675925925924</v>
      </c>
      <c r="U76" s="103">
        <v>4.8833333333333506</v>
      </c>
      <c r="V76" s="104">
        <v>108.48333333333332</v>
      </c>
      <c r="W76" s="105"/>
      <c r="X76" s="106"/>
      <c r="Y76" s="264"/>
      <c r="Z76" s="265"/>
      <c r="AA76" s="110">
        <f>M76-J76</f>
        <v>-359.82485788907616</v>
      </c>
      <c r="AB76" s="102">
        <f>M76/J76</f>
        <v>0.89096216427603758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M89" si="16">AVERAGE(I73:I88)</f>
        <v>4.25</v>
      </c>
      <c r="J89" s="137">
        <f t="shared" si="16"/>
        <v>3300</v>
      </c>
      <c r="K89" s="138">
        <f t="shared" ref="K89" si="17">J89/I89</f>
        <v>776.47058823529414</v>
      </c>
      <c r="L89" s="136">
        <f t="shared" si="16"/>
        <v>4.25</v>
      </c>
      <c r="M89" s="137">
        <f t="shared" si="16"/>
        <v>2945.149736885222</v>
      </c>
      <c r="N89" s="138">
        <f>M89/L89</f>
        <v>692.97640867887571</v>
      </c>
      <c r="O89" s="139">
        <f>L89-I89</f>
        <v>0</v>
      </c>
      <c r="P89" s="140">
        <f>N89-K89</f>
        <v>-83.49417955641843</v>
      </c>
      <c r="Q89" s="141">
        <f>N89/K89</f>
        <v>0.89246961723794593</v>
      </c>
      <c r="R89" s="273"/>
      <c r="S89" s="142">
        <f>S73</f>
        <v>0.25031249999999999</v>
      </c>
      <c r="T89" s="143">
        <f>INDEX(T73:T88,COUNTA(T73:T88))</f>
        <v>0.43644675925925924</v>
      </c>
      <c r="U89" s="144"/>
      <c r="V89" s="155"/>
      <c r="W89" s="88"/>
      <c r="X89" s="90"/>
      <c r="Y89" s="260"/>
      <c r="Z89" s="261"/>
      <c r="AA89" s="156">
        <f>M89-J89</f>
        <v>-354.85026311477804</v>
      </c>
      <c r="AB89" s="141">
        <f>M89/J89</f>
        <v>0.89246961723794604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1725</v>
      </c>
      <c r="G90" s="158">
        <f t="shared" ref="G90:G93" si="18">E90*F90</f>
        <v>31360.5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3111.2224448897769</v>
      </c>
      <c r="N90" s="162">
        <f>M90/L90</f>
        <v>1037.0741482965923</v>
      </c>
      <c r="O90" s="164">
        <f>L90-I90</f>
        <v>0</v>
      </c>
      <c r="P90" s="165">
        <f>N90-K90</f>
        <v>-162.92585170340772</v>
      </c>
      <c r="Q90" s="151">
        <f>N90/K90</f>
        <v>0.86422845691382688</v>
      </c>
      <c r="R90" s="271">
        <f>Q106</f>
        <v>0.87005303643280929</v>
      </c>
      <c r="S90" s="166">
        <v>0.16666666666666666</v>
      </c>
      <c r="T90" s="167">
        <v>0.18976851851851853</v>
      </c>
      <c r="U90" s="168"/>
      <c r="V90" s="169">
        <v>33.266666666666694</v>
      </c>
      <c r="W90" s="172"/>
      <c r="X90" s="150"/>
      <c r="Y90" s="274"/>
      <c r="Z90" s="275"/>
      <c r="AA90" s="108">
        <f>M90-J90</f>
        <v>-488.77755511022315</v>
      </c>
      <c r="AB90" s="151">
        <f>M90/J90</f>
        <v>0.86422845691382688</v>
      </c>
      <c r="AC90" s="276">
        <f>AB106</f>
        <v>0.87005303643280929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5092</v>
      </c>
      <c r="G91" s="94">
        <f t="shared" si="18"/>
        <v>71440.759999999995</v>
      </c>
      <c r="H91" s="95"/>
      <c r="I91" s="96">
        <v>3</v>
      </c>
      <c r="J91" s="97">
        <v>3000</v>
      </c>
      <c r="K91" s="98">
        <f t="shared" ref="K91:K128" si="19">J91/I91</f>
        <v>1000</v>
      </c>
      <c r="L91" s="99">
        <v>3</v>
      </c>
      <c r="M91" s="97">
        <f>F91/V91*60</f>
        <v>2674.5258243361541</v>
      </c>
      <c r="N91" s="98">
        <f>M91/L91</f>
        <v>891.50860811205132</v>
      </c>
      <c r="O91" s="100">
        <f>L91-I91</f>
        <v>0</v>
      </c>
      <c r="P91" s="101">
        <f>N91-K91</f>
        <v>-108.49139188794868</v>
      </c>
      <c r="Q91" s="102">
        <f>N91/K91</f>
        <v>0.89150860811205135</v>
      </c>
      <c r="R91" s="272"/>
      <c r="S91" s="1">
        <v>0.2</v>
      </c>
      <c r="T91" s="2">
        <v>0.27932870370370372</v>
      </c>
      <c r="U91" s="103">
        <v>14.733333333333331</v>
      </c>
      <c r="V91" s="104">
        <v>114.23333333333333</v>
      </c>
      <c r="W91" s="105"/>
      <c r="X91" s="106"/>
      <c r="Y91" s="264"/>
      <c r="Z91" s="265"/>
      <c r="AA91" s="110">
        <f>M91-J91</f>
        <v>-325.47417566384593</v>
      </c>
      <c r="AB91" s="102">
        <f>M91/J91</f>
        <v>0.89150860811205135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2533</v>
      </c>
      <c r="G92" s="94">
        <f t="shared" si="18"/>
        <v>46049.94</v>
      </c>
      <c r="H92" s="95"/>
      <c r="I92" s="96">
        <v>3</v>
      </c>
      <c r="J92" s="97">
        <v>3600</v>
      </c>
      <c r="K92" s="98">
        <f t="shared" si="19"/>
        <v>1200</v>
      </c>
      <c r="L92" s="99">
        <v>3</v>
      </c>
      <c r="M92" s="97">
        <f>F92/V92*60</f>
        <v>3110.0954979536154</v>
      </c>
      <c r="N92" s="98">
        <f>M92/L92</f>
        <v>1036.6984993178719</v>
      </c>
      <c r="O92" s="100">
        <f>L92-I92</f>
        <v>0</v>
      </c>
      <c r="P92" s="101">
        <f>N92-K92</f>
        <v>-163.30150068212811</v>
      </c>
      <c r="Q92" s="102">
        <f>N92/K92</f>
        <v>0.86391541609822653</v>
      </c>
      <c r="R92" s="272"/>
      <c r="S92" s="1">
        <v>0.28967592592592595</v>
      </c>
      <c r="T92" s="2">
        <v>0.32361111111111113</v>
      </c>
      <c r="U92" s="103">
        <v>14.900000000000011</v>
      </c>
      <c r="V92" s="104">
        <v>48.86666666666666</v>
      </c>
      <c r="W92" s="105"/>
      <c r="X92" s="106"/>
      <c r="Y92" s="264"/>
      <c r="Z92" s="265"/>
      <c r="AA92" s="110">
        <f>M92-J92</f>
        <v>-489.90450204638455</v>
      </c>
      <c r="AB92" s="102">
        <f>M92/J92</f>
        <v>0.86391541609822653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6373</v>
      </c>
      <c r="G93" s="94">
        <f t="shared" si="18"/>
        <v>91006.44</v>
      </c>
      <c r="H93" s="95"/>
      <c r="I93" s="96">
        <v>3</v>
      </c>
      <c r="J93" s="97">
        <v>3600</v>
      </c>
      <c r="K93" s="98">
        <f t="shared" si="19"/>
        <v>1200</v>
      </c>
      <c r="L93" s="99">
        <v>3</v>
      </c>
      <c r="M93" s="97">
        <f>F93/V93*60</f>
        <v>3110.8881355932208</v>
      </c>
      <c r="N93" s="98">
        <f>M93/L93</f>
        <v>1036.9627118644069</v>
      </c>
      <c r="O93" s="100">
        <f>L93-I93</f>
        <v>0</v>
      </c>
      <c r="P93" s="101">
        <f>N93-K93</f>
        <v>-163.03728813559314</v>
      </c>
      <c r="Q93" s="102">
        <f>N93/K93</f>
        <v>0.86413559322033906</v>
      </c>
      <c r="R93" s="272"/>
      <c r="S93" s="1">
        <v>0.33478009259259262</v>
      </c>
      <c r="T93" s="2">
        <v>0.4201388888888889</v>
      </c>
      <c r="U93" s="103">
        <v>16.083333333333343</v>
      </c>
      <c r="V93" s="104">
        <v>122.91666666666664</v>
      </c>
      <c r="W93" s="105"/>
      <c r="X93" s="106"/>
      <c r="Y93" s="264"/>
      <c r="Z93" s="265"/>
      <c r="AA93" s="110">
        <f>M93-J93</f>
        <v>-489.1118644067792</v>
      </c>
      <c r="AB93" s="102">
        <f>M93/J93</f>
        <v>0.86413559322033906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M106" si="20">AVERAGE(I90:I105)</f>
        <v>3</v>
      </c>
      <c r="J106" s="137">
        <f t="shared" si="20"/>
        <v>3450</v>
      </c>
      <c r="K106" s="138">
        <f t="shared" ref="K106" si="21">J106/I106</f>
        <v>1150</v>
      </c>
      <c r="L106" s="136">
        <f t="shared" si="20"/>
        <v>3</v>
      </c>
      <c r="M106" s="137">
        <f t="shared" si="20"/>
        <v>3001.682975693192</v>
      </c>
      <c r="N106" s="138">
        <f>M106/L106</f>
        <v>1000.5609918977307</v>
      </c>
      <c r="O106" s="139">
        <f>L106-I106</f>
        <v>0</v>
      </c>
      <c r="P106" s="140">
        <f>N106-K106</f>
        <v>-149.43900810226933</v>
      </c>
      <c r="Q106" s="141">
        <f>N106/K106</f>
        <v>0.87005303643280929</v>
      </c>
      <c r="R106" s="273"/>
      <c r="S106" s="142">
        <f>S90</f>
        <v>0.16666666666666666</v>
      </c>
      <c r="T106" s="143">
        <f>INDEX(T90:T105,COUNTA(T90:T105))</f>
        <v>0.4201388888888889</v>
      </c>
      <c r="U106" s="144"/>
      <c r="V106" s="155"/>
      <c r="W106" s="88"/>
      <c r="X106" s="90"/>
      <c r="Y106" s="260"/>
      <c r="Z106" s="261"/>
      <c r="AA106" s="156">
        <f>M106-J106</f>
        <v>-448.31702430680798</v>
      </c>
      <c r="AB106" s="141">
        <f>M106/J106</f>
        <v>0.87005303643280929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1218</v>
      </c>
      <c r="G107" s="158">
        <f t="shared" ref="G107:G110" si="22">E107*F107</f>
        <v>30998.1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2911.5537848605568</v>
      </c>
      <c r="N107" s="162">
        <f>M107/L107</f>
        <v>727.8884462151392</v>
      </c>
      <c r="O107" s="164">
        <f>L107-I107</f>
        <v>0</v>
      </c>
      <c r="P107" s="165">
        <f>N107-K107</f>
        <v>-97.111553784860803</v>
      </c>
      <c r="Q107" s="151">
        <f>N107/K107</f>
        <v>0.8822890257153202</v>
      </c>
      <c r="R107" s="271">
        <f>Q123</f>
        <v>0.88573495330856555</v>
      </c>
      <c r="S107" s="166">
        <v>0.25</v>
      </c>
      <c r="T107" s="167">
        <v>0.26743055555555556</v>
      </c>
      <c r="U107" s="168"/>
      <c r="V107" s="169">
        <v>25.100000000000009</v>
      </c>
      <c r="W107" s="167"/>
      <c r="X107" s="170"/>
      <c r="Y107" s="274"/>
      <c r="Z107" s="275"/>
      <c r="AA107" s="108">
        <f>M107-J107</f>
        <v>-388.44621513944321</v>
      </c>
      <c r="AB107" s="151">
        <f>M107/J107</f>
        <v>0.8822890257153202</v>
      </c>
      <c r="AC107" s="276">
        <f>AB123</f>
        <v>0.88573495330856555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1813</v>
      </c>
      <c r="G108" s="94">
        <f t="shared" si="22"/>
        <v>45379.39</v>
      </c>
      <c r="H108" s="95"/>
      <c r="I108" s="96">
        <v>4</v>
      </c>
      <c r="J108" s="97">
        <v>3300</v>
      </c>
      <c r="K108" s="98">
        <f t="shared" si="19"/>
        <v>825</v>
      </c>
      <c r="L108" s="99">
        <v>4</v>
      </c>
      <c r="M108" s="97">
        <f>F108/V108*60</f>
        <v>2912.4497991967874</v>
      </c>
      <c r="N108" s="98">
        <f>M108/L108</f>
        <v>728.11244979919684</v>
      </c>
      <c r="O108" s="100">
        <f>L108-I108</f>
        <v>0</v>
      </c>
      <c r="P108" s="101">
        <f>N108-K108</f>
        <v>-96.887550200803162</v>
      </c>
      <c r="Q108" s="102">
        <f>N108/K108</f>
        <v>0.88256054521114768</v>
      </c>
      <c r="R108" s="272"/>
      <c r="S108" s="1">
        <v>0.27777777777777779</v>
      </c>
      <c r="T108" s="2">
        <v>0.30371527777777779</v>
      </c>
      <c r="U108" s="103">
        <v>14.900000000000011</v>
      </c>
      <c r="V108" s="104">
        <v>37.35</v>
      </c>
      <c r="W108" s="105"/>
      <c r="X108" s="112"/>
      <c r="Y108" s="264"/>
      <c r="Z108" s="265"/>
      <c r="AA108" s="110">
        <f>M108-J108</f>
        <v>-387.55020080321265</v>
      </c>
      <c r="AB108" s="102">
        <f>M108/J108</f>
        <v>0.88256054521114768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1967</v>
      </c>
      <c r="G109" s="94">
        <f t="shared" si="22"/>
        <v>48820.94</v>
      </c>
      <c r="H109" s="95"/>
      <c r="I109" s="96">
        <v>4</v>
      </c>
      <c r="J109" s="97">
        <v>3300</v>
      </c>
      <c r="K109" s="98">
        <f t="shared" si="19"/>
        <v>825</v>
      </c>
      <c r="L109" s="99">
        <v>4</v>
      </c>
      <c r="M109" s="97">
        <f>F109/V109*60</f>
        <v>2917.6761433868969</v>
      </c>
      <c r="N109" s="98">
        <f>M109/L109</f>
        <v>729.41903584672423</v>
      </c>
      <c r="O109" s="100">
        <f>L109-I109</f>
        <v>0</v>
      </c>
      <c r="P109" s="101">
        <f>N109-K109</f>
        <v>-95.580964153275772</v>
      </c>
      <c r="Q109" s="102">
        <f>N109/K109</f>
        <v>0.88414428587481719</v>
      </c>
      <c r="R109" s="272"/>
      <c r="S109" s="1">
        <v>0.31388888888888888</v>
      </c>
      <c r="T109" s="2">
        <v>0.34197916666666667</v>
      </c>
      <c r="U109" s="103">
        <v>14.649999999999972</v>
      </c>
      <c r="V109" s="104">
        <v>40.45000000000001</v>
      </c>
      <c r="W109" s="105"/>
      <c r="X109" s="112"/>
      <c r="Y109" s="264"/>
      <c r="Z109" s="265"/>
      <c r="AA109" s="110">
        <f>M109-J109</f>
        <v>-382.32385661310309</v>
      </c>
      <c r="AB109" s="102">
        <f>M109/J109</f>
        <v>0.88414428587481719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3377</v>
      </c>
      <c r="G110" s="94">
        <f t="shared" si="22"/>
        <v>101310</v>
      </c>
      <c r="H110" s="95"/>
      <c r="I110" s="96">
        <v>3</v>
      </c>
      <c r="J110" s="97">
        <v>3000</v>
      </c>
      <c r="K110" s="98">
        <f t="shared" si="19"/>
        <v>1000</v>
      </c>
      <c r="L110" s="99">
        <v>3</v>
      </c>
      <c r="M110" s="97">
        <f>F110/V110*60</f>
        <v>2684.3011702362573</v>
      </c>
      <c r="N110" s="98">
        <f>M110/L110</f>
        <v>894.76705674541915</v>
      </c>
      <c r="O110" s="100">
        <f>L110-I110</f>
        <v>0</v>
      </c>
      <c r="P110" s="101">
        <f>N110-K110</f>
        <v>-105.23294325458085</v>
      </c>
      <c r="Q110" s="102">
        <f>N110/K110</f>
        <v>0.89476705674541912</v>
      </c>
      <c r="R110" s="272"/>
      <c r="S110" s="1">
        <v>0.35208333333333336</v>
      </c>
      <c r="T110" s="2">
        <v>0.4045023148148148</v>
      </c>
      <c r="U110" s="103">
        <v>14.550000000000036</v>
      </c>
      <c r="V110" s="104">
        <v>75.483333333333277</v>
      </c>
      <c r="W110" s="105"/>
      <c r="X110" s="106"/>
      <c r="Y110" s="264"/>
      <c r="Z110" s="265"/>
      <c r="AA110" s="110">
        <f>M110-J110</f>
        <v>-315.69882976374265</v>
      </c>
      <c r="AB110" s="102">
        <f>M110/J110</f>
        <v>0.89476705674541912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M123" si="23">AVERAGE(I107:I122)</f>
        <v>3.75</v>
      </c>
      <c r="J123" s="137">
        <f t="shared" si="23"/>
        <v>3225</v>
      </c>
      <c r="K123" s="138">
        <f t="shared" ref="K123" si="24">J123/I123</f>
        <v>860</v>
      </c>
      <c r="L123" s="136">
        <f t="shared" si="23"/>
        <v>3.75</v>
      </c>
      <c r="M123" s="137">
        <f t="shared" si="23"/>
        <v>2856.495224420124</v>
      </c>
      <c r="N123" s="138">
        <f t="shared" ref="N123:N128" si="25">M123/L123</f>
        <v>761.73205984536639</v>
      </c>
      <c r="O123" s="139">
        <f t="shared" ref="O123:O128" si="26">L123-I123</f>
        <v>0</v>
      </c>
      <c r="P123" s="140">
        <f t="shared" ref="P123:P128" si="27">N123-K123</f>
        <v>-98.267940154633607</v>
      </c>
      <c r="Q123" s="141">
        <f t="shared" ref="Q123:Q128" si="28">N123/K123</f>
        <v>0.88573495330856555</v>
      </c>
      <c r="R123" s="273"/>
      <c r="S123" s="142">
        <f>S107</f>
        <v>0.25</v>
      </c>
      <c r="T123" s="143">
        <f>INDEX(T107:T122,COUNTA(T107:T122))</f>
        <v>0.4045023148148148</v>
      </c>
      <c r="U123" s="144"/>
      <c r="V123" s="155"/>
      <c r="W123" s="134"/>
      <c r="X123" s="138"/>
      <c r="Y123" s="260"/>
      <c r="Z123" s="261"/>
      <c r="AA123" s="156">
        <f t="shared" ref="AA123:AA128" si="29">M123-J123</f>
        <v>-368.50477557987597</v>
      </c>
      <c r="AB123" s="141">
        <f t="shared" ref="AB123:AB128" si="30">M123/J123</f>
        <v>0.88573495330856555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165</v>
      </c>
      <c r="G124" s="158">
        <f t="shared" ref="G124:G128" si="31">E124*F124</f>
        <v>2214.3000000000002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3210.8108108109191</v>
      </c>
      <c r="N124" s="162">
        <f t="shared" si="25"/>
        <v>535.13513513515318</v>
      </c>
      <c r="O124" s="164">
        <f t="shared" si="26"/>
        <v>0</v>
      </c>
      <c r="P124" s="165">
        <f t="shared" si="27"/>
        <v>-64.864864864846822</v>
      </c>
      <c r="Q124" s="151">
        <f t="shared" si="28"/>
        <v>0.89189189189192197</v>
      </c>
      <c r="R124" s="271">
        <f>Q140</f>
        <v>0.87151517411196555</v>
      </c>
      <c r="S124" s="166">
        <v>0.70833333333333337</v>
      </c>
      <c r="T124" s="167">
        <v>0.710474537037037</v>
      </c>
      <c r="U124" s="168"/>
      <c r="V124" s="169">
        <v>3.0833333333332291</v>
      </c>
      <c r="W124" s="167"/>
      <c r="X124" s="170"/>
      <c r="Y124" s="274"/>
      <c r="Z124" s="275"/>
      <c r="AA124" s="108">
        <f t="shared" si="29"/>
        <v>-389.18918918908093</v>
      </c>
      <c r="AB124" s="151">
        <f t="shared" si="30"/>
        <v>0.89189189189192197</v>
      </c>
      <c r="AC124" s="276">
        <f>AB140</f>
        <v>0.87151517411196566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1775</v>
      </c>
      <c r="G125" s="94">
        <f t="shared" si="31"/>
        <v>45511</v>
      </c>
      <c r="H125" s="95"/>
      <c r="I125" s="96">
        <v>11</v>
      </c>
      <c r="J125" s="97">
        <v>3600</v>
      </c>
      <c r="K125" s="98">
        <f t="shared" si="19"/>
        <v>327.27272727272725</v>
      </c>
      <c r="L125" s="99">
        <v>11</v>
      </c>
      <c r="M125" s="97">
        <f>F125/V125*60</f>
        <v>3143.1382193802192</v>
      </c>
      <c r="N125" s="98">
        <f t="shared" si="25"/>
        <v>285.73983812547448</v>
      </c>
      <c r="O125" s="100">
        <f t="shared" si="26"/>
        <v>0</v>
      </c>
      <c r="P125" s="101">
        <f t="shared" si="27"/>
        <v>-41.532889147252774</v>
      </c>
      <c r="Q125" s="102">
        <f t="shared" si="28"/>
        <v>0.87309394982783872</v>
      </c>
      <c r="R125" s="272"/>
      <c r="S125" s="1">
        <v>0.7139699074074074</v>
      </c>
      <c r="T125" s="2">
        <v>0.73750000000000004</v>
      </c>
      <c r="U125" s="103">
        <v>5.0333333333333741</v>
      </c>
      <c r="V125" s="104">
        <v>33.883333333333411</v>
      </c>
      <c r="W125" s="105"/>
      <c r="X125" s="112"/>
      <c r="Y125" s="264"/>
      <c r="Z125" s="265"/>
      <c r="AA125" s="110">
        <f t="shared" si="29"/>
        <v>-456.8617806197808</v>
      </c>
      <c r="AB125" s="102">
        <f t="shared" si="30"/>
        <v>0.87309394982783861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2210</v>
      </c>
      <c r="G126" s="94">
        <f t="shared" si="31"/>
        <v>65239.199999999997</v>
      </c>
      <c r="H126" s="95"/>
      <c r="I126" s="96">
        <v>17</v>
      </c>
      <c r="J126" s="97">
        <v>3600</v>
      </c>
      <c r="K126" s="98">
        <f t="shared" si="19"/>
        <v>211.76470588235293</v>
      </c>
      <c r="L126" s="99">
        <v>17</v>
      </c>
      <c r="M126" s="97">
        <f>F126/V126*60</f>
        <v>3113.8943248532291</v>
      </c>
      <c r="N126" s="98">
        <f t="shared" si="25"/>
        <v>183.17025440313114</v>
      </c>
      <c r="O126" s="100">
        <f t="shared" si="26"/>
        <v>0</v>
      </c>
      <c r="P126" s="101">
        <f t="shared" si="27"/>
        <v>-28.594451479221789</v>
      </c>
      <c r="Q126" s="102">
        <f t="shared" si="28"/>
        <v>0.86497064579256377</v>
      </c>
      <c r="R126" s="272"/>
      <c r="S126" s="1">
        <v>0.74126157407407411</v>
      </c>
      <c r="T126" s="2">
        <v>0.77083333333333337</v>
      </c>
      <c r="U126" s="103">
        <v>5.4166666666666607</v>
      </c>
      <c r="V126" s="104">
        <v>42.583333333333329</v>
      </c>
      <c r="W126" s="105"/>
      <c r="X126" s="112"/>
      <c r="Y126" s="264"/>
      <c r="Z126" s="265"/>
      <c r="AA126" s="110">
        <f t="shared" si="29"/>
        <v>-486.10567514677086</v>
      </c>
      <c r="AB126" s="102">
        <f t="shared" si="30"/>
        <v>0.86497064579256366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2249</v>
      </c>
      <c r="G127" s="94">
        <f t="shared" si="31"/>
        <v>67132.650000000009</v>
      </c>
      <c r="H127" s="95"/>
      <c r="I127" s="96">
        <v>17</v>
      </c>
      <c r="J127" s="97">
        <v>3600</v>
      </c>
      <c r="K127" s="98">
        <f t="shared" si="19"/>
        <v>211.76470588235293</v>
      </c>
      <c r="L127" s="99">
        <v>17</v>
      </c>
      <c r="M127" s="97">
        <f>F127/V127*60</f>
        <v>3115.1981531358215</v>
      </c>
      <c r="N127" s="98">
        <f t="shared" si="25"/>
        <v>183.24695018446008</v>
      </c>
      <c r="O127" s="100">
        <f t="shared" si="26"/>
        <v>0</v>
      </c>
      <c r="P127" s="101">
        <f t="shared" si="27"/>
        <v>-28.517755697892852</v>
      </c>
      <c r="Q127" s="102">
        <f t="shared" si="28"/>
        <v>0.86533282031550596</v>
      </c>
      <c r="R127" s="272"/>
      <c r="S127" s="1">
        <v>0.77430555555555558</v>
      </c>
      <c r="T127" s="2">
        <v>0.8043865740740741</v>
      </c>
      <c r="U127" s="103">
        <v>4.9999999999999822</v>
      </c>
      <c r="V127" s="104">
        <v>43.31666666666667</v>
      </c>
      <c r="W127" s="105"/>
      <c r="X127" s="106"/>
      <c r="Y127" s="264"/>
      <c r="Z127" s="265"/>
      <c r="AA127" s="110">
        <f t="shared" si="29"/>
        <v>-484.80184686417851</v>
      </c>
      <c r="AB127" s="102">
        <f t="shared" si="30"/>
        <v>0.86533282031550596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2323</v>
      </c>
      <c r="G128" s="94">
        <f t="shared" si="31"/>
        <v>66368.11</v>
      </c>
      <c r="H128" s="112"/>
      <c r="I128" s="96">
        <v>12</v>
      </c>
      <c r="J128" s="97">
        <v>3600</v>
      </c>
      <c r="K128" s="98">
        <f t="shared" si="19"/>
        <v>300</v>
      </c>
      <c r="L128" s="113">
        <v>12</v>
      </c>
      <c r="M128" s="97">
        <f>F128/V128*60</f>
        <v>3104.2316258351902</v>
      </c>
      <c r="N128" s="98">
        <f t="shared" si="25"/>
        <v>258.68596881959917</v>
      </c>
      <c r="O128" s="100">
        <f t="shared" si="26"/>
        <v>0</v>
      </c>
      <c r="P128" s="101">
        <f t="shared" si="27"/>
        <v>-41.314031180400832</v>
      </c>
      <c r="Q128" s="102">
        <f t="shared" si="28"/>
        <v>0.86228656273199722</v>
      </c>
      <c r="R128" s="272"/>
      <c r="S128" s="1">
        <v>0.8084027777777778</v>
      </c>
      <c r="T128" s="2">
        <v>0.83958333333333335</v>
      </c>
      <c r="U128" s="103">
        <v>5.7833333333333314</v>
      </c>
      <c r="V128" s="104">
        <v>44.899999999999984</v>
      </c>
      <c r="W128" s="105"/>
      <c r="X128" s="106"/>
      <c r="Y128" s="264"/>
      <c r="Z128" s="265"/>
      <c r="AA128" s="110">
        <f t="shared" si="29"/>
        <v>-495.76837416480976</v>
      </c>
      <c r="AB128" s="102">
        <f t="shared" si="30"/>
        <v>0.86228656273199733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M140" si="32">AVERAGE(I124:I139)</f>
        <v>12.6</v>
      </c>
      <c r="J140" s="137">
        <f t="shared" si="32"/>
        <v>3600</v>
      </c>
      <c r="K140" s="138">
        <f t="shared" ref="K140" si="33">J140/I140</f>
        <v>285.71428571428572</v>
      </c>
      <c r="L140" s="136">
        <f t="shared" si="32"/>
        <v>12.6</v>
      </c>
      <c r="M140" s="137">
        <f t="shared" si="32"/>
        <v>3137.4546268030763</v>
      </c>
      <c r="N140" s="138">
        <f t="shared" ref="N140:N145" si="34">M140/L140</f>
        <v>249.00433546056161</v>
      </c>
      <c r="O140" s="139">
        <f t="shared" ref="O140:O145" si="35">L140-I140</f>
        <v>0</v>
      </c>
      <c r="P140" s="140">
        <f t="shared" ref="P140:P145" si="36">N140-K140</f>
        <v>-36.709950253724116</v>
      </c>
      <c r="Q140" s="141">
        <f t="shared" ref="Q140:Q145" si="37">N140/K140</f>
        <v>0.87151517411196555</v>
      </c>
      <c r="R140" s="273"/>
      <c r="S140" s="142">
        <f>S124</f>
        <v>0.70833333333333337</v>
      </c>
      <c r="T140" s="143">
        <f>INDEX(T124:T139,COUNTA(T124:T139))</f>
        <v>0.83958333333333335</v>
      </c>
      <c r="U140" s="144"/>
      <c r="V140" s="155"/>
      <c r="W140" s="134"/>
      <c r="X140" s="138"/>
      <c r="Y140" s="260"/>
      <c r="Z140" s="261"/>
      <c r="AA140" s="156">
        <f t="shared" ref="AA140:AA145" si="38">M140-J140</f>
        <v>-462.54537319692372</v>
      </c>
      <c r="AB140" s="141">
        <f t="shared" ref="AB140:AB145" si="39">M140/J140</f>
        <v>0.87151517411196566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2547</v>
      </c>
      <c r="G141" s="158">
        <f t="shared" ref="G141:G145" si="40">E141*F141</f>
        <v>42534.9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>F141/V141*60</f>
        <v>2939.7883937159327</v>
      </c>
      <c r="N141" s="162">
        <f t="shared" si="34"/>
        <v>979.92946457197752</v>
      </c>
      <c r="O141" s="164">
        <f t="shared" si="35"/>
        <v>0</v>
      </c>
      <c r="P141" s="165">
        <f t="shared" si="36"/>
        <v>-120.07053542802248</v>
      </c>
      <c r="Q141" s="151">
        <f t="shared" si="37"/>
        <v>0.89084496779270683</v>
      </c>
      <c r="R141" s="271">
        <f>Q157</f>
        <v>0.88456294274947966</v>
      </c>
      <c r="S141" s="166">
        <v>0.70834490740740741</v>
      </c>
      <c r="T141" s="167">
        <v>0.74444444444444446</v>
      </c>
      <c r="U141" s="168"/>
      <c r="V141" s="169">
        <v>51.983333333333363</v>
      </c>
      <c r="W141" s="172"/>
      <c r="X141" s="150"/>
      <c r="Y141" s="274"/>
      <c r="Z141" s="275"/>
      <c r="AA141" s="108">
        <f t="shared" si="38"/>
        <v>-360.21160628406733</v>
      </c>
      <c r="AB141" s="151">
        <f t="shared" si="39"/>
        <v>0.89084496779270683</v>
      </c>
      <c r="AC141" s="276">
        <f>AB157</f>
        <v>0.88456294274947966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1135</v>
      </c>
      <c r="G142" s="94">
        <f t="shared" si="40"/>
        <v>20634.3</v>
      </c>
      <c r="H142" s="95"/>
      <c r="I142" s="96">
        <v>4</v>
      </c>
      <c r="J142" s="97">
        <v>3300</v>
      </c>
      <c r="K142" s="98">
        <f t="shared" ref="K142:K145" si="41">J142/I142</f>
        <v>825</v>
      </c>
      <c r="L142" s="99">
        <v>4</v>
      </c>
      <c r="M142" s="97">
        <f>F142/V142*60</f>
        <v>2945.9264599855746</v>
      </c>
      <c r="N142" s="98">
        <f t="shared" si="34"/>
        <v>736.48161499639366</v>
      </c>
      <c r="O142" s="100">
        <f t="shared" si="35"/>
        <v>0</v>
      </c>
      <c r="P142" s="101">
        <f t="shared" si="36"/>
        <v>-88.51838500360634</v>
      </c>
      <c r="Q142" s="102">
        <f t="shared" si="37"/>
        <v>0.89270498787441654</v>
      </c>
      <c r="R142" s="272"/>
      <c r="S142" s="1">
        <v>0.74861111111111112</v>
      </c>
      <c r="T142" s="2">
        <v>0.76466435185185189</v>
      </c>
      <c r="U142" s="103">
        <v>5.9999999999999787</v>
      </c>
      <c r="V142" s="104">
        <v>23.11666666666671</v>
      </c>
      <c r="W142" s="105"/>
      <c r="X142" s="106"/>
      <c r="Y142" s="264"/>
      <c r="Z142" s="265"/>
      <c r="AA142" s="110">
        <f t="shared" si="38"/>
        <v>-354.07354001442536</v>
      </c>
      <c r="AB142" s="102">
        <f t="shared" si="39"/>
        <v>0.89270498787441654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1747</v>
      </c>
      <c r="G143" s="94">
        <f t="shared" si="40"/>
        <v>38923.160000000003</v>
      </c>
      <c r="H143" s="95"/>
      <c r="I143" s="96">
        <v>5</v>
      </c>
      <c r="J143" s="97">
        <v>3300</v>
      </c>
      <c r="K143" s="98">
        <f t="shared" si="41"/>
        <v>660</v>
      </c>
      <c r="L143" s="99">
        <v>5</v>
      </c>
      <c r="M143" s="97">
        <f>F143/V143*60</f>
        <v>2941.6276894293842</v>
      </c>
      <c r="N143" s="98">
        <f t="shared" si="34"/>
        <v>588.32553788587688</v>
      </c>
      <c r="O143" s="100">
        <f t="shared" si="35"/>
        <v>0</v>
      </c>
      <c r="P143" s="101">
        <f t="shared" si="36"/>
        <v>-71.674462114123116</v>
      </c>
      <c r="Q143" s="102">
        <f t="shared" si="37"/>
        <v>0.89140233013011649</v>
      </c>
      <c r="R143" s="272"/>
      <c r="S143" s="1">
        <v>0.76831018518518523</v>
      </c>
      <c r="T143" s="2">
        <v>0.79305555555555551</v>
      </c>
      <c r="U143" s="103">
        <v>5.2500000000000213</v>
      </c>
      <c r="V143" s="104">
        <v>35.633333333333198</v>
      </c>
      <c r="W143" s="105"/>
      <c r="X143" s="106"/>
      <c r="Y143" s="264"/>
      <c r="Z143" s="265"/>
      <c r="AA143" s="110">
        <f t="shared" si="38"/>
        <v>-358.37231057061581</v>
      </c>
      <c r="AB143" s="102">
        <f t="shared" si="39"/>
        <v>0.89140233013011638</v>
      </c>
      <c r="AC143" s="277"/>
    </row>
    <row r="144" spans="1:29" ht="15.75" customHeight="1">
      <c r="A144" s="280"/>
      <c r="B144" s="91" t="s">
        <v>110</v>
      </c>
      <c r="C144" s="262" t="s">
        <v>216</v>
      </c>
      <c r="D144" s="263"/>
      <c r="E144" s="92">
        <v>22.21</v>
      </c>
      <c r="F144" s="93">
        <v>1518</v>
      </c>
      <c r="G144" s="94">
        <f t="shared" si="40"/>
        <v>33714.78</v>
      </c>
      <c r="H144" s="95"/>
      <c r="I144" s="96">
        <v>4</v>
      </c>
      <c r="J144" s="97">
        <v>3000</v>
      </c>
      <c r="K144" s="98">
        <f t="shared" si="41"/>
        <v>750</v>
      </c>
      <c r="L144" s="99">
        <v>4</v>
      </c>
      <c r="M144" s="97">
        <f>F144/V144*60</f>
        <v>2651.5283842794688</v>
      </c>
      <c r="N144" s="98">
        <f t="shared" si="34"/>
        <v>662.8820960698672</v>
      </c>
      <c r="O144" s="100">
        <f t="shared" si="35"/>
        <v>0</v>
      </c>
      <c r="P144" s="101">
        <f t="shared" si="36"/>
        <v>-87.117903930132798</v>
      </c>
      <c r="Q144" s="102">
        <f t="shared" si="37"/>
        <v>0.88384279475982297</v>
      </c>
      <c r="R144" s="272"/>
      <c r="S144" s="1">
        <v>0.79652777777777772</v>
      </c>
      <c r="T144" s="2">
        <v>0.82038194444444446</v>
      </c>
      <c r="U144" s="103">
        <v>4.9999999999999822</v>
      </c>
      <c r="V144" s="104">
        <v>34.350000000000094</v>
      </c>
      <c r="W144" s="105"/>
      <c r="X144" s="106"/>
      <c r="Y144" s="264"/>
      <c r="Z144" s="265"/>
      <c r="AA144" s="110">
        <f t="shared" si="38"/>
        <v>-348.47161572053119</v>
      </c>
      <c r="AB144" s="102">
        <f t="shared" si="39"/>
        <v>0.88384279475982297</v>
      </c>
      <c r="AC144" s="277"/>
    </row>
    <row r="145" spans="1:29" ht="15.75" customHeight="1">
      <c r="A145" s="281"/>
      <c r="B145" s="91" t="s">
        <v>110</v>
      </c>
      <c r="C145" s="262" t="s">
        <v>253</v>
      </c>
      <c r="D145" s="263"/>
      <c r="E145" s="92">
        <v>24.54</v>
      </c>
      <c r="F145" s="93">
        <v>4173</v>
      </c>
      <c r="G145" s="94">
        <f t="shared" si="40"/>
        <v>102405.42</v>
      </c>
      <c r="H145" s="112"/>
      <c r="I145" s="96">
        <v>4</v>
      </c>
      <c r="J145" s="97">
        <v>3000</v>
      </c>
      <c r="K145" s="98">
        <f t="shared" si="41"/>
        <v>750</v>
      </c>
      <c r="L145" s="113">
        <v>4</v>
      </c>
      <c r="M145" s="97">
        <f>F145/V145*60</f>
        <v>2585.6798623063682</v>
      </c>
      <c r="N145" s="98">
        <f t="shared" si="34"/>
        <v>646.41996557659206</v>
      </c>
      <c r="O145" s="100">
        <f t="shared" si="35"/>
        <v>0</v>
      </c>
      <c r="P145" s="101">
        <f t="shared" si="36"/>
        <v>-103.58003442340794</v>
      </c>
      <c r="Q145" s="102">
        <f t="shared" si="37"/>
        <v>0.86189328743545612</v>
      </c>
      <c r="R145" s="272"/>
      <c r="S145" s="1">
        <v>0.8237268518518519</v>
      </c>
      <c r="T145" s="2">
        <v>0.89097222222222228</v>
      </c>
      <c r="U145" s="103">
        <v>4.8166666666667268</v>
      </c>
      <c r="V145" s="104">
        <v>96.833333333333343</v>
      </c>
      <c r="W145" s="105"/>
      <c r="X145" s="106"/>
      <c r="Y145" s="264"/>
      <c r="Z145" s="265"/>
      <c r="AA145" s="110">
        <f t="shared" si="38"/>
        <v>-414.32013769363175</v>
      </c>
      <c r="AB145" s="102">
        <f t="shared" si="39"/>
        <v>0.86189328743545612</v>
      </c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M157" si="42">AVERAGE(I141:I156)</f>
        <v>4</v>
      </c>
      <c r="J157" s="137">
        <f t="shared" si="42"/>
        <v>3180</v>
      </c>
      <c r="K157" s="138">
        <f t="shared" ref="K157" si="43">J157/I157</f>
        <v>795</v>
      </c>
      <c r="L157" s="136">
        <f t="shared" si="42"/>
        <v>4</v>
      </c>
      <c r="M157" s="137">
        <f t="shared" si="42"/>
        <v>2812.9101579433454</v>
      </c>
      <c r="N157" s="138">
        <f>M157/L157</f>
        <v>703.22753948583636</v>
      </c>
      <c r="O157" s="139">
        <f>L157-I157</f>
        <v>0</v>
      </c>
      <c r="P157" s="140">
        <f>N157-K157</f>
        <v>-91.77246051416364</v>
      </c>
      <c r="Q157" s="141">
        <f>N157/K157</f>
        <v>0.88456294274947966</v>
      </c>
      <c r="R157" s="273"/>
      <c r="S157" s="142">
        <f>S141</f>
        <v>0.70834490740740741</v>
      </c>
      <c r="T157" s="143">
        <f>INDEX(T141:T156,COUNTA(T141:T156))</f>
        <v>0.89097222222222228</v>
      </c>
      <c r="U157" s="144"/>
      <c r="V157" s="155"/>
      <c r="W157" s="88"/>
      <c r="X157" s="90"/>
      <c r="Y157" s="260"/>
      <c r="Z157" s="261"/>
      <c r="AA157" s="156">
        <f>M157-J157</f>
        <v>-367.08984205665456</v>
      </c>
      <c r="AB157" s="141">
        <f>M157/J157</f>
        <v>0.88456294274947966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5002</v>
      </c>
      <c r="G158" s="158">
        <f t="shared" ref="G158:G159" si="44">E158*F158</f>
        <v>89485.78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2938.9913497633447</v>
      </c>
      <c r="N158" s="162">
        <f>M158/L158</f>
        <v>734.74783744083618</v>
      </c>
      <c r="O158" s="164">
        <f>L158-I158</f>
        <v>0</v>
      </c>
      <c r="P158" s="165">
        <f>N158-K158</f>
        <v>-90.252162559163821</v>
      </c>
      <c r="Q158" s="151">
        <f>N158/K158</f>
        <v>0.89060343932222563</v>
      </c>
      <c r="R158" s="271">
        <f>Q174</f>
        <v>0.89081529699287221</v>
      </c>
      <c r="S158" s="166">
        <v>0.70833333333333337</v>
      </c>
      <c r="T158" s="167">
        <v>0.77924768518518517</v>
      </c>
      <c r="U158" s="168"/>
      <c r="V158" s="169">
        <v>102.11666666666659</v>
      </c>
      <c r="W158" s="172"/>
      <c r="X158" s="150"/>
      <c r="Y158" s="274"/>
      <c r="Z158" s="275"/>
      <c r="AA158" s="108">
        <f>M158-J158</f>
        <v>-361.00865023665528</v>
      </c>
      <c r="AB158" s="151">
        <f>M158/J158</f>
        <v>0.89060343932222563</v>
      </c>
      <c r="AC158" s="276">
        <f>AB174</f>
        <v>0.89081529699287221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7547</v>
      </c>
      <c r="G159" s="94">
        <f t="shared" si="44"/>
        <v>125733.02</v>
      </c>
      <c r="H159" s="95"/>
      <c r="I159" s="96">
        <v>4</v>
      </c>
      <c r="J159" s="97">
        <v>3300</v>
      </c>
      <c r="K159" s="98">
        <f t="shared" ref="K159:K197" si="45">J159/I159</f>
        <v>825</v>
      </c>
      <c r="L159" s="99">
        <v>4</v>
      </c>
      <c r="M159" s="97">
        <f>F159/V159*60</f>
        <v>2940.3896103896118</v>
      </c>
      <c r="N159" s="98">
        <f>M159/L159</f>
        <v>735.09740259740295</v>
      </c>
      <c r="O159" s="100">
        <f>L159-I159</f>
        <v>0</v>
      </c>
      <c r="P159" s="101">
        <f>N159-K159</f>
        <v>-89.902597402597053</v>
      </c>
      <c r="Q159" s="102">
        <f>N159/K159</f>
        <v>0.89102715466351867</v>
      </c>
      <c r="R159" s="272"/>
      <c r="S159" s="1">
        <v>0.78333333333333333</v>
      </c>
      <c r="T159" s="2">
        <v>0.89027777777777772</v>
      </c>
      <c r="U159" s="103">
        <v>5.8833333333333471</v>
      </c>
      <c r="V159" s="104">
        <v>153.99999999999994</v>
      </c>
      <c r="W159" s="105"/>
      <c r="X159" s="106"/>
      <c r="Y159" s="264"/>
      <c r="Z159" s="265"/>
      <c r="AA159" s="110">
        <f>M159-J159</f>
        <v>-359.61038961038821</v>
      </c>
      <c r="AB159" s="102">
        <f>M159/J159</f>
        <v>0.89102715466351867</v>
      </c>
      <c r="AC159" s="277"/>
    </row>
    <row r="160" spans="1:29" ht="15.75" customHeight="1">
      <c r="A160" s="267"/>
      <c r="B160" s="91"/>
      <c r="C160" s="262"/>
      <c r="D160" s="263"/>
      <c r="E160" s="92"/>
      <c r="F160" s="93"/>
      <c r="G160" s="94"/>
      <c r="H160" s="95"/>
      <c r="I160" s="96"/>
      <c r="J160" s="97"/>
      <c r="K160" s="98"/>
      <c r="L160" s="99"/>
      <c r="M160" s="97"/>
      <c r="N160" s="98"/>
      <c r="O160" s="100"/>
      <c r="P160" s="101"/>
      <c r="Q160" s="102"/>
      <c r="R160" s="272"/>
      <c r="S160" s="1"/>
      <c r="T160" s="2"/>
      <c r="U160" s="103"/>
      <c r="V160" s="104"/>
      <c r="W160" s="105"/>
      <c r="X160" s="106"/>
      <c r="Y160" s="264"/>
      <c r="Z160" s="265"/>
      <c r="AA160" s="110"/>
      <c r="AB160" s="102"/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M174" si="46">AVERAGE(I158:I173)</f>
        <v>4</v>
      </c>
      <c r="J174" s="137">
        <f t="shared" si="46"/>
        <v>3300</v>
      </c>
      <c r="K174" s="138">
        <f t="shared" ref="K174" si="47">J174/I174</f>
        <v>825</v>
      </c>
      <c r="L174" s="136">
        <f t="shared" si="46"/>
        <v>4</v>
      </c>
      <c r="M174" s="137">
        <f t="shared" si="46"/>
        <v>2939.6904800764783</v>
      </c>
      <c r="N174" s="138">
        <f>M174/L174</f>
        <v>734.92262001911956</v>
      </c>
      <c r="O174" s="139">
        <f>L174-I174</f>
        <v>0</v>
      </c>
      <c r="P174" s="140">
        <f>N174-K174</f>
        <v>-90.077379980880437</v>
      </c>
      <c r="Q174" s="141">
        <f>N174/K174</f>
        <v>0.89081529699287221</v>
      </c>
      <c r="R174" s="273"/>
      <c r="S174" s="142">
        <f>S158</f>
        <v>0.70833333333333337</v>
      </c>
      <c r="T174" s="143">
        <f>INDEX(T158:T173,COUNTA(T158:T173))</f>
        <v>0.89027777777777772</v>
      </c>
      <c r="U174" s="144"/>
      <c r="V174" s="155"/>
      <c r="W174" s="88"/>
      <c r="X174" s="90"/>
      <c r="Y174" s="260"/>
      <c r="Z174" s="261"/>
      <c r="AA174" s="156">
        <f>M174-J174</f>
        <v>-360.30951992352175</v>
      </c>
      <c r="AB174" s="141">
        <f>M174/J174</f>
        <v>0.89081529699287221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1647</v>
      </c>
      <c r="G175" s="158">
        <f t="shared" ref="G175:G178" si="48">E175*F175</f>
        <v>23107.41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2679.2589245368345</v>
      </c>
      <c r="N175" s="162">
        <f>M175/L175</f>
        <v>893.08630817894482</v>
      </c>
      <c r="O175" s="164">
        <f>L175-I175</f>
        <v>0</v>
      </c>
      <c r="P175" s="165">
        <f>N175-K175</f>
        <v>-106.91369182105518</v>
      </c>
      <c r="Q175" s="151">
        <f>N175/K175</f>
        <v>0.89308630817894485</v>
      </c>
      <c r="R175" s="271">
        <f>Q191</f>
        <v>0.8846370111765377</v>
      </c>
      <c r="S175" s="166">
        <v>0.70841435185185186</v>
      </c>
      <c r="T175" s="167">
        <v>0.73402777777777772</v>
      </c>
      <c r="U175" s="168"/>
      <c r="V175" s="169">
        <v>36.88333333333324</v>
      </c>
      <c r="W175" s="172"/>
      <c r="X175" s="150"/>
      <c r="Y175" s="274"/>
      <c r="Z175" s="275"/>
      <c r="AA175" s="108">
        <f>M175-J175</f>
        <v>-320.74107546316554</v>
      </c>
      <c r="AB175" s="151">
        <f>M175/J175</f>
        <v>0.89308630817894485</v>
      </c>
      <c r="AC175" s="276">
        <f>AB191</f>
        <v>0.8846370111765377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2035</v>
      </c>
      <c r="G176" s="94">
        <f t="shared" si="48"/>
        <v>36996.300000000003</v>
      </c>
      <c r="H176" s="95"/>
      <c r="I176" s="96">
        <v>4</v>
      </c>
      <c r="J176" s="97">
        <v>3000</v>
      </c>
      <c r="K176" s="98">
        <f t="shared" si="45"/>
        <v>750</v>
      </c>
      <c r="L176" s="99">
        <v>4</v>
      </c>
      <c r="M176" s="97">
        <f>F176/V176*60</f>
        <v>2675.6756756756763</v>
      </c>
      <c r="N176" s="98">
        <f>M176/L176</f>
        <v>668.91891891891908</v>
      </c>
      <c r="O176" s="100">
        <f>L176-I176</f>
        <v>0</v>
      </c>
      <c r="P176" s="101">
        <f>N176-K176</f>
        <v>-81.081081081080924</v>
      </c>
      <c r="Q176" s="102">
        <f>N176/K176</f>
        <v>0.89189189189189211</v>
      </c>
      <c r="R176" s="272"/>
      <c r="S176" s="1">
        <v>0.7446990740740741</v>
      </c>
      <c r="T176" s="2">
        <v>0.77638888888888891</v>
      </c>
      <c r="U176" s="103">
        <v>15.366666666666777</v>
      </c>
      <c r="V176" s="104">
        <v>45.633333333333326</v>
      </c>
      <c r="W176" s="105"/>
      <c r="X176" s="106"/>
      <c r="Y176" s="264"/>
      <c r="Z176" s="265"/>
      <c r="AA176" s="110">
        <f>M176-J176</f>
        <v>-324.3243243243237</v>
      </c>
      <c r="AB176" s="102">
        <f>M176/J176</f>
        <v>0.89189189189189211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5005</v>
      </c>
      <c r="G177" s="94">
        <f t="shared" si="48"/>
        <v>71471.399999999994</v>
      </c>
      <c r="H177" s="95">
        <v>2</v>
      </c>
      <c r="I177" s="96">
        <v>3</v>
      </c>
      <c r="J177" s="97">
        <v>3600</v>
      </c>
      <c r="K177" s="98">
        <f t="shared" si="45"/>
        <v>1200</v>
      </c>
      <c r="L177" s="99">
        <v>3</v>
      </c>
      <c r="M177" s="97">
        <f>F177/V177*60</f>
        <v>3112.4546553808914</v>
      </c>
      <c r="N177" s="98">
        <f>M177/L177</f>
        <v>1037.4848851269637</v>
      </c>
      <c r="O177" s="100">
        <f>L177-I177</f>
        <v>0</v>
      </c>
      <c r="P177" s="101">
        <f>N177-K177</f>
        <v>-162.51511487303628</v>
      </c>
      <c r="Q177" s="102">
        <f>N177/K177</f>
        <v>0.86457073760580305</v>
      </c>
      <c r="R177" s="272"/>
      <c r="S177" s="1">
        <v>0.78680555555555554</v>
      </c>
      <c r="T177" s="2">
        <v>0.85380787037037043</v>
      </c>
      <c r="U177" s="103">
        <v>14.999999999999947</v>
      </c>
      <c r="V177" s="104">
        <v>96.483333333333434</v>
      </c>
      <c r="W177" s="105">
        <v>0.85380787037037043</v>
      </c>
      <c r="X177" s="106">
        <v>0.90694444444444444</v>
      </c>
      <c r="Y177" s="264"/>
      <c r="Z177" s="265"/>
      <c r="AA177" s="110">
        <f>M177-J177</f>
        <v>-487.54534461910862</v>
      </c>
      <c r="AB177" s="102">
        <f>M177/J177</f>
        <v>0.86457073760580316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5719</v>
      </c>
      <c r="G178" s="94">
        <f t="shared" si="48"/>
        <v>80237.569999999992</v>
      </c>
      <c r="H178" s="95"/>
      <c r="I178" s="96">
        <v>3</v>
      </c>
      <c r="J178" s="97">
        <v>3000</v>
      </c>
      <c r="K178" s="98">
        <f t="shared" si="45"/>
        <v>1000</v>
      </c>
      <c r="L178" s="99">
        <v>3</v>
      </c>
      <c r="M178" s="97">
        <f>F178/V178*60</f>
        <v>2679.0370852309711</v>
      </c>
      <c r="N178" s="98">
        <f>M178/L178</f>
        <v>893.01236174365704</v>
      </c>
      <c r="O178" s="100">
        <f>L178-I178</f>
        <v>0</v>
      </c>
      <c r="P178" s="101">
        <f>N178-K178</f>
        <v>-106.98763825634296</v>
      </c>
      <c r="Q178" s="102">
        <f>N178/K178</f>
        <v>0.89301236174365706</v>
      </c>
      <c r="R178" s="272"/>
      <c r="S178" s="1">
        <v>0.90694444444444444</v>
      </c>
      <c r="T178" s="2">
        <v>0.99589120370370365</v>
      </c>
      <c r="U178" s="103">
        <v>76.51666666666658</v>
      </c>
      <c r="V178" s="104">
        <v>128.08333333333326</v>
      </c>
      <c r="W178" s="105"/>
      <c r="X178" s="106"/>
      <c r="Y178" s="264"/>
      <c r="Z178" s="265"/>
      <c r="AA178" s="110">
        <f>M178-J178</f>
        <v>-320.96291476902888</v>
      </c>
      <c r="AB178" s="102">
        <f>M178/J178</f>
        <v>0.89301236174365706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M191" si="49">AVERAGE(I175:I190)</f>
        <v>3.25</v>
      </c>
      <c r="J191" s="137">
        <f t="shared" si="49"/>
        <v>3150</v>
      </c>
      <c r="K191" s="138">
        <f t="shared" ref="K191" si="50">J191/I191</f>
        <v>969.23076923076928</v>
      </c>
      <c r="L191" s="136">
        <f t="shared" si="49"/>
        <v>3.25</v>
      </c>
      <c r="M191" s="137">
        <f t="shared" si="49"/>
        <v>2786.6065852060938</v>
      </c>
      <c r="N191" s="138">
        <f t="shared" ref="N191:N197" si="51">M191/L191</f>
        <v>857.41741083264424</v>
      </c>
      <c r="O191" s="139">
        <f t="shared" ref="O191:O197" si="52">L191-I191</f>
        <v>0</v>
      </c>
      <c r="P191" s="140">
        <f t="shared" ref="P191:P197" si="53">N191-K191</f>
        <v>-111.81335839812505</v>
      </c>
      <c r="Q191" s="141">
        <f t="shared" ref="Q191:Q197" si="54">N191/K191</f>
        <v>0.8846370111765377</v>
      </c>
      <c r="R191" s="273"/>
      <c r="S191" s="142">
        <f>S175</f>
        <v>0.70841435185185186</v>
      </c>
      <c r="T191" s="143">
        <f>INDEX(T175:T190,COUNTA(T175:T190))</f>
        <v>0.99589120370370365</v>
      </c>
      <c r="U191" s="144"/>
      <c r="V191" s="155"/>
      <c r="W191" s="88"/>
      <c r="X191" s="90"/>
      <c r="Y191" s="260"/>
      <c r="Z191" s="261"/>
      <c r="AA191" s="156">
        <f t="shared" ref="AA191:AA197" si="55">M191-J191</f>
        <v>-363.39341479390623</v>
      </c>
      <c r="AB191" s="141">
        <f t="shared" ref="AB191:AB197" si="56">M191/J191</f>
        <v>0.8846370111765377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2086</v>
      </c>
      <c r="G192" s="158">
        <f t="shared" ref="G192:G197" si="57">E192*F192</f>
        <v>37923.479999999996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58">F192/V192*60</f>
        <v>3110.8533554266819</v>
      </c>
      <c r="N192" s="162">
        <f t="shared" si="51"/>
        <v>1036.9511184755606</v>
      </c>
      <c r="O192" s="164">
        <f t="shared" si="52"/>
        <v>0</v>
      </c>
      <c r="P192" s="165">
        <f t="shared" si="53"/>
        <v>-163.04888152443937</v>
      </c>
      <c r="Q192" s="151">
        <f t="shared" si="54"/>
        <v>0.86412593206296717</v>
      </c>
      <c r="R192" s="271">
        <f>Q208</f>
        <v>0.87017491663065771</v>
      </c>
      <c r="S192" s="166">
        <v>0.70833333333333337</v>
      </c>
      <c r="T192" s="167">
        <v>0.73627314814814815</v>
      </c>
      <c r="U192" s="168"/>
      <c r="V192" s="169">
        <v>40.233333333333277</v>
      </c>
      <c r="W192" s="167"/>
      <c r="X192" s="170"/>
      <c r="Y192" s="274"/>
      <c r="Z192" s="275"/>
      <c r="AA192" s="173">
        <f t="shared" si="55"/>
        <v>-489.1466445733181</v>
      </c>
      <c r="AB192" s="151">
        <f t="shared" si="56"/>
        <v>0.86412593206296717</v>
      </c>
      <c r="AC192" s="276">
        <f>AB208</f>
        <v>0.87017491663065771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1666</v>
      </c>
      <c r="G193" s="94">
        <f t="shared" si="57"/>
        <v>30287.88</v>
      </c>
      <c r="H193" s="95"/>
      <c r="I193" s="96">
        <v>3</v>
      </c>
      <c r="J193" s="97">
        <v>3600</v>
      </c>
      <c r="K193" s="98">
        <f t="shared" si="45"/>
        <v>1200</v>
      </c>
      <c r="L193" s="99">
        <v>3</v>
      </c>
      <c r="M193" s="97">
        <f t="shared" si="58"/>
        <v>3109.1757387247371</v>
      </c>
      <c r="N193" s="98">
        <f t="shared" si="51"/>
        <v>1036.3919129082458</v>
      </c>
      <c r="O193" s="100">
        <f t="shared" si="52"/>
        <v>0</v>
      </c>
      <c r="P193" s="101">
        <f t="shared" si="53"/>
        <v>-163.60808709175421</v>
      </c>
      <c r="Q193" s="102">
        <f t="shared" si="54"/>
        <v>0.86365992742353814</v>
      </c>
      <c r="R193" s="272"/>
      <c r="S193" s="1">
        <v>0.74652777777777779</v>
      </c>
      <c r="T193" s="2">
        <v>0.76885416666666662</v>
      </c>
      <c r="U193" s="103">
        <v>14.766666666666683</v>
      </c>
      <c r="V193" s="104">
        <v>32.149999999999906</v>
      </c>
      <c r="W193" s="105"/>
      <c r="X193" s="112"/>
      <c r="Y193" s="264"/>
      <c r="Z193" s="265"/>
      <c r="AA193" s="174">
        <f t="shared" si="55"/>
        <v>-490.82426127526287</v>
      </c>
      <c r="AB193" s="102">
        <f t="shared" si="56"/>
        <v>0.86365992742353814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2510</v>
      </c>
      <c r="G194" s="94">
        <f t="shared" si="57"/>
        <v>62298.2</v>
      </c>
      <c r="H194" s="95"/>
      <c r="I194" s="96">
        <v>4</v>
      </c>
      <c r="J194" s="97">
        <v>3300</v>
      </c>
      <c r="K194" s="98">
        <f t="shared" si="45"/>
        <v>825</v>
      </c>
      <c r="L194" s="99">
        <v>4</v>
      </c>
      <c r="M194" s="97">
        <f t="shared" si="58"/>
        <v>2917.6622537939929</v>
      </c>
      <c r="N194" s="98">
        <f t="shared" si="51"/>
        <v>729.41556344849823</v>
      </c>
      <c r="O194" s="100">
        <f t="shared" si="52"/>
        <v>0</v>
      </c>
      <c r="P194" s="101">
        <f t="shared" si="53"/>
        <v>-95.584436551501767</v>
      </c>
      <c r="Q194" s="102">
        <f t="shared" si="54"/>
        <v>0.88414007690727059</v>
      </c>
      <c r="R194" s="272"/>
      <c r="S194" s="1">
        <v>0.77943287037037035</v>
      </c>
      <c r="T194" s="2">
        <v>0.81527777777777777</v>
      </c>
      <c r="U194" s="103">
        <v>15.23333333333337</v>
      </c>
      <c r="V194" s="104">
        <v>51.616666666666688</v>
      </c>
      <c r="W194" s="105"/>
      <c r="X194" s="112"/>
      <c r="Y194" s="264"/>
      <c r="Z194" s="265"/>
      <c r="AA194" s="174">
        <f t="shared" si="55"/>
        <v>-382.33774620600707</v>
      </c>
      <c r="AB194" s="102">
        <f t="shared" si="56"/>
        <v>0.88414007690727059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2007</v>
      </c>
      <c r="G195" s="94">
        <f t="shared" si="57"/>
        <v>50235.21</v>
      </c>
      <c r="H195" s="95"/>
      <c r="I195" s="96">
        <v>4</v>
      </c>
      <c r="J195" s="97">
        <v>3300</v>
      </c>
      <c r="K195" s="98">
        <f t="shared" si="45"/>
        <v>825</v>
      </c>
      <c r="L195" s="99">
        <v>4</v>
      </c>
      <c r="M195" s="97">
        <f t="shared" si="58"/>
        <v>2914.5623235175467</v>
      </c>
      <c r="N195" s="98">
        <f t="shared" si="51"/>
        <v>728.64058087938668</v>
      </c>
      <c r="O195" s="100">
        <f t="shared" si="52"/>
        <v>0</v>
      </c>
      <c r="P195" s="101">
        <f t="shared" si="53"/>
        <v>-96.359419120613325</v>
      </c>
      <c r="Q195" s="102">
        <f t="shared" si="54"/>
        <v>0.88320070409622631</v>
      </c>
      <c r="R195" s="272"/>
      <c r="S195" s="1">
        <v>0.8256944444444444</v>
      </c>
      <c r="T195" s="2">
        <v>0.85438657407407403</v>
      </c>
      <c r="U195" s="103">
        <v>14.999999999999947</v>
      </c>
      <c r="V195" s="104">
        <v>41.316666666666677</v>
      </c>
      <c r="W195" s="105">
        <v>0.85438657407407403</v>
      </c>
      <c r="X195" s="106">
        <v>0.90717592592592589</v>
      </c>
      <c r="Y195" s="264"/>
      <c r="Z195" s="265"/>
      <c r="AA195" s="174">
        <f t="shared" si="55"/>
        <v>-385.4376764824533</v>
      </c>
      <c r="AB195" s="102">
        <f t="shared" si="56"/>
        <v>0.88320070409622631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1486</v>
      </c>
      <c r="G196" s="94">
        <f t="shared" si="57"/>
        <v>27015.48</v>
      </c>
      <c r="H196" s="112"/>
      <c r="I196" s="96">
        <v>3</v>
      </c>
      <c r="J196" s="97">
        <v>3600</v>
      </c>
      <c r="K196" s="98">
        <f t="shared" si="45"/>
        <v>1200</v>
      </c>
      <c r="L196" s="113">
        <v>3</v>
      </c>
      <c r="M196" s="97">
        <f t="shared" si="58"/>
        <v>3110.2325581395226</v>
      </c>
      <c r="N196" s="98">
        <f t="shared" si="51"/>
        <v>1036.7441860465076</v>
      </c>
      <c r="O196" s="100">
        <f t="shared" si="52"/>
        <v>0</v>
      </c>
      <c r="P196" s="101">
        <f t="shared" si="53"/>
        <v>-163.25581395349241</v>
      </c>
      <c r="Q196" s="102">
        <f t="shared" si="54"/>
        <v>0.86395348837208963</v>
      </c>
      <c r="R196" s="272"/>
      <c r="S196" s="1">
        <v>0.90717592592592589</v>
      </c>
      <c r="T196" s="2">
        <v>0.92708333333333337</v>
      </c>
      <c r="U196" s="103">
        <v>76.016666666666666</v>
      </c>
      <c r="V196" s="104">
        <v>28.666666666666778</v>
      </c>
      <c r="W196" s="105"/>
      <c r="X196" s="106"/>
      <c r="Y196" s="264"/>
      <c r="Z196" s="265"/>
      <c r="AA196" s="174">
        <f t="shared" si="55"/>
        <v>-489.76744186047745</v>
      </c>
      <c r="AB196" s="102">
        <f t="shared" si="56"/>
        <v>0.86395348837208963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4048</v>
      </c>
      <c r="G197" s="114">
        <f t="shared" si="57"/>
        <v>57805.439999999995</v>
      </c>
      <c r="H197" s="115"/>
      <c r="I197" s="96">
        <v>3</v>
      </c>
      <c r="J197" s="97">
        <v>3600</v>
      </c>
      <c r="K197" s="98">
        <f t="shared" si="45"/>
        <v>1200</v>
      </c>
      <c r="L197" s="99">
        <v>3</v>
      </c>
      <c r="M197" s="97">
        <f t="shared" si="58"/>
        <v>3111.1870196413324</v>
      </c>
      <c r="N197" s="98">
        <f t="shared" si="51"/>
        <v>1037.0623398804441</v>
      </c>
      <c r="O197" s="100">
        <f t="shared" si="52"/>
        <v>0</v>
      </c>
      <c r="P197" s="101">
        <f t="shared" si="53"/>
        <v>-162.93766011955586</v>
      </c>
      <c r="Q197" s="102">
        <f t="shared" si="54"/>
        <v>0.8642186165670368</v>
      </c>
      <c r="R197" s="272"/>
      <c r="S197" s="1">
        <v>0.9375</v>
      </c>
      <c r="T197" s="2">
        <v>0.99171296296296296</v>
      </c>
      <c r="U197" s="103">
        <v>14.999999999999947</v>
      </c>
      <c r="V197" s="104">
        <v>78.066666666666663</v>
      </c>
      <c r="W197" s="105"/>
      <c r="X197" s="3"/>
      <c r="Y197" s="264"/>
      <c r="Z197" s="265"/>
      <c r="AA197" s="174">
        <f t="shared" si="55"/>
        <v>-488.81298035866757</v>
      </c>
      <c r="AB197" s="102">
        <f t="shared" si="56"/>
        <v>0.8642186165670368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M208" si="59">AVERAGE(I192:I207)</f>
        <v>3.3333333333333335</v>
      </c>
      <c r="J208" s="137">
        <f t="shared" si="59"/>
        <v>3500</v>
      </c>
      <c r="K208" s="138">
        <f t="shared" ref="K208" si="60">J208/I208</f>
        <v>1050</v>
      </c>
      <c r="L208" s="136">
        <f t="shared" si="59"/>
        <v>3.3333333333333335</v>
      </c>
      <c r="M208" s="137">
        <f t="shared" si="59"/>
        <v>3045.612208207302</v>
      </c>
      <c r="N208" s="138">
        <f>M208/L208</f>
        <v>913.68366246219057</v>
      </c>
      <c r="O208" s="139">
        <f>L208-I208</f>
        <v>0</v>
      </c>
      <c r="P208" s="140">
        <f>N208-K208</f>
        <v>-136.31633753780943</v>
      </c>
      <c r="Q208" s="141">
        <f>N208/K208</f>
        <v>0.87017491663065771</v>
      </c>
      <c r="R208" s="273"/>
      <c r="S208" s="142">
        <f>S192</f>
        <v>0.70833333333333337</v>
      </c>
      <c r="T208" s="143">
        <f>INDEX(T192:T207,COUNTA(T192:T207))</f>
        <v>0.99171296296296296</v>
      </c>
      <c r="U208" s="144"/>
      <c r="V208" s="155"/>
      <c r="W208" s="134"/>
      <c r="X208" s="138"/>
      <c r="Y208" s="260"/>
      <c r="Z208" s="261"/>
      <c r="AA208" s="176">
        <f>M208-J208</f>
        <v>-454.38779179269795</v>
      </c>
      <c r="AB208" s="141">
        <f>M208/J208</f>
        <v>0.87017491663065771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755" priority="1" operator="greaterThan">
      <formula>0</formula>
    </cfRule>
  </conditionalFormatting>
  <conditionalFormatting sqref="P5:P208 AA5:AA208">
    <cfRule type="cellIs" dxfId="754" priority="4" operator="lessThan">
      <formula>0</formula>
    </cfRule>
  </conditionalFormatting>
  <conditionalFormatting sqref="Q5:Q208 AB5:AB208">
    <cfRule type="cellIs" dxfId="753" priority="2" operator="greaterThan">
      <formula>1</formula>
    </cfRule>
    <cfRule type="cellIs" dxfId="752" priority="3" operator="lessThan">
      <formula>0.8</formula>
    </cfRule>
  </conditionalFormatting>
  <conditionalFormatting sqref="AC5:AC23 R5:R208 AC124:AC129">
    <cfRule type="cellIs" dxfId="751" priority="5" operator="lessThan">
      <formula>0.8</formula>
    </cfRule>
  </conditionalFormatting>
  <conditionalFormatting sqref="AC29:AC37">
    <cfRule type="cellIs" dxfId="750" priority="15" operator="lessThan">
      <formula>0.8</formula>
    </cfRule>
  </conditionalFormatting>
  <conditionalFormatting sqref="AC39:AC44">
    <cfRule type="cellIs" dxfId="749" priority="14" operator="lessThan">
      <formula>0.8</formula>
    </cfRule>
  </conditionalFormatting>
  <conditionalFormatting sqref="AC56:AC61">
    <cfRule type="cellIs" dxfId="748" priority="8" operator="lessThan">
      <formula>0.8</formula>
    </cfRule>
  </conditionalFormatting>
  <conditionalFormatting sqref="AC73">
    <cfRule type="cellIs" dxfId="747" priority="13" operator="lessThan">
      <formula>0.8</formula>
    </cfRule>
  </conditionalFormatting>
  <conditionalFormatting sqref="AC90">
    <cfRule type="cellIs" dxfId="746" priority="7" operator="lessThan">
      <formula>0.8</formula>
    </cfRule>
  </conditionalFormatting>
  <conditionalFormatting sqref="AC107:AC112">
    <cfRule type="cellIs" dxfId="745" priority="6" operator="lessThan">
      <formula>0.8</formula>
    </cfRule>
  </conditionalFormatting>
  <conditionalFormatting sqref="AC141">
    <cfRule type="cellIs" dxfId="744" priority="12" operator="lessThan">
      <formula>0.8</formula>
    </cfRule>
  </conditionalFormatting>
  <conditionalFormatting sqref="AC158">
    <cfRule type="cellIs" dxfId="743" priority="11" operator="lessThan">
      <formula>0.8</formula>
    </cfRule>
  </conditionalFormatting>
  <conditionalFormatting sqref="AC175">
    <cfRule type="cellIs" dxfId="742" priority="10" operator="lessThan">
      <formula>0.8</formula>
    </cfRule>
  </conditionalFormatting>
  <conditionalFormatting sqref="AC192:AC197">
    <cfRule type="cellIs" dxfId="741" priority="9" operator="lessThan">
      <formula>0.8</formula>
    </cfRule>
  </conditionalFormatting>
  <dataValidations count="1">
    <dataValidation type="list" allowBlank="1" showInputMessage="1" showErrorMessage="1" sqref="Y5:Z208" xr:uid="{AD73B715-C324-4ACE-AEE7-79A86D714A5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0548-54DD-45A9-85CC-C0976AAB7DAC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97261</v>
      </c>
      <c r="E1" s="76" t="s">
        <v>3</v>
      </c>
      <c r="F1" s="77">
        <f>SUM(G5:G157)</f>
        <v>4599951.34</v>
      </c>
      <c r="G1" s="78" t="s">
        <v>73</v>
      </c>
      <c r="H1" s="79">
        <f>L21+L38+L55+L72+L89+L106+L123+L140+L157</f>
        <v>167.95238095238096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45988</v>
      </c>
      <c r="B2" s="323"/>
      <c r="C2" s="81" t="s">
        <v>34</v>
      </c>
      <c r="D2" s="82">
        <f>AVERAGE(N21,N38,N55,N72,N89,N106,N123,N140,N157)</f>
        <v>144.3435351478328</v>
      </c>
      <c r="E2" s="82" t="s">
        <v>80</v>
      </c>
      <c r="F2" s="83">
        <f>F1/D1</f>
        <v>47.294921294249491</v>
      </c>
      <c r="G2" s="84" t="s">
        <v>81</v>
      </c>
      <c r="H2" s="85">
        <f>COUNT(H5:H157)</f>
        <v>1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3336</v>
      </c>
      <c r="G5" s="158">
        <f t="shared" ref="G5:G7" si="0">E5*F5</f>
        <v>65719.199999999997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1077.7707978102846</v>
      </c>
      <c r="N5" s="162">
        <f>M5/L5</f>
        <v>82.905445985406516</v>
      </c>
      <c r="O5" s="178">
        <f>L5-I5</f>
        <v>0</v>
      </c>
      <c r="P5" s="179">
        <f>N5-K5</f>
        <v>-9.4022463222857908</v>
      </c>
      <c r="Q5" s="131">
        <f>N5/K5</f>
        <v>0.89814233150857059</v>
      </c>
      <c r="R5" s="272">
        <f>Q21</f>
        <v>0.88825841589830401</v>
      </c>
      <c r="S5" s="166">
        <v>0.25019675925925927</v>
      </c>
      <c r="T5" s="167">
        <v>0.37916666666666665</v>
      </c>
      <c r="U5" s="168"/>
      <c r="V5" s="169">
        <v>185.71666666666664</v>
      </c>
      <c r="W5" s="86"/>
      <c r="X5" s="87"/>
      <c r="Y5" s="274"/>
      <c r="Z5" s="275"/>
      <c r="AA5" s="108">
        <f>M5-J5</f>
        <v>-122.22920218971535</v>
      </c>
      <c r="AB5" s="109">
        <f>M5/J5</f>
        <v>0.89814233150857059</v>
      </c>
      <c r="AC5" s="289">
        <f>AB21</f>
        <v>0.88825841589830401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2484</v>
      </c>
      <c r="G6" s="94">
        <f t="shared" si="0"/>
        <v>59789.88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2304.1484153568663</v>
      </c>
      <c r="N6" s="98">
        <f>M6/L6</f>
        <v>115.20742076784332</v>
      </c>
      <c r="O6" s="100">
        <f>L6-I6</f>
        <v>0</v>
      </c>
      <c r="P6" s="101">
        <f>N6-K6</f>
        <v>-14.792579232156683</v>
      </c>
      <c r="Q6" s="102">
        <f>N6/K6</f>
        <v>0.88621092898341014</v>
      </c>
      <c r="R6" s="272"/>
      <c r="S6" s="1">
        <v>0.45299768518518518</v>
      </c>
      <c r="T6" s="2">
        <v>0.49791666666666667</v>
      </c>
      <c r="U6" s="103">
        <v>6.3166666666666416</v>
      </c>
      <c r="V6" s="104">
        <v>64.683333333333351</v>
      </c>
      <c r="W6" s="105">
        <v>0.49791666666666667</v>
      </c>
      <c r="X6" s="106">
        <v>0.53778935185185184</v>
      </c>
      <c r="Y6" s="264"/>
      <c r="Z6" s="265"/>
      <c r="AA6" s="110">
        <f>M6-J6</f>
        <v>-295.85158464313372</v>
      </c>
      <c r="AB6" s="111">
        <f>M6/J6</f>
        <v>0.88621092898341014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2594</v>
      </c>
      <c r="G7" s="94">
        <f t="shared" si="0"/>
        <v>77742.179999999993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2302.9346485819951</v>
      </c>
      <c r="N7" s="98">
        <f>M7/L7</f>
        <v>115.14673242909976</v>
      </c>
      <c r="O7" s="100">
        <f>L7-I7</f>
        <v>0</v>
      </c>
      <c r="P7" s="101">
        <f>N7-K7</f>
        <v>-14.853267570900243</v>
      </c>
      <c r="Q7" s="102">
        <f>N7/K7</f>
        <v>0.88574409560845968</v>
      </c>
      <c r="R7" s="272"/>
      <c r="S7" s="1">
        <v>0.53778935185185184</v>
      </c>
      <c r="T7" s="2">
        <v>0.58472222222222225</v>
      </c>
      <c r="U7" s="103">
        <v>57.416666666666636</v>
      </c>
      <c r="V7" s="104">
        <v>67.5833333333334</v>
      </c>
      <c r="W7" s="105"/>
      <c r="X7" s="106"/>
      <c r="Y7" s="264"/>
      <c r="Z7" s="265"/>
      <c r="AA7" s="110">
        <f>M7-J7</f>
        <v>-297.06535141800487</v>
      </c>
      <c r="AB7" s="111">
        <f>M7/J7</f>
        <v>0.88574409560845968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M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si="2"/>
        <v>17.666666666666668</v>
      </c>
      <c r="M21" s="137">
        <f t="shared" si="2"/>
        <v>1894.9512872497153</v>
      </c>
      <c r="N21" s="138">
        <f t="shared" ref="N21:N27" si="4">M21/L21</f>
        <v>107.26139361790841</v>
      </c>
      <c r="O21" s="139">
        <f t="shared" ref="O21:O27" si="5">L21-I21</f>
        <v>0</v>
      </c>
      <c r="P21" s="140">
        <f t="shared" ref="P21:P27" si="6">N21-K21</f>
        <v>-13.493323363223666</v>
      </c>
      <c r="Q21" s="141">
        <f t="shared" ref="Q21:Q27" si="7">N21/K21</f>
        <v>0.88825841589830401</v>
      </c>
      <c r="R21" s="273"/>
      <c r="S21" s="142">
        <f>S5</f>
        <v>0.25019675925925927</v>
      </c>
      <c r="T21" s="143">
        <f>INDEX(T5:T20,COUNTA(T5:T20))</f>
        <v>0.58472222222222225</v>
      </c>
      <c r="U21" s="144"/>
      <c r="V21" s="144"/>
      <c r="W21" s="145"/>
      <c r="X21" s="146"/>
      <c r="Y21" s="260"/>
      <c r="Z21" s="261"/>
      <c r="AA21" s="147">
        <f t="shared" ref="AA21:AA27" si="8">M21-J21</f>
        <v>-238.38204608361821</v>
      </c>
      <c r="AB21" s="148">
        <f t="shared" ref="AB21:AB27" si="9">M21/J21</f>
        <v>0.88825841589830401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3676</v>
      </c>
      <c r="G22" s="158">
        <f t="shared" ref="G22:G27" si="10">E22*F22</f>
        <v>208686.52000000002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 t="shared" ref="M22:M27" si="11">F22/V22*60</f>
        <v>1774.1788443491087</v>
      </c>
      <c r="N22" s="162">
        <f t="shared" si="4"/>
        <v>70.967153773964341</v>
      </c>
      <c r="O22" s="164">
        <f t="shared" si="5"/>
        <v>0</v>
      </c>
      <c r="P22" s="165">
        <f t="shared" si="6"/>
        <v>-9.0328462260356588</v>
      </c>
      <c r="Q22" s="151">
        <f t="shared" si="7"/>
        <v>0.88708942217455422</v>
      </c>
      <c r="R22" s="271">
        <f>Q38</f>
        <v>0.88672184987197933</v>
      </c>
      <c r="S22" s="166">
        <v>0.16666666666666666</v>
      </c>
      <c r="T22" s="167">
        <v>0.25299768518518517</v>
      </c>
      <c r="U22" s="168"/>
      <c r="V22" s="169">
        <v>124.31666666666665</v>
      </c>
      <c r="W22" s="180"/>
      <c r="X22" s="162"/>
      <c r="Y22" s="274"/>
      <c r="Z22" s="275"/>
      <c r="AA22" s="108">
        <f t="shared" si="8"/>
        <v>-225.82115565089134</v>
      </c>
      <c r="AB22" s="151">
        <f t="shared" si="9"/>
        <v>0.88708942217455433</v>
      </c>
      <c r="AC22" s="349">
        <f>AB38</f>
        <v>0.88672184987197933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1205</v>
      </c>
      <c r="G23" s="94">
        <f t="shared" si="10"/>
        <v>62491.3</v>
      </c>
      <c r="H23" s="95"/>
      <c r="I23" s="96">
        <v>25</v>
      </c>
      <c r="J23" s="97">
        <v>2000</v>
      </c>
      <c r="K23" s="98">
        <f t="shared" ref="K23:K61" si="12">J23/I23</f>
        <v>80</v>
      </c>
      <c r="L23" s="99">
        <v>25</v>
      </c>
      <c r="M23" s="97">
        <f t="shared" si="11"/>
        <v>1767.7261613691933</v>
      </c>
      <c r="N23" s="98">
        <f t="shared" si="4"/>
        <v>70.70904645476773</v>
      </c>
      <c r="O23" s="100">
        <f t="shared" si="5"/>
        <v>0</v>
      </c>
      <c r="P23" s="101">
        <f t="shared" si="6"/>
        <v>-9.29095354523227</v>
      </c>
      <c r="Q23" s="102">
        <f t="shared" si="7"/>
        <v>0.88386308068459662</v>
      </c>
      <c r="R23" s="272"/>
      <c r="S23" s="1">
        <v>0.25631944444444443</v>
      </c>
      <c r="T23" s="2">
        <v>0.28472222222222221</v>
      </c>
      <c r="U23" s="103">
        <v>4.783333333333335</v>
      </c>
      <c r="V23" s="104">
        <v>40.9</v>
      </c>
      <c r="W23" s="105"/>
      <c r="X23" s="106"/>
      <c r="Y23" s="264"/>
      <c r="Z23" s="265"/>
      <c r="AA23" s="110">
        <f t="shared" si="8"/>
        <v>-232.27383863080672</v>
      </c>
      <c r="AB23" s="102">
        <f t="shared" si="9"/>
        <v>0.88386308068459662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1897</v>
      </c>
      <c r="G24" s="94">
        <f t="shared" si="10"/>
        <v>146713.98000000001</v>
      </c>
      <c r="H24" s="95"/>
      <c r="I24" s="96">
        <v>25</v>
      </c>
      <c r="J24" s="97">
        <v>2000</v>
      </c>
      <c r="K24" s="98">
        <f t="shared" si="12"/>
        <v>80</v>
      </c>
      <c r="L24" s="99">
        <v>25</v>
      </c>
      <c r="M24" s="97">
        <f t="shared" si="11"/>
        <v>1774.7401247401247</v>
      </c>
      <c r="N24" s="98">
        <f t="shared" si="4"/>
        <v>70.989604989604985</v>
      </c>
      <c r="O24" s="100">
        <f t="shared" si="5"/>
        <v>0</v>
      </c>
      <c r="P24" s="101">
        <f t="shared" si="6"/>
        <v>-9.0103950103950154</v>
      </c>
      <c r="Q24" s="102">
        <f t="shared" si="7"/>
        <v>0.88737006237006233</v>
      </c>
      <c r="R24" s="272"/>
      <c r="S24" s="1">
        <v>0.28819444444444442</v>
      </c>
      <c r="T24" s="2">
        <v>0.33273148148148146</v>
      </c>
      <c r="U24" s="103">
        <v>4.9999999999999822</v>
      </c>
      <c r="V24" s="104">
        <v>64.13333333333334</v>
      </c>
      <c r="W24" s="105"/>
      <c r="X24" s="106"/>
      <c r="Y24" s="264"/>
      <c r="Z24" s="265"/>
      <c r="AA24" s="110">
        <f t="shared" si="8"/>
        <v>-225.25987525987534</v>
      </c>
      <c r="AB24" s="102">
        <f t="shared" si="9"/>
        <v>0.88737006237006233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3547</v>
      </c>
      <c r="G25" s="94">
        <f t="shared" si="10"/>
        <v>211117.44</v>
      </c>
      <c r="H25" s="95"/>
      <c r="I25" s="96">
        <v>25</v>
      </c>
      <c r="J25" s="97">
        <v>2000</v>
      </c>
      <c r="K25" s="98">
        <f t="shared" si="12"/>
        <v>80</v>
      </c>
      <c r="L25" s="99">
        <v>25</v>
      </c>
      <c r="M25" s="97">
        <f t="shared" si="11"/>
        <v>1781.9145967066713</v>
      </c>
      <c r="N25" s="98">
        <f t="shared" si="4"/>
        <v>71.276583868266854</v>
      </c>
      <c r="O25" s="100">
        <f t="shared" si="5"/>
        <v>0</v>
      </c>
      <c r="P25" s="101">
        <f t="shared" si="6"/>
        <v>-8.7234161317331456</v>
      </c>
      <c r="Q25" s="102">
        <f t="shared" si="7"/>
        <v>0.8909572983533357</v>
      </c>
      <c r="R25" s="272"/>
      <c r="S25" s="1">
        <v>0.33680555555555558</v>
      </c>
      <c r="T25" s="2">
        <v>0.41974537037037035</v>
      </c>
      <c r="U25" s="103">
        <v>5.8666666666667311</v>
      </c>
      <c r="V25" s="104">
        <v>119.43333333333327</v>
      </c>
      <c r="W25" s="105"/>
      <c r="X25" s="106"/>
      <c r="Y25" s="264"/>
      <c r="Z25" s="265"/>
      <c r="AA25" s="110">
        <f t="shared" si="8"/>
        <v>-218.08540329332868</v>
      </c>
      <c r="AB25" s="102">
        <f t="shared" si="9"/>
        <v>0.8909572983533357</v>
      </c>
      <c r="AC25" s="291"/>
    </row>
    <row r="26" spans="1:29" ht="15.75" customHeight="1">
      <c r="A26" s="267"/>
      <c r="B26" s="91" t="s">
        <v>159</v>
      </c>
      <c r="C26" s="350" t="s">
        <v>163</v>
      </c>
      <c r="D26" s="350"/>
      <c r="E26" s="92">
        <v>59.34</v>
      </c>
      <c r="F26" s="93">
        <v>1387</v>
      </c>
      <c r="G26" s="94">
        <f t="shared" si="10"/>
        <v>82304.58</v>
      </c>
      <c r="H26" s="112"/>
      <c r="I26" s="96">
        <v>24</v>
      </c>
      <c r="J26" s="97">
        <v>2000</v>
      </c>
      <c r="K26" s="98">
        <f t="shared" si="12"/>
        <v>83.333333333333329</v>
      </c>
      <c r="L26" s="113">
        <v>24</v>
      </c>
      <c r="M26" s="97">
        <f t="shared" si="11"/>
        <v>1768.7566418703509</v>
      </c>
      <c r="N26" s="98">
        <f t="shared" si="4"/>
        <v>73.698193411264626</v>
      </c>
      <c r="O26" s="100">
        <f t="shared" si="5"/>
        <v>0</v>
      </c>
      <c r="P26" s="101">
        <f t="shared" si="6"/>
        <v>-9.6351399220687028</v>
      </c>
      <c r="Q26" s="102">
        <f t="shared" si="7"/>
        <v>0.88437832093517554</v>
      </c>
      <c r="R26" s="272"/>
      <c r="S26" s="1">
        <v>0.42291666666666666</v>
      </c>
      <c r="T26" s="2">
        <v>0.45559027777777777</v>
      </c>
      <c r="U26" s="103">
        <v>4.5666666666666877</v>
      </c>
      <c r="V26" s="104">
        <v>47.05</v>
      </c>
      <c r="W26" s="105">
        <v>0.45559027777777777</v>
      </c>
      <c r="X26" s="106">
        <v>0.49519675925925927</v>
      </c>
      <c r="Y26" s="264"/>
      <c r="Z26" s="265"/>
      <c r="AA26" s="110">
        <f t="shared" si="8"/>
        <v>-231.2433581296491</v>
      </c>
      <c r="AB26" s="102">
        <f t="shared" si="9"/>
        <v>0.88437832093517543</v>
      </c>
      <c r="AC26" s="291"/>
    </row>
    <row r="27" spans="1:29" ht="15.75" customHeight="1">
      <c r="A27" s="267"/>
      <c r="B27" s="91" t="s">
        <v>159</v>
      </c>
      <c r="C27" s="350" t="s">
        <v>168</v>
      </c>
      <c r="D27" s="350"/>
      <c r="E27" s="92">
        <v>58.67</v>
      </c>
      <c r="F27" s="93">
        <v>2628</v>
      </c>
      <c r="G27" s="114">
        <f t="shared" si="10"/>
        <v>154184.76</v>
      </c>
      <c r="H27" s="115"/>
      <c r="I27" s="96">
        <v>23</v>
      </c>
      <c r="J27" s="97">
        <v>2000</v>
      </c>
      <c r="K27" s="98">
        <f t="shared" si="12"/>
        <v>86.956521739130437</v>
      </c>
      <c r="L27" s="99">
        <v>23</v>
      </c>
      <c r="M27" s="97">
        <f t="shared" si="11"/>
        <v>1773.3458294283032</v>
      </c>
      <c r="N27" s="98">
        <f t="shared" si="4"/>
        <v>77.101992583839277</v>
      </c>
      <c r="O27" s="100">
        <f t="shared" si="5"/>
        <v>0</v>
      </c>
      <c r="P27" s="101">
        <f t="shared" si="6"/>
        <v>-9.8545291552911607</v>
      </c>
      <c r="Q27" s="102">
        <f t="shared" si="7"/>
        <v>0.88667291471415166</v>
      </c>
      <c r="R27" s="272"/>
      <c r="S27" s="1">
        <v>0.49519675925925927</v>
      </c>
      <c r="T27" s="2">
        <v>0.55694444444444446</v>
      </c>
      <c r="U27" s="103">
        <v>57.033333333333346</v>
      </c>
      <c r="V27" s="104">
        <v>88.916666666666686</v>
      </c>
      <c r="W27" s="105"/>
      <c r="X27" s="106"/>
      <c r="Y27" s="264"/>
      <c r="Z27" s="265"/>
      <c r="AA27" s="110">
        <f t="shared" si="8"/>
        <v>-226.6541705716968</v>
      </c>
      <c r="AB27" s="102">
        <f t="shared" si="9"/>
        <v>0.88667291471415155</v>
      </c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M38" si="13">AVERAGE(I22:I37)</f>
        <v>24.5</v>
      </c>
      <c r="J38" s="137">
        <f t="shared" si="13"/>
        <v>2000</v>
      </c>
      <c r="K38" s="138">
        <f t="shared" ref="K38" si="14">J38/I38</f>
        <v>81.632653061224488</v>
      </c>
      <c r="L38" s="136">
        <f t="shared" si="13"/>
        <v>24.5</v>
      </c>
      <c r="M38" s="137">
        <f t="shared" si="13"/>
        <v>1773.4436997439586</v>
      </c>
      <c r="N38" s="138">
        <f t="shared" ref="N38:N45" si="15">M38/L38</f>
        <v>72.385457132406472</v>
      </c>
      <c r="O38" s="139">
        <f t="shared" ref="O38:O45" si="16">L38-I38</f>
        <v>0</v>
      </c>
      <c r="P38" s="140">
        <f t="shared" ref="P38:P45" si="17">N38-K38</f>
        <v>-9.2471959288180159</v>
      </c>
      <c r="Q38" s="141">
        <f t="shared" ref="Q38:Q45" si="18">N38/K38</f>
        <v>0.88672184987197933</v>
      </c>
      <c r="R38" s="273"/>
      <c r="S38" s="142">
        <f>S22</f>
        <v>0.16666666666666666</v>
      </c>
      <c r="T38" s="143">
        <f>INDEX(T22:T37,COUNTA(T22:T37))</f>
        <v>0.55694444444444446</v>
      </c>
      <c r="U38" s="144"/>
      <c r="V38" s="155"/>
      <c r="W38" s="134"/>
      <c r="X38" s="138"/>
      <c r="Y38" s="260"/>
      <c r="Z38" s="261"/>
      <c r="AA38" s="156">
        <f t="shared" ref="AA38:AA45" si="19">M38-J38</f>
        <v>-226.55630025604137</v>
      </c>
      <c r="AB38" s="141">
        <f t="shared" ref="AB38:AB45" si="20">M38/J38</f>
        <v>0.88672184987197933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2778</v>
      </c>
      <c r="G39" s="158">
        <f t="shared" ref="G39:G45" si="21">E39*F39</f>
        <v>159179.4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22">F39/V39*60</f>
        <v>1592.4840764331209</v>
      </c>
      <c r="N39" s="162">
        <f t="shared" si="15"/>
        <v>72.385639837869135</v>
      </c>
      <c r="O39" s="164">
        <f t="shared" si="16"/>
        <v>0</v>
      </c>
      <c r="P39" s="165">
        <f t="shared" si="17"/>
        <v>-9.4325419803126778</v>
      </c>
      <c r="Q39" s="151">
        <f t="shared" si="18"/>
        <v>0.88471337579617837</v>
      </c>
      <c r="R39" s="271">
        <f>Q55</f>
        <v>0.8783065826225035</v>
      </c>
      <c r="S39" s="166">
        <v>0.16689814814814816</v>
      </c>
      <c r="T39" s="167">
        <v>0.23958333333333334</v>
      </c>
      <c r="U39" s="168"/>
      <c r="V39" s="169">
        <v>104.66666666666667</v>
      </c>
      <c r="W39" s="86"/>
      <c r="X39" s="87"/>
      <c r="Y39" s="274"/>
      <c r="Z39" s="275"/>
      <c r="AA39" s="108">
        <f t="shared" si="19"/>
        <v>-207.51592356687911</v>
      </c>
      <c r="AB39" s="151">
        <f t="shared" si="20"/>
        <v>0.88471337579617826</v>
      </c>
      <c r="AC39" s="349">
        <f>AB55</f>
        <v>0.8783065826225035</v>
      </c>
    </row>
    <row r="40" spans="1:29" ht="15.75" customHeight="1">
      <c r="A40" s="280"/>
      <c r="B40" s="152" t="s">
        <v>151</v>
      </c>
      <c r="C40" s="262" t="s">
        <v>218</v>
      </c>
      <c r="D40" s="263"/>
      <c r="E40" s="92">
        <v>57.73</v>
      </c>
      <c r="F40" s="103">
        <v>1405</v>
      </c>
      <c r="G40" s="94">
        <f t="shared" si="21"/>
        <v>81110.649999999994</v>
      </c>
      <c r="H40" s="95"/>
      <c r="I40" s="99">
        <v>22</v>
      </c>
      <c r="J40" s="97">
        <v>1800</v>
      </c>
      <c r="K40" s="98">
        <f t="shared" si="12"/>
        <v>81.818181818181813</v>
      </c>
      <c r="L40" s="99">
        <v>22</v>
      </c>
      <c r="M40" s="97">
        <f t="shared" si="22"/>
        <v>1593.5727788279773</v>
      </c>
      <c r="N40" s="98">
        <f t="shared" si="15"/>
        <v>72.435126310362605</v>
      </c>
      <c r="O40" s="100">
        <f t="shared" si="16"/>
        <v>0</v>
      </c>
      <c r="P40" s="101">
        <f t="shared" si="17"/>
        <v>-9.3830555078192077</v>
      </c>
      <c r="Q40" s="102">
        <f t="shared" si="18"/>
        <v>0.88531821045998749</v>
      </c>
      <c r="R40" s="272"/>
      <c r="S40" s="1">
        <v>0.24312500000000001</v>
      </c>
      <c r="T40" s="2">
        <v>0.27986111111111112</v>
      </c>
      <c r="U40" s="103">
        <v>5.0999999999999979</v>
      </c>
      <c r="V40" s="104">
        <v>52.9</v>
      </c>
      <c r="W40" s="105"/>
      <c r="X40" s="106"/>
      <c r="Y40" s="264"/>
      <c r="Z40" s="265"/>
      <c r="AA40" s="110">
        <f t="shared" si="19"/>
        <v>-206.42722117202266</v>
      </c>
      <c r="AB40" s="102">
        <f t="shared" si="20"/>
        <v>0.88531821045998738</v>
      </c>
      <c r="AC40" s="291"/>
    </row>
    <row r="41" spans="1:29" ht="15.75" customHeight="1">
      <c r="A41" s="280"/>
      <c r="B41" s="152" t="s">
        <v>156</v>
      </c>
      <c r="C41" s="262" t="s">
        <v>189</v>
      </c>
      <c r="D41" s="263"/>
      <c r="E41" s="92">
        <v>56.43</v>
      </c>
      <c r="F41" s="103">
        <v>2171</v>
      </c>
      <c r="G41" s="94">
        <f t="shared" si="21"/>
        <v>122509.53</v>
      </c>
      <c r="H41" s="95"/>
      <c r="I41" s="99">
        <v>22</v>
      </c>
      <c r="J41" s="97">
        <v>2000</v>
      </c>
      <c r="K41" s="98">
        <f t="shared" si="12"/>
        <v>90.909090909090907</v>
      </c>
      <c r="L41" s="99">
        <v>22</v>
      </c>
      <c r="M41" s="97">
        <f t="shared" si="22"/>
        <v>1768.6354378818735</v>
      </c>
      <c r="N41" s="98">
        <f t="shared" si="15"/>
        <v>80.392519903721521</v>
      </c>
      <c r="O41" s="100">
        <f t="shared" si="16"/>
        <v>0</v>
      </c>
      <c r="P41" s="101">
        <f t="shared" si="17"/>
        <v>-10.516571005369386</v>
      </c>
      <c r="Q41" s="102">
        <f t="shared" si="18"/>
        <v>0.8843177189409368</v>
      </c>
      <c r="R41" s="272"/>
      <c r="S41" s="1">
        <v>0.28357638888888886</v>
      </c>
      <c r="T41" s="2">
        <v>0.3347222222222222</v>
      </c>
      <c r="U41" s="103">
        <v>5.349999999999957</v>
      </c>
      <c r="V41" s="104">
        <v>73.650000000000006</v>
      </c>
      <c r="W41" s="105"/>
      <c r="X41" s="106"/>
      <c r="Y41" s="264"/>
      <c r="Z41" s="265"/>
      <c r="AA41" s="110">
        <f t="shared" si="19"/>
        <v>-231.36456211812651</v>
      </c>
      <c r="AB41" s="102">
        <f t="shared" si="20"/>
        <v>0.88431771894093669</v>
      </c>
      <c r="AC41" s="291"/>
    </row>
    <row r="42" spans="1:29" ht="15.75" customHeight="1">
      <c r="A42" s="280"/>
      <c r="B42" s="152" t="s">
        <v>159</v>
      </c>
      <c r="C42" s="262" t="s">
        <v>244</v>
      </c>
      <c r="D42" s="263"/>
      <c r="E42" s="92">
        <v>64.97</v>
      </c>
      <c r="F42" s="103">
        <v>1674</v>
      </c>
      <c r="G42" s="94">
        <f t="shared" si="21"/>
        <v>108759.78</v>
      </c>
      <c r="H42" s="95"/>
      <c r="I42" s="99">
        <v>21</v>
      </c>
      <c r="J42" s="97">
        <v>2000</v>
      </c>
      <c r="K42" s="98">
        <f t="shared" si="12"/>
        <v>95.238095238095241</v>
      </c>
      <c r="L42" s="99">
        <v>21</v>
      </c>
      <c r="M42" s="97">
        <f t="shared" si="22"/>
        <v>1770.9080223332348</v>
      </c>
      <c r="N42" s="98">
        <f t="shared" si="15"/>
        <v>84.328953444439747</v>
      </c>
      <c r="O42" s="100">
        <f t="shared" si="16"/>
        <v>0</v>
      </c>
      <c r="P42" s="101">
        <f t="shared" si="17"/>
        <v>-10.909141793655493</v>
      </c>
      <c r="Q42" s="102">
        <f t="shared" si="18"/>
        <v>0.88545401116661737</v>
      </c>
      <c r="R42" s="272"/>
      <c r="S42" s="1">
        <v>0.33839120370370368</v>
      </c>
      <c r="T42" s="2">
        <v>0.37777777777777777</v>
      </c>
      <c r="U42" s="103">
        <v>5.2833333333333332</v>
      </c>
      <c r="V42" s="104">
        <v>56.716666666666683</v>
      </c>
      <c r="W42" s="105"/>
      <c r="X42" s="106"/>
      <c r="Y42" s="264"/>
      <c r="Z42" s="265"/>
      <c r="AA42" s="110">
        <f t="shared" si="19"/>
        <v>-229.09197766676516</v>
      </c>
      <c r="AB42" s="102">
        <f t="shared" si="20"/>
        <v>0.88545401116661737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3037</v>
      </c>
      <c r="G43" s="94">
        <f t="shared" si="21"/>
        <v>163269.12</v>
      </c>
      <c r="H43" s="112"/>
      <c r="I43" s="113">
        <v>21</v>
      </c>
      <c r="J43" s="97">
        <v>2000</v>
      </c>
      <c r="K43" s="98">
        <f t="shared" si="12"/>
        <v>95.238095238095241</v>
      </c>
      <c r="L43" s="113">
        <v>21</v>
      </c>
      <c r="M43" s="97">
        <f t="shared" si="22"/>
        <v>1769.1262135922325</v>
      </c>
      <c r="N43" s="98">
        <f t="shared" si="15"/>
        <v>84.244105409153931</v>
      </c>
      <c r="O43" s="100">
        <f t="shared" si="16"/>
        <v>0</v>
      </c>
      <c r="P43" s="101">
        <f t="shared" si="17"/>
        <v>-10.993989828941309</v>
      </c>
      <c r="Q43" s="102">
        <f t="shared" si="18"/>
        <v>0.88456310679611627</v>
      </c>
      <c r="R43" s="272"/>
      <c r="S43" s="1">
        <v>0.38194444444444442</v>
      </c>
      <c r="T43" s="2">
        <v>0.45347222222222222</v>
      </c>
      <c r="U43" s="103">
        <v>5.9999999999999787</v>
      </c>
      <c r="V43" s="104">
        <v>103.00000000000003</v>
      </c>
      <c r="W43" s="105">
        <v>0.45347222222222222</v>
      </c>
      <c r="X43" s="106">
        <v>0.49305555555555558</v>
      </c>
      <c r="Y43" s="264"/>
      <c r="Z43" s="265"/>
      <c r="AA43" s="110">
        <f t="shared" si="19"/>
        <v>-230.87378640776751</v>
      </c>
      <c r="AB43" s="102">
        <f t="shared" si="20"/>
        <v>0.88456310679611627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1037</v>
      </c>
      <c r="G44" s="114">
        <f t="shared" si="21"/>
        <v>61556.32</v>
      </c>
      <c r="H44" s="115"/>
      <c r="I44" s="99">
        <v>20</v>
      </c>
      <c r="J44" s="97">
        <v>2000</v>
      </c>
      <c r="K44" s="98">
        <f t="shared" si="12"/>
        <v>100</v>
      </c>
      <c r="L44" s="99">
        <v>20</v>
      </c>
      <c r="M44" s="97">
        <f t="shared" si="22"/>
        <v>1769.2890995260661</v>
      </c>
      <c r="N44" s="98">
        <f t="shared" si="15"/>
        <v>88.464454976303301</v>
      </c>
      <c r="O44" s="100">
        <f t="shared" si="16"/>
        <v>0</v>
      </c>
      <c r="P44" s="101">
        <f t="shared" si="17"/>
        <v>-11.535545023696699</v>
      </c>
      <c r="Q44" s="102">
        <f t="shared" si="18"/>
        <v>0.88464454976303297</v>
      </c>
      <c r="R44" s="272"/>
      <c r="S44" s="1">
        <v>0.49305555555555558</v>
      </c>
      <c r="T44" s="2">
        <v>0.51747685185185188</v>
      </c>
      <c r="U44" s="103">
        <v>57.000000000000036</v>
      </c>
      <c r="V44" s="104">
        <v>35.166666666666671</v>
      </c>
      <c r="W44" s="105"/>
      <c r="X44" s="106"/>
      <c r="Y44" s="264"/>
      <c r="Z44" s="265"/>
      <c r="AA44" s="110">
        <f t="shared" si="19"/>
        <v>-230.71090047393386</v>
      </c>
      <c r="AB44" s="102">
        <f t="shared" si="20"/>
        <v>0.88464454976303308</v>
      </c>
      <c r="AC44" s="291"/>
    </row>
    <row r="45" spans="1:29" ht="15.75" customHeight="1">
      <c r="A45" s="281"/>
      <c r="B45" s="152" t="s">
        <v>162</v>
      </c>
      <c r="C45" s="262" t="s">
        <v>255</v>
      </c>
      <c r="D45" s="263"/>
      <c r="E45" s="92">
        <v>54.7</v>
      </c>
      <c r="F45" s="103">
        <v>2937</v>
      </c>
      <c r="G45" s="114">
        <f t="shared" si="21"/>
        <v>160653.9</v>
      </c>
      <c r="H45" s="118"/>
      <c r="I45" s="113">
        <v>21</v>
      </c>
      <c r="J45" s="97">
        <v>2000</v>
      </c>
      <c r="K45" s="98">
        <f t="shared" si="12"/>
        <v>95.238095238095241</v>
      </c>
      <c r="L45" s="113">
        <v>21</v>
      </c>
      <c r="M45" s="97">
        <f t="shared" si="22"/>
        <v>1680.9538950715425</v>
      </c>
      <c r="N45" s="98">
        <f t="shared" si="15"/>
        <v>80.045423574835354</v>
      </c>
      <c r="O45" s="119">
        <f t="shared" si="16"/>
        <v>0</v>
      </c>
      <c r="P45" s="120">
        <f t="shared" si="17"/>
        <v>-15.192671663259887</v>
      </c>
      <c r="Q45" s="121">
        <f t="shared" si="18"/>
        <v>0.84047694753577118</v>
      </c>
      <c r="R45" s="272"/>
      <c r="S45" s="1">
        <v>0.52094907407407409</v>
      </c>
      <c r="T45" s="2">
        <v>0.59375</v>
      </c>
      <c r="U45" s="103">
        <v>4.9999999999999822</v>
      </c>
      <c r="V45" s="104">
        <v>104.83333333333331</v>
      </c>
      <c r="W45" s="105"/>
      <c r="X45" s="106"/>
      <c r="Y45" s="264"/>
      <c r="Z45" s="265"/>
      <c r="AA45" s="110">
        <f t="shared" si="19"/>
        <v>-319.04610492845745</v>
      </c>
      <c r="AB45" s="102">
        <f t="shared" si="20"/>
        <v>0.84047694753577129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M55" si="23">AVERAGE(I39:I54)</f>
        <v>21.285714285714285</v>
      </c>
      <c r="J55" s="137">
        <f t="shared" si="23"/>
        <v>1942.8571428571429</v>
      </c>
      <c r="K55" s="138">
        <f t="shared" ref="K55" si="24">J55/I55</f>
        <v>91.275167785234899</v>
      </c>
      <c r="L55" s="136">
        <f t="shared" si="23"/>
        <v>21.285714285714285</v>
      </c>
      <c r="M55" s="137">
        <f t="shared" si="23"/>
        <v>1706.4242176665782</v>
      </c>
      <c r="N55" s="138">
        <f t="shared" ref="N55:N61" si="25">M55/L55</f>
        <v>80.167580695745286</v>
      </c>
      <c r="O55" s="139">
        <f t="shared" ref="O55:O61" si="26">L55-I55</f>
        <v>0</v>
      </c>
      <c r="P55" s="140">
        <f t="shared" ref="P55:P61" si="27">N55-K55</f>
        <v>-11.107587089489613</v>
      </c>
      <c r="Q55" s="141">
        <f t="shared" ref="Q55:Q61" si="28">N55/K55</f>
        <v>0.8783065826225035</v>
      </c>
      <c r="R55" s="273"/>
      <c r="S55" s="142">
        <f>S39</f>
        <v>0.16689814814814816</v>
      </c>
      <c r="T55" s="143">
        <f>INDEX(T39:T54,COUNTA(T39:T54))</f>
        <v>0.59375</v>
      </c>
      <c r="U55" s="144"/>
      <c r="V55" s="155"/>
      <c r="W55" s="187"/>
      <c r="X55" s="188"/>
      <c r="Y55" s="260"/>
      <c r="Z55" s="261"/>
      <c r="AA55" s="156">
        <f t="shared" ref="AA55:AA61" si="29">M55-J55</f>
        <v>-236.43292519056467</v>
      </c>
      <c r="AB55" s="141">
        <f t="shared" ref="AB55:AB61" si="30">M55/J55</f>
        <v>0.8783065826225035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166</v>
      </c>
      <c r="D56" s="270"/>
      <c r="E56" s="157">
        <v>47.37</v>
      </c>
      <c r="F56" s="86">
        <v>1432</v>
      </c>
      <c r="G56" s="158">
        <f t="shared" ref="G56:G61" si="31">E56*F56</f>
        <v>67833.84</v>
      </c>
      <c r="H56" s="159"/>
      <c r="I56" s="160">
        <v>21</v>
      </c>
      <c r="J56" s="161">
        <v>2000</v>
      </c>
      <c r="K56" s="162">
        <f>J56/I56</f>
        <v>95.238095238095241</v>
      </c>
      <c r="L56" s="163">
        <v>21</v>
      </c>
      <c r="M56" s="161">
        <f t="shared" ref="M56:M61" si="32">F56/V56*60</f>
        <v>1769.7219361483008</v>
      </c>
      <c r="N56" s="162">
        <f t="shared" si="25"/>
        <v>84.27247314991908</v>
      </c>
      <c r="O56" s="164">
        <f t="shared" si="26"/>
        <v>0</v>
      </c>
      <c r="P56" s="165">
        <f t="shared" si="27"/>
        <v>-10.965622088176161</v>
      </c>
      <c r="Q56" s="151">
        <f t="shared" si="28"/>
        <v>0.88486096807415027</v>
      </c>
      <c r="R56" s="271">
        <f>Q72</f>
        <v>0.86962794618901984</v>
      </c>
      <c r="S56" s="166">
        <v>0.25031249999999999</v>
      </c>
      <c r="T56" s="167">
        <v>0.28402777777777777</v>
      </c>
      <c r="U56" s="168"/>
      <c r="V56" s="169">
        <v>48.55</v>
      </c>
      <c r="W56" s="167"/>
      <c r="X56" s="170"/>
      <c r="Y56" s="274"/>
      <c r="Z56" s="275"/>
      <c r="AA56" s="108">
        <f t="shared" si="29"/>
        <v>-230.27806385169924</v>
      </c>
      <c r="AB56" s="151">
        <f t="shared" si="30"/>
        <v>0.88486096807415038</v>
      </c>
      <c r="AC56" s="276">
        <f>AB72</f>
        <v>0.86962794618901984</v>
      </c>
    </row>
    <row r="57" spans="1:29" ht="15.75" customHeight="1">
      <c r="A57" s="267"/>
      <c r="B57" s="152" t="s">
        <v>156</v>
      </c>
      <c r="C57" s="262" t="s">
        <v>199</v>
      </c>
      <c r="D57" s="263"/>
      <c r="E57" s="92">
        <v>57.3</v>
      </c>
      <c r="F57" s="93">
        <v>365</v>
      </c>
      <c r="G57" s="94">
        <f t="shared" si="31"/>
        <v>20914.5</v>
      </c>
      <c r="H57" s="95"/>
      <c r="I57" s="96">
        <v>20</v>
      </c>
      <c r="J57" s="97">
        <v>2000</v>
      </c>
      <c r="K57" s="98">
        <f t="shared" si="12"/>
        <v>100</v>
      </c>
      <c r="L57" s="99">
        <v>20</v>
      </c>
      <c r="M57" s="97">
        <f t="shared" si="32"/>
        <v>1763.7583892617379</v>
      </c>
      <c r="N57" s="98">
        <f t="shared" si="25"/>
        <v>88.187919463086899</v>
      </c>
      <c r="O57" s="100">
        <f t="shared" si="26"/>
        <v>0</v>
      </c>
      <c r="P57" s="101">
        <f t="shared" si="27"/>
        <v>-11.812080536913101</v>
      </c>
      <c r="Q57" s="102">
        <f t="shared" si="28"/>
        <v>0.88187919463086895</v>
      </c>
      <c r="R57" s="272"/>
      <c r="S57" s="1">
        <v>0.28749999999999998</v>
      </c>
      <c r="T57" s="2">
        <v>0.2961226851851852</v>
      </c>
      <c r="U57" s="103">
        <v>4.9999999999999822</v>
      </c>
      <c r="V57" s="104">
        <v>12.416666666666716</v>
      </c>
      <c r="W57" s="105"/>
      <c r="X57" s="106"/>
      <c r="Y57" s="264"/>
      <c r="Z57" s="265"/>
      <c r="AA57" s="110">
        <f t="shared" si="29"/>
        <v>-236.24161073826212</v>
      </c>
      <c r="AB57" s="102">
        <f t="shared" si="30"/>
        <v>0.88187919463086895</v>
      </c>
      <c r="AC57" s="277"/>
    </row>
    <row r="58" spans="1:29" ht="15.75" customHeight="1">
      <c r="A58" s="267"/>
      <c r="B58" s="152" t="s">
        <v>159</v>
      </c>
      <c r="C58" s="262" t="s">
        <v>203</v>
      </c>
      <c r="D58" s="263"/>
      <c r="E58" s="92">
        <v>59.54</v>
      </c>
      <c r="F58" s="93">
        <v>2485</v>
      </c>
      <c r="G58" s="94">
        <f t="shared" si="31"/>
        <v>147956.9</v>
      </c>
      <c r="H58" s="95"/>
      <c r="I58" s="96">
        <v>23</v>
      </c>
      <c r="J58" s="97">
        <v>2000</v>
      </c>
      <c r="K58" s="98">
        <f t="shared" si="12"/>
        <v>86.956521739130437</v>
      </c>
      <c r="L58" s="99">
        <v>23</v>
      </c>
      <c r="M58" s="97">
        <f t="shared" si="32"/>
        <v>1767.9841897233191</v>
      </c>
      <c r="N58" s="98">
        <f t="shared" si="25"/>
        <v>76.868877814057356</v>
      </c>
      <c r="O58" s="100">
        <f t="shared" si="26"/>
        <v>0</v>
      </c>
      <c r="P58" s="101">
        <f t="shared" si="27"/>
        <v>-10.087643925073081</v>
      </c>
      <c r="Q58" s="102">
        <f t="shared" si="28"/>
        <v>0.88399209486165953</v>
      </c>
      <c r="R58" s="272"/>
      <c r="S58" s="1">
        <v>0.3</v>
      </c>
      <c r="T58" s="2">
        <v>0.35856481481481484</v>
      </c>
      <c r="U58" s="103">
        <v>5.5833333333333002</v>
      </c>
      <c r="V58" s="104">
        <v>84.333333333333385</v>
      </c>
      <c r="W58" s="105"/>
      <c r="X58" s="106"/>
      <c r="Y58" s="264"/>
      <c r="Z58" s="265"/>
      <c r="AA58" s="110">
        <f t="shared" si="29"/>
        <v>-232.0158102766809</v>
      </c>
      <c r="AB58" s="102">
        <f t="shared" si="30"/>
        <v>0.88399209486165953</v>
      </c>
      <c r="AC58" s="277"/>
    </row>
    <row r="59" spans="1:29" ht="15.75" customHeight="1">
      <c r="A59" s="267"/>
      <c r="B59" s="152" t="s">
        <v>159</v>
      </c>
      <c r="C59" s="262" t="s">
        <v>256</v>
      </c>
      <c r="D59" s="263"/>
      <c r="E59" s="92">
        <v>56.52</v>
      </c>
      <c r="F59" s="93">
        <v>3839</v>
      </c>
      <c r="G59" s="94">
        <f t="shared" si="31"/>
        <v>216980.28</v>
      </c>
      <c r="H59" s="95">
        <v>2</v>
      </c>
      <c r="I59" s="96">
        <v>23</v>
      </c>
      <c r="J59" s="97">
        <v>2000</v>
      </c>
      <c r="K59" s="98">
        <f t="shared" si="12"/>
        <v>86.956521739130437</v>
      </c>
      <c r="L59" s="99">
        <v>23</v>
      </c>
      <c r="M59" s="97">
        <f t="shared" si="32"/>
        <v>1681.3138686131385</v>
      </c>
      <c r="N59" s="98">
        <f t="shared" si="25"/>
        <v>73.10060298317994</v>
      </c>
      <c r="O59" s="100">
        <f t="shared" si="26"/>
        <v>0</v>
      </c>
      <c r="P59" s="101">
        <f t="shared" si="27"/>
        <v>-13.855918755950498</v>
      </c>
      <c r="Q59" s="102">
        <f t="shared" si="28"/>
        <v>0.84065693430656929</v>
      </c>
      <c r="R59" s="272"/>
      <c r="S59" s="1">
        <v>0.36180555555555555</v>
      </c>
      <c r="T59" s="2">
        <v>0.45694444444444443</v>
      </c>
      <c r="U59" s="103">
        <v>4.6666666666666234</v>
      </c>
      <c r="V59" s="104">
        <v>137</v>
      </c>
      <c r="W59" s="105">
        <v>0.45694444444444443</v>
      </c>
      <c r="X59" s="106">
        <v>0.49752314814814813</v>
      </c>
      <c r="Y59" s="264"/>
      <c r="Z59" s="265"/>
      <c r="AA59" s="110">
        <f t="shared" si="29"/>
        <v>-318.68613138686146</v>
      </c>
      <c r="AB59" s="102">
        <f t="shared" si="30"/>
        <v>0.84065693430656929</v>
      </c>
      <c r="AC59" s="277"/>
    </row>
    <row r="60" spans="1:29" ht="15.75" customHeight="1">
      <c r="A60" s="267"/>
      <c r="B60" s="152" t="s">
        <v>159</v>
      </c>
      <c r="C60" s="262" t="s">
        <v>202</v>
      </c>
      <c r="D60" s="263"/>
      <c r="E60" s="92">
        <v>71.55</v>
      </c>
      <c r="F60" s="93">
        <v>2082</v>
      </c>
      <c r="G60" s="94">
        <f t="shared" si="31"/>
        <v>148967.1</v>
      </c>
      <c r="H60" s="112"/>
      <c r="I60" s="96">
        <v>23</v>
      </c>
      <c r="J60" s="97">
        <v>2000</v>
      </c>
      <c r="K60" s="98">
        <f t="shared" si="12"/>
        <v>86.956521739130437</v>
      </c>
      <c r="L60" s="113">
        <v>23</v>
      </c>
      <c r="M60" s="97">
        <f t="shared" si="32"/>
        <v>1770.2409069437899</v>
      </c>
      <c r="N60" s="98">
        <f t="shared" si="25"/>
        <v>76.966995954077817</v>
      </c>
      <c r="O60" s="100">
        <f t="shared" si="26"/>
        <v>0</v>
      </c>
      <c r="P60" s="101">
        <f t="shared" si="27"/>
        <v>-9.9895257850526207</v>
      </c>
      <c r="Q60" s="102">
        <f t="shared" si="28"/>
        <v>0.88512045347189483</v>
      </c>
      <c r="R60" s="272"/>
      <c r="S60" s="1">
        <v>0.49752314814814813</v>
      </c>
      <c r="T60" s="2">
        <v>0.54652777777777772</v>
      </c>
      <c r="U60" s="103">
        <v>58.43333333333333</v>
      </c>
      <c r="V60" s="104">
        <v>70.566666666666606</v>
      </c>
      <c r="W60" s="105"/>
      <c r="X60" s="106"/>
      <c r="Y60" s="264"/>
      <c r="Z60" s="265"/>
      <c r="AA60" s="110">
        <f t="shared" si="29"/>
        <v>-229.75909305621008</v>
      </c>
      <c r="AB60" s="102">
        <f t="shared" si="30"/>
        <v>0.88512045347189494</v>
      </c>
      <c r="AC60" s="277"/>
    </row>
    <row r="61" spans="1:29" ht="15.75" customHeight="1">
      <c r="A61" s="267"/>
      <c r="B61" s="152" t="s">
        <v>159</v>
      </c>
      <c r="C61" s="262" t="s">
        <v>256</v>
      </c>
      <c r="D61" s="263"/>
      <c r="E61" s="92">
        <v>56.52</v>
      </c>
      <c r="F61" s="93">
        <v>1382</v>
      </c>
      <c r="G61" s="114">
        <f t="shared" si="31"/>
        <v>78110.64</v>
      </c>
      <c r="H61" s="115"/>
      <c r="I61" s="96">
        <v>23</v>
      </c>
      <c r="J61" s="97">
        <v>2000</v>
      </c>
      <c r="K61" s="98">
        <f t="shared" si="12"/>
        <v>86.956521739130437</v>
      </c>
      <c r="L61" s="99">
        <v>23</v>
      </c>
      <c r="M61" s="97">
        <f t="shared" si="32"/>
        <v>1682.516063577953</v>
      </c>
      <c r="N61" s="98">
        <f t="shared" si="25"/>
        <v>73.15287232947621</v>
      </c>
      <c r="O61" s="100">
        <f t="shared" si="26"/>
        <v>0</v>
      </c>
      <c r="P61" s="101">
        <f t="shared" si="27"/>
        <v>-13.803649409654227</v>
      </c>
      <c r="Q61" s="102">
        <f t="shared" si="28"/>
        <v>0.8412580317889764</v>
      </c>
      <c r="R61" s="272"/>
      <c r="S61" s="1">
        <v>0.55000000000000004</v>
      </c>
      <c r="T61" s="2">
        <v>0.58422453703703703</v>
      </c>
      <c r="U61" s="103">
        <v>5.0000000000001421</v>
      </c>
      <c r="V61" s="104">
        <v>49.28333333333326</v>
      </c>
      <c r="W61" s="105"/>
      <c r="X61" s="106"/>
      <c r="Y61" s="264"/>
      <c r="Z61" s="265"/>
      <c r="AA61" s="110">
        <f t="shared" si="29"/>
        <v>-317.48393642204701</v>
      </c>
      <c r="AB61" s="102">
        <f t="shared" si="30"/>
        <v>0.84125803178897651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M72" si="33">AVERAGE(I56:I71)</f>
        <v>22.166666666666668</v>
      </c>
      <c r="J72" s="137">
        <f t="shared" si="33"/>
        <v>2000</v>
      </c>
      <c r="K72" s="138">
        <f t="shared" ref="K72" si="34">J72/I72</f>
        <v>90.225563909774436</v>
      </c>
      <c r="L72" s="136">
        <f t="shared" si="33"/>
        <v>22.166666666666668</v>
      </c>
      <c r="M72" s="137">
        <f t="shared" si="33"/>
        <v>1739.2558923780398</v>
      </c>
      <c r="N72" s="138">
        <f t="shared" ref="N72:N82" si="35">M72/L72</f>
        <v>78.462671836603292</v>
      </c>
      <c r="O72" s="139">
        <f t="shared" ref="O72:O82" si="36">L72-I72</f>
        <v>0</v>
      </c>
      <c r="P72" s="140">
        <f t="shared" ref="P72:P82" si="37">N72-K72</f>
        <v>-11.762892073171145</v>
      </c>
      <c r="Q72" s="141">
        <f t="shared" ref="Q72:Q82" si="38">N72/K72</f>
        <v>0.86962794618901984</v>
      </c>
      <c r="R72" s="273"/>
      <c r="S72" s="142">
        <f>S56</f>
        <v>0.25031249999999999</v>
      </c>
      <c r="T72" s="143">
        <f>INDEX(T56:T71,COUNTA(T56:T71))</f>
        <v>0.58422453703703703</v>
      </c>
      <c r="U72" s="144"/>
      <c r="V72" s="155"/>
      <c r="W72" s="134"/>
      <c r="X72" s="138"/>
      <c r="Y72" s="260"/>
      <c r="Z72" s="261"/>
      <c r="AA72" s="156">
        <f t="shared" ref="AA72:AA82" si="39">M72-J72</f>
        <v>-260.74410762196021</v>
      </c>
      <c r="AB72" s="141">
        <f t="shared" ref="AB72:AB82" si="40">M72/J72</f>
        <v>0.86962794618901984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1015</v>
      </c>
      <c r="G73" s="158">
        <f t="shared" ref="G73:G82" si="41">E73*F73</f>
        <v>37412.9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2" si="42">F73/V73*60</f>
        <v>3253.7845057880686</v>
      </c>
      <c r="N73" s="162">
        <f t="shared" si="35"/>
        <v>154.94211932324137</v>
      </c>
      <c r="O73" s="164">
        <f t="shared" si="36"/>
        <v>0</v>
      </c>
      <c r="P73" s="165">
        <f t="shared" si="37"/>
        <v>-16.486452105330045</v>
      </c>
      <c r="Q73" s="151">
        <f t="shared" si="38"/>
        <v>0.90382902938557474</v>
      </c>
      <c r="R73" s="271">
        <f>Q89</f>
        <v>0.8826675038000702</v>
      </c>
      <c r="S73" s="166">
        <v>0.16686342592592593</v>
      </c>
      <c r="T73" s="167">
        <v>0.17986111111111111</v>
      </c>
      <c r="U73" s="168"/>
      <c r="V73" s="169">
        <v>18.716666666666661</v>
      </c>
      <c r="W73" s="167"/>
      <c r="X73" s="170"/>
      <c r="Y73" s="274"/>
      <c r="Z73" s="275"/>
      <c r="AA73" s="108">
        <f t="shared" si="39"/>
        <v>-346.2154942119314</v>
      </c>
      <c r="AB73" s="151">
        <f t="shared" si="40"/>
        <v>0.90382902938557463</v>
      </c>
      <c r="AC73" s="276">
        <f>AB89</f>
        <v>0.88266750380007009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1413</v>
      </c>
      <c r="G74" s="94">
        <f t="shared" si="41"/>
        <v>54584.19</v>
      </c>
      <c r="H74" s="95"/>
      <c r="I74" s="96">
        <v>20</v>
      </c>
      <c r="J74" s="97">
        <v>3600</v>
      </c>
      <c r="K74" s="98">
        <f t="shared" ref="K74:K111" si="43">J74/I74</f>
        <v>180</v>
      </c>
      <c r="L74" s="99">
        <v>20</v>
      </c>
      <c r="M74" s="97">
        <f t="shared" si="42"/>
        <v>3254.5105566218763</v>
      </c>
      <c r="N74" s="98">
        <f t="shared" si="35"/>
        <v>162.72552783109381</v>
      </c>
      <c r="O74" s="100">
        <f t="shared" si="36"/>
        <v>0</v>
      </c>
      <c r="P74" s="101">
        <f t="shared" si="37"/>
        <v>-17.274472168906186</v>
      </c>
      <c r="Q74" s="102">
        <f t="shared" si="38"/>
        <v>0.90403071017274339</v>
      </c>
      <c r="R74" s="272"/>
      <c r="S74" s="1">
        <v>0.18333333333333332</v>
      </c>
      <c r="T74" s="2">
        <v>0.20142361111111112</v>
      </c>
      <c r="U74" s="103">
        <v>4.9999999999999822</v>
      </c>
      <c r="V74" s="104">
        <v>26.050000000000036</v>
      </c>
      <c r="W74" s="105"/>
      <c r="X74" s="106"/>
      <c r="Y74" s="264"/>
      <c r="Z74" s="265"/>
      <c r="AA74" s="110">
        <f t="shared" si="39"/>
        <v>-345.48944337812372</v>
      </c>
      <c r="AB74" s="102">
        <f t="shared" si="40"/>
        <v>0.90403071017274339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1821</v>
      </c>
      <c r="G75" s="94">
        <f t="shared" si="41"/>
        <v>69198</v>
      </c>
      <c r="H75" s="95"/>
      <c r="I75" s="96">
        <v>21</v>
      </c>
      <c r="J75" s="97">
        <v>3600</v>
      </c>
      <c r="K75" s="98">
        <f t="shared" si="43"/>
        <v>171.42857142857142</v>
      </c>
      <c r="L75" s="99">
        <v>21</v>
      </c>
      <c r="M75" s="97">
        <f t="shared" si="42"/>
        <v>3255.0148957298911</v>
      </c>
      <c r="N75" s="98">
        <f t="shared" si="35"/>
        <v>155.000709320471</v>
      </c>
      <c r="O75" s="100">
        <f t="shared" si="36"/>
        <v>0</v>
      </c>
      <c r="P75" s="101">
        <f t="shared" si="37"/>
        <v>-16.427862108100413</v>
      </c>
      <c r="Q75" s="102">
        <f t="shared" si="38"/>
        <v>0.90417080436941422</v>
      </c>
      <c r="R75" s="272"/>
      <c r="S75" s="1">
        <v>0.20516203703703703</v>
      </c>
      <c r="T75" s="2">
        <v>0.22847222222222222</v>
      </c>
      <c r="U75" s="103">
        <v>5.3833333333333089</v>
      </c>
      <c r="V75" s="104">
        <v>33.566666666666663</v>
      </c>
      <c r="W75" s="105"/>
      <c r="X75" s="106"/>
      <c r="Y75" s="264"/>
      <c r="Z75" s="265"/>
      <c r="AA75" s="110">
        <f t="shared" si="39"/>
        <v>-344.98510427010888</v>
      </c>
      <c r="AB75" s="102">
        <f t="shared" si="40"/>
        <v>0.90417080436941422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948</v>
      </c>
      <c r="G76" s="94">
        <f t="shared" si="41"/>
        <v>29643.96</v>
      </c>
      <c r="H76" s="95"/>
      <c r="I76" s="96">
        <v>19</v>
      </c>
      <c r="J76" s="97">
        <v>3600</v>
      </c>
      <c r="K76" s="98">
        <f t="shared" si="43"/>
        <v>189.47368421052633</v>
      </c>
      <c r="L76" s="99">
        <v>19</v>
      </c>
      <c r="M76" s="97">
        <f t="shared" si="42"/>
        <v>3168.8022284122476</v>
      </c>
      <c r="N76" s="98">
        <f t="shared" si="35"/>
        <v>166.77906465327618</v>
      </c>
      <c r="O76" s="100">
        <f t="shared" si="36"/>
        <v>0</v>
      </c>
      <c r="P76" s="101">
        <f t="shared" si="37"/>
        <v>-22.694619557250149</v>
      </c>
      <c r="Q76" s="102">
        <f t="shared" si="38"/>
        <v>0.88022284122562422</v>
      </c>
      <c r="R76" s="272"/>
      <c r="S76" s="1">
        <v>0.23197916666666665</v>
      </c>
      <c r="T76" s="2">
        <v>0.24444444444444446</v>
      </c>
      <c r="U76" s="103">
        <v>5.0499999999999901</v>
      </c>
      <c r="V76" s="104">
        <v>17.950000000000049</v>
      </c>
      <c r="W76" s="105"/>
      <c r="X76" s="106"/>
      <c r="Y76" s="264"/>
      <c r="Z76" s="265"/>
      <c r="AA76" s="190">
        <f t="shared" si="39"/>
        <v>-431.19777158775241</v>
      </c>
      <c r="AB76" s="191">
        <f t="shared" si="40"/>
        <v>0.88022284122562433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2424</v>
      </c>
      <c r="G77" s="94">
        <f t="shared" si="41"/>
        <v>91966.56</v>
      </c>
      <c r="H77" s="112"/>
      <c r="I77" s="96">
        <v>21</v>
      </c>
      <c r="J77" s="97">
        <v>3600</v>
      </c>
      <c r="K77" s="98">
        <f t="shared" si="43"/>
        <v>171.42857142857142</v>
      </c>
      <c r="L77" s="113">
        <v>21</v>
      </c>
      <c r="M77" s="97">
        <f t="shared" si="42"/>
        <v>3168.6274509803907</v>
      </c>
      <c r="N77" s="98">
        <f t="shared" si="35"/>
        <v>150.88702147525669</v>
      </c>
      <c r="O77" s="100">
        <f t="shared" si="36"/>
        <v>0</v>
      </c>
      <c r="P77" s="101">
        <f t="shared" si="37"/>
        <v>-20.541549953314728</v>
      </c>
      <c r="Q77" s="102">
        <f t="shared" si="38"/>
        <v>0.88017429193899743</v>
      </c>
      <c r="R77" s="272"/>
      <c r="S77" s="1">
        <v>0.2479861111111111</v>
      </c>
      <c r="T77" s="2">
        <v>0.27986111111111112</v>
      </c>
      <c r="U77" s="103">
        <v>5.0999999999999579</v>
      </c>
      <c r="V77" s="104">
        <v>45.90000000000002</v>
      </c>
      <c r="W77" s="105"/>
      <c r="X77" s="106"/>
      <c r="Y77" s="264"/>
      <c r="Z77" s="265"/>
      <c r="AA77" s="190">
        <f t="shared" si="39"/>
        <v>-431.37254901960932</v>
      </c>
      <c r="AB77" s="191">
        <f t="shared" si="40"/>
        <v>0.88017429193899743</v>
      </c>
      <c r="AC77" s="277"/>
    </row>
    <row r="78" spans="1:29" ht="15.75" customHeight="1">
      <c r="A78" s="281"/>
      <c r="B78" s="91" t="s">
        <v>164</v>
      </c>
      <c r="C78" s="350" t="s">
        <v>257</v>
      </c>
      <c r="D78" s="350"/>
      <c r="E78" s="92">
        <v>30.54</v>
      </c>
      <c r="F78" s="97">
        <v>1625</v>
      </c>
      <c r="G78" s="114">
        <f t="shared" si="41"/>
        <v>49627.5</v>
      </c>
      <c r="H78" s="115"/>
      <c r="I78" s="96">
        <v>19</v>
      </c>
      <c r="J78" s="97">
        <v>3600</v>
      </c>
      <c r="K78" s="98">
        <f t="shared" si="43"/>
        <v>189.47368421052633</v>
      </c>
      <c r="L78" s="99">
        <v>19</v>
      </c>
      <c r="M78" s="97">
        <f t="shared" si="42"/>
        <v>3096.8766543144502</v>
      </c>
      <c r="N78" s="98">
        <f t="shared" si="35"/>
        <v>162.99350812181316</v>
      </c>
      <c r="O78" s="100">
        <f t="shared" si="36"/>
        <v>0</v>
      </c>
      <c r="P78" s="101">
        <f t="shared" si="37"/>
        <v>-26.480176088713165</v>
      </c>
      <c r="Q78" s="102">
        <f t="shared" si="38"/>
        <v>0.8602435150873472</v>
      </c>
      <c r="R78" s="272"/>
      <c r="S78" s="1">
        <v>0.28333333333333333</v>
      </c>
      <c r="T78" s="2">
        <v>0.30519675925925926</v>
      </c>
      <c r="U78" s="103">
        <v>4.9999999999999822</v>
      </c>
      <c r="V78" s="104">
        <v>31.483333333333352</v>
      </c>
      <c r="W78" s="105"/>
      <c r="X78" s="106"/>
      <c r="Y78" s="264"/>
      <c r="Z78" s="265"/>
      <c r="AA78" s="190">
        <f t="shared" si="39"/>
        <v>-503.12334568554979</v>
      </c>
      <c r="AB78" s="191">
        <f t="shared" si="40"/>
        <v>0.86024351508734731</v>
      </c>
      <c r="AC78" s="277"/>
    </row>
    <row r="79" spans="1:29" ht="15.75" customHeight="1">
      <c r="A79" s="281"/>
      <c r="B79" s="91" t="s">
        <v>151</v>
      </c>
      <c r="C79" s="350" t="s">
        <v>204</v>
      </c>
      <c r="D79" s="350"/>
      <c r="E79" s="92">
        <v>57.73</v>
      </c>
      <c r="F79" s="97">
        <v>1443</v>
      </c>
      <c r="G79" s="114">
        <f t="shared" si="41"/>
        <v>83304.39</v>
      </c>
      <c r="H79" s="118"/>
      <c r="I79" s="96">
        <v>22</v>
      </c>
      <c r="J79" s="97">
        <v>1800</v>
      </c>
      <c r="K79" s="98">
        <f t="shared" si="43"/>
        <v>81.818181818181813</v>
      </c>
      <c r="L79" s="113">
        <v>22</v>
      </c>
      <c r="M79" s="97">
        <f t="shared" si="42"/>
        <v>1593.4969325153377</v>
      </c>
      <c r="N79" s="98">
        <f t="shared" si="35"/>
        <v>72.431678750697174</v>
      </c>
      <c r="O79" s="119">
        <f t="shared" si="36"/>
        <v>0</v>
      </c>
      <c r="P79" s="120">
        <f t="shared" si="37"/>
        <v>-9.3865030674846395</v>
      </c>
      <c r="Q79" s="121">
        <f t="shared" si="38"/>
        <v>0.88527607361963223</v>
      </c>
      <c r="R79" s="272"/>
      <c r="S79" s="1">
        <v>0.30902777777777779</v>
      </c>
      <c r="T79" s="2">
        <v>0.34675925925925927</v>
      </c>
      <c r="U79" s="103">
        <v>5.5166666666666764</v>
      </c>
      <c r="V79" s="104">
        <v>54.333333333333329</v>
      </c>
      <c r="W79" s="105"/>
      <c r="X79" s="106"/>
      <c r="Y79" s="264"/>
      <c r="Z79" s="265"/>
      <c r="AA79" s="190">
        <f t="shared" si="39"/>
        <v>-206.50306748466232</v>
      </c>
      <c r="AB79" s="191">
        <f t="shared" si="40"/>
        <v>0.88527607361963201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1520</v>
      </c>
      <c r="G80" s="114">
        <f t="shared" si="41"/>
        <v>109196.8</v>
      </c>
      <c r="H80" s="118"/>
      <c r="I80" s="96">
        <v>19</v>
      </c>
      <c r="J80" s="97">
        <v>1800</v>
      </c>
      <c r="K80" s="98">
        <f t="shared" si="43"/>
        <v>94.736842105263165</v>
      </c>
      <c r="L80" s="113">
        <v>19</v>
      </c>
      <c r="M80" s="97">
        <f t="shared" si="42"/>
        <v>1593.941159335855</v>
      </c>
      <c r="N80" s="98">
        <f t="shared" si="35"/>
        <v>83.891639965045002</v>
      </c>
      <c r="O80" s="119">
        <f t="shared" si="36"/>
        <v>0</v>
      </c>
      <c r="P80" s="120">
        <f t="shared" si="37"/>
        <v>-10.845202140218163</v>
      </c>
      <c r="Q80" s="121">
        <f t="shared" si="38"/>
        <v>0.88552286629769716</v>
      </c>
      <c r="R80" s="272"/>
      <c r="S80" s="1">
        <v>0.34999999999999992</v>
      </c>
      <c r="T80" s="2">
        <v>0.38973379629629629</v>
      </c>
      <c r="U80" s="103">
        <v>4.6666666666665435</v>
      </c>
      <c r="V80" s="104">
        <v>57.216666666666768</v>
      </c>
      <c r="W80" s="105"/>
      <c r="X80" s="106"/>
      <c r="Y80" s="264"/>
      <c r="Z80" s="265"/>
      <c r="AA80" s="190">
        <f t="shared" si="39"/>
        <v>-206.05884066414501</v>
      </c>
      <c r="AB80" s="191">
        <f t="shared" si="40"/>
        <v>0.88552286629769716</v>
      </c>
      <c r="AC80" s="277"/>
    </row>
    <row r="81" spans="1:29" ht="15.75" customHeight="1">
      <c r="A81" s="281"/>
      <c r="B81" s="91" t="s">
        <v>164</v>
      </c>
      <c r="C81" s="350" t="s">
        <v>258</v>
      </c>
      <c r="D81" s="350"/>
      <c r="E81" s="92">
        <v>79.19</v>
      </c>
      <c r="F81" s="97">
        <v>2731</v>
      </c>
      <c r="G81" s="114">
        <f t="shared" si="41"/>
        <v>216267.88999999998</v>
      </c>
      <c r="H81" s="118"/>
      <c r="I81" s="96">
        <v>17</v>
      </c>
      <c r="J81" s="97">
        <v>1800</v>
      </c>
      <c r="K81" s="98">
        <f t="shared" si="43"/>
        <v>105.88235294117646</v>
      </c>
      <c r="L81" s="113">
        <v>17</v>
      </c>
      <c r="M81" s="97">
        <f t="shared" si="42"/>
        <v>1517.2222222222222</v>
      </c>
      <c r="N81" s="98">
        <f t="shared" si="35"/>
        <v>89.248366013071887</v>
      </c>
      <c r="O81" s="119">
        <f t="shared" si="36"/>
        <v>0</v>
      </c>
      <c r="P81" s="120">
        <f t="shared" si="37"/>
        <v>-16.633986928104576</v>
      </c>
      <c r="Q81" s="121">
        <f t="shared" si="38"/>
        <v>0.84290123456790123</v>
      </c>
      <c r="R81" s="272"/>
      <c r="S81" s="1">
        <v>0.39305555555555555</v>
      </c>
      <c r="T81" s="2">
        <v>0.46805555555555556</v>
      </c>
      <c r="U81" s="103">
        <v>4.783333333333335</v>
      </c>
      <c r="V81" s="104">
        <v>108.00000000000001</v>
      </c>
      <c r="W81" s="105">
        <v>0.46805555555555556</v>
      </c>
      <c r="X81" s="106">
        <v>0.50694444444444442</v>
      </c>
      <c r="Y81" s="264"/>
      <c r="Z81" s="265"/>
      <c r="AA81" s="190">
        <f t="shared" si="39"/>
        <v>-282.77777777777783</v>
      </c>
      <c r="AB81" s="191">
        <f t="shared" si="40"/>
        <v>0.84290123456790123</v>
      </c>
      <c r="AC81" s="277"/>
    </row>
    <row r="82" spans="1:29" ht="15.75" customHeight="1">
      <c r="A82" s="281"/>
      <c r="B82" s="91" t="s">
        <v>164</v>
      </c>
      <c r="C82" s="350" t="s">
        <v>259</v>
      </c>
      <c r="D82" s="350"/>
      <c r="E82" s="92">
        <v>69.010000000000005</v>
      </c>
      <c r="F82" s="97">
        <v>2695</v>
      </c>
      <c r="G82" s="114">
        <f t="shared" si="41"/>
        <v>185981.95</v>
      </c>
      <c r="H82" s="118"/>
      <c r="I82" s="96">
        <v>18</v>
      </c>
      <c r="J82" s="97">
        <v>1800</v>
      </c>
      <c r="K82" s="98">
        <f t="shared" si="43"/>
        <v>100</v>
      </c>
      <c r="L82" s="113">
        <v>18</v>
      </c>
      <c r="M82" s="97">
        <f t="shared" si="42"/>
        <v>1518.5475035216768</v>
      </c>
      <c r="N82" s="98">
        <f t="shared" si="35"/>
        <v>84.36375019564872</v>
      </c>
      <c r="O82" s="119">
        <f t="shared" si="36"/>
        <v>0</v>
      </c>
      <c r="P82" s="120">
        <f t="shared" si="37"/>
        <v>-15.63624980435128</v>
      </c>
      <c r="Q82" s="121">
        <f t="shared" si="38"/>
        <v>0.84363750195648723</v>
      </c>
      <c r="R82" s="272"/>
      <c r="S82" s="1">
        <v>0.50694444444444442</v>
      </c>
      <c r="T82" s="2">
        <v>0.58089120370370373</v>
      </c>
      <c r="U82" s="103">
        <v>55.999999999999957</v>
      </c>
      <c r="V82" s="104">
        <v>106.48333333333341</v>
      </c>
      <c r="W82" s="105"/>
      <c r="X82" s="106"/>
      <c r="Y82" s="264"/>
      <c r="Z82" s="265"/>
      <c r="AA82" s="190">
        <f t="shared" si="39"/>
        <v>-281.45249647832316</v>
      </c>
      <c r="AB82" s="191">
        <f t="shared" si="40"/>
        <v>0.84363750195648712</v>
      </c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M89" si="44">AVERAGE(I73:I88)</f>
        <v>19.7</v>
      </c>
      <c r="J89" s="137">
        <f t="shared" si="44"/>
        <v>2880</v>
      </c>
      <c r="K89" s="138">
        <f t="shared" ref="K89:K93" si="45">J89/I89</f>
        <v>146.19289340101523</v>
      </c>
      <c r="L89" s="136">
        <f t="shared" si="44"/>
        <v>19.7</v>
      </c>
      <c r="M89" s="137">
        <f t="shared" si="44"/>
        <v>2542.0824109442019</v>
      </c>
      <c r="N89" s="138">
        <f>M89/L89</f>
        <v>129.03971629158386</v>
      </c>
      <c r="O89" s="139">
        <f>L89-I89</f>
        <v>0</v>
      </c>
      <c r="P89" s="140">
        <f>N89-K89</f>
        <v>-17.153177109431368</v>
      </c>
      <c r="Q89" s="141">
        <f>N89/K89</f>
        <v>0.8826675038000702</v>
      </c>
      <c r="R89" s="273"/>
      <c r="S89" s="142">
        <f>S73</f>
        <v>0.16686342592592593</v>
      </c>
      <c r="T89" s="143">
        <f>INDEX(T73:T88,COUNTA(T73:T88))</f>
        <v>0.58089120370370373</v>
      </c>
      <c r="U89" s="144"/>
      <c r="V89" s="155"/>
      <c r="W89" s="134"/>
      <c r="X89" s="138"/>
      <c r="Y89" s="260"/>
      <c r="Z89" s="261"/>
      <c r="AA89" s="156">
        <f>M89-J89</f>
        <v>-337.91758905579809</v>
      </c>
      <c r="AB89" s="141">
        <f>M89/J89</f>
        <v>0.88266750380007009</v>
      </c>
      <c r="AC89" s="278"/>
    </row>
    <row r="90" spans="1:29" ht="15.75" customHeight="1">
      <c r="A90" s="266" t="s">
        <v>107</v>
      </c>
      <c r="B90" s="91" t="s">
        <v>233</v>
      </c>
      <c r="C90" s="262" t="s">
        <v>234</v>
      </c>
      <c r="D90" s="263"/>
      <c r="E90" s="92">
        <v>30.84</v>
      </c>
      <c r="F90" s="93">
        <v>1725</v>
      </c>
      <c r="G90" s="94">
        <f t="shared" ref="G90:G93" si="46">E90*F90</f>
        <v>53199</v>
      </c>
      <c r="H90" s="95"/>
      <c r="I90" s="96">
        <v>15</v>
      </c>
      <c r="J90" s="97">
        <v>3000</v>
      </c>
      <c r="K90" s="98">
        <f t="shared" si="45"/>
        <v>200</v>
      </c>
      <c r="L90" s="99">
        <v>15</v>
      </c>
      <c r="M90" s="97">
        <f>F90/V90*60</f>
        <v>2619.1480388021951</v>
      </c>
      <c r="N90" s="98">
        <f>M90/L90</f>
        <v>174.60986925347967</v>
      </c>
      <c r="O90" s="100">
        <f>L90-I90</f>
        <v>0</v>
      </c>
      <c r="P90" s="101">
        <f>N90-K90</f>
        <v>-25.390130746520327</v>
      </c>
      <c r="Q90" s="102">
        <f>N90/K90</f>
        <v>0.87304934626739839</v>
      </c>
      <c r="R90" s="271">
        <f>Q106</f>
        <v>0.87989724091734201</v>
      </c>
      <c r="S90" s="1">
        <v>0.3197800925925926</v>
      </c>
      <c r="T90" s="2">
        <v>0.34722222222222221</v>
      </c>
      <c r="U90" s="103">
        <v>5.1166666666666938</v>
      </c>
      <c r="V90" s="104">
        <v>39.516666666666637</v>
      </c>
      <c r="W90" s="105"/>
      <c r="X90" s="150"/>
      <c r="Y90" s="274"/>
      <c r="Z90" s="275"/>
      <c r="AA90" s="108">
        <f>M90-J90</f>
        <v>-380.85196119780494</v>
      </c>
      <c r="AB90" s="151">
        <f>M90/J90</f>
        <v>0.87304934626739839</v>
      </c>
      <c r="AC90" s="276">
        <f>AB106</f>
        <v>0.87989724091734201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5010</v>
      </c>
      <c r="G91" s="94">
        <f t="shared" si="46"/>
        <v>179508.3</v>
      </c>
      <c r="H91" s="95"/>
      <c r="I91" s="96">
        <v>12</v>
      </c>
      <c r="J91" s="97">
        <v>3273</v>
      </c>
      <c r="K91" s="98">
        <f t="shared" si="45"/>
        <v>272.75</v>
      </c>
      <c r="L91" s="99">
        <v>12</v>
      </c>
      <c r="M91" s="97">
        <f>F91/V91*60</f>
        <v>2907.6253425761711</v>
      </c>
      <c r="N91" s="98">
        <f>M91/L91</f>
        <v>242.3021118813476</v>
      </c>
      <c r="O91" s="100">
        <f>L91-I91</f>
        <v>0</v>
      </c>
      <c r="P91" s="101">
        <f>N91-K91</f>
        <v>-30.447888118652401</v>
      </c>
      <c r="Q91" s="102">
        <f>N91/K91</f>
        <v>0.88836704631108199</v>
      </c>
      <c r="R91" s="272"/>
      <c r="S91" s="1">
        <v>0.35069444444444442</v>
      </c>
      <c r="T91" s="2">
        <v>0.42248842592592595</v>
      </c>
      <c r="U91" s="103">
        <v>4.9999999999999822</v>
      </c>
      <c r="V91" s="104">
        <v>103.3833333333334</v>
      </c>
      <c r="W91" s="105"/>
      <c r="X91" s="106"/>
      <c r="Y91" s="264"/>
      <c r="Z91" s="265"/>
      <c r="AA91" s="110">
        <f>M91-J91</f>
        <v>-365.37465742382892</v>
      </c>
      <c r="AB91" s="102">
        <f>M91/J91</f>
        <v>0.88836704631108188</v>
      </c>
      <c r="AC91" s="277"/>
    </row>
    <row r="92" spans="1:29" ht="15.75" customHeight="1">
      <c r="A92" s="267"/>
      <c r="B92" s="91" t="s">
        <v>153</v>
      </c>
      <c r="C92" s="262" t="s">
        <v>177</v>
      </c>
      <c r="D92" s="263"/>
      <c r="E92" s="92">
        <v>36.409999999999997</v>
      </c>
      <c r="F92" s="93">
        <v>3906</v>
      </c>
      <c r="G92" s="94">
        <f t="shared" si="46"/>
        <v>142217.46</v>
      </c>
      <c r="H92" s="112"/>
      <c r="I92" s="96">
        <v>11</v>
      </c>
      <c r="J92" s="97">
        <v>3273</v>
      </c>
      <c r="K92" s="98">
        <f t="shared" si="45"/>
        <v>297.54545454545456</v>
      </c>
      <c r="L92" s="113">
        <v>11</v>
      </c>
      <c r="M92" s="97">
        <f>F92/V92*60</f>
        <v>2908.2936918304022</v>
      </c>
      <c r="N92" s="98">
        <f>M92/L92</f>
        <v>264.39033562094568</v>
      </c>
      <c r="O92" s="100">
        <f>L92-I92</f>
        <v>0</v>
      </c>
      <c r="P92" s="101">
        <f>N92-K92</f>
        <v>-33.155118924508884</v>
      </c>
      <c r="Q92" s="102">
        <f>N92/K92</f>
        <v>0.8885712471220294</v>
      </c>
      <c r="R92" s="272"/>
      <c r="S92" s="1">
        <v>0.42667824074074073</v>
      </c>
      <c r="T92" s="2">
        <v>0.4826388888888889</v>
      </c>
      <c r="U92" s="103">
        <v>6.0333333333332906</v>
      </c>
      <c r="V92" s="104">
        <v>80.583333333333357</v>
      </c>
      <c r="W92" s="105">
        <v>0.4826388888888889</v>
      </c>
      <c r="X92" s="106">
        <v>0.52305555555555561</v>
      </c>
      <c r="Y92" s="264"/>
      <c r="Z92" s="265"/>
      <c r="AA92" s="110">
        <f>M92-J92</f>
        <v>-364.70630816959783</v>
      </c>
      <c r="AB92" s="102">
        <f>M92/J92</f>
        <v>0.8885712471220294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1684</v>
      </c>
      <c r="G93" s="114">
        <f t="shared" si="46"/>
        <v>57643.319999999992</v>
      </c>
      <c r="H93" s="115"/>
      <c r="I93" s="96">
        <v>16</v>
      </c>
      <c r="J93" s="97">
        <v>3000</v>
      </c>
      <c r="K93" s="98">
        <f t="shared" si="45"/>
        <v>187.5</v>
      </c>
      <c r="L93" s="99">
        <v>16</v>
      </c>
      <c r="M93" s="97">
        <f>F93/V93*60</f>
        <v>2604.1237113402067</v>
      </c>
      <c r="N93" s="98">
        <f>M93/L93</f>
        <v>162.75773195876292</v>
      </c>
      <c r="O93" s="100">
        <f>L93-I93</f>
        <v>0</v>
      </c>
      <c r="P93" s="101">
        <f>N93-K93</f>
        <v>-24.742268041237082</v>
      </c>
      <c r="Q93" s="102">
        <f>N93/K93</f>
        <v>0.8680412371134022</v>
      </c>
      <c r="R93" s="272"/>
      <c r="S93" s="1">
        <v>0.52305555555555561</v>
      </c>
      <c r="T93" s="2">
        <v>0.55000000000000004</v>
      </c>
      <c r="U93" s="103">
        <v>58.200000000000067</v>
      </c>
      <c r="V93" s="104">
        <v>38.79999999999999</v>
      </c>
      <c r="W93" s="105"/>
      <c r="X93" s="106"/>
      <c r="Y93" s="264"/>
      <c r="Z93" s="265"/>
      <c r="AA93" s="110">
        <f>M93-J93</f>
        <v>-395.87628865979332</v>
      </c>
      <c r="AB93" s="102">
        <f>M93/J93</f>
        <v>0.8680412371134022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M106" si="47">AVERAGE(I90:I105)</f>
        <v>13.5</v>
      </c>
      <c r="J106" s="137">
        <f t="shared" si="47"/>
        <v>3136.5</v>
      </c>
      <c r="K106" s="138">
        <f t="shared" ref="K106" si="48">J106/I106</f>
        <v>232.33333333333334</v>
      </c>
      <c r="L106" s="136">
        <f t="shared" si="47"/>
        <v>13.5</v>
      </c>
      <c r="M106" s="137">
        <f t="shared" si="47"/>
        <v>2759.7976961372433</v>
      </c>
      <c r="N106" s="138">
        <f t="shared" ref="N106:N111" si="49">M106/L106</f>
        <v>204.42945897312913</v>
      </c>
      <c r="O106" s="139">
        <f t="shared" ref="O106:O111" si="50">L106-I106</f>
        <v>0</v>
      </c>
      <c r="P106" s="140">
        <f t="shared" ref="P106:P111" si="51">N106-K106</f>
        <v>-27.903874360204213</v>
      </c>
      <c r="Q106" s="141">
        <f t="shared" ref="Q106:Q111" si="52">N106/K106</f>
        <v>0.87989724091734201</v>
      </c>
      <c r="R106" s="273"/>
      <c r="S106" s="142">
        <f>S90</f>
        <v>0.3197800925925926</v>
      </c>
      <c r="T106" s="143">
        <f>INDEX(T90:T105,COUNTA(T90:T105))</f>
        <v>0.55000000000000004</v>
      </c>
      <c r="U106" s="144"/>
      <c r="V106" s="155"/>
      <c r="W106" s="134"/>
      <c r="X106" s="138"/>
      <c r="Y106" s="260"/>
      <c r="Z106" s="261"/>
      <c r="AA106" s="156">
        <f t="shared" ref="AA106:AA113" si="53">M106-J106</f>
        <v>-376.70230386275671</v>
      </c>
      <c r="AB106" s="141">
        <f t="shared" ref="AB106:AB113" si="54">M106/J106</f>
        <v>0.87989724091734201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2145</v>
      </c>
      <c r="G107" s="158">
        <f t="shared" ref="G107:G111" si="55">E107*F107</f>
        <v>53045.85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3256.8536482496797</v>
      </c>
      <c r="N107" s="162">
        <f t="shared" si="49"/>
        <v>542.80894137494658</v>
      </c>
      <c r="O107" s="164">
        <f t="shared" si="50"/>
        <v>0</v>
      </c>
      <c r="P107" s="165">
        <f t="shared" si="51"/>
        <v>-57.191058625053415</v>
      </c>
      <c r="Q107" s="151">
        <f t="shared" si="52"/>
        <v>0.90468156895824425</v>
      </c>
      <c r="R107" s="271">
        <f>Q123</f>
        <v>0.88302935546033245</v>
      </c>
      <c r="S107" s="192">
        <v>0.25033564814814813</v>
      </c>
      <c r="T107" s="193">
        <v>0.27777777777777779</v>
      </c>
      <c r="U107" s="168"/>
      <c r="V107" s="169">
        <v>39.516666666666715</v>
      </c>
      <c r="W107" s="167"/>
      <c r="X107" s="170"/>
      <c r="Y107" s="274"/>
      <c r="Z107" s="275"/>
      <c r="AA107" s="108">
        <f t="shared" si="53"/>
        <v>-343.14635175032026</v>
      </c>
      <c r="AB107" s="151">
        <f t="shared" si="54"/>
        <v>0.90468156895824436</v>
      </c>
      <c r="AC107" s="276">
        <f>AB123</f>
        <v>0.88302935546033245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1732</v>
      </c>
      <c r="G108" s="94">
        <f t="shared" si="55"/>
        <v>42832.36</v>
      </c>
      <c r="H108" s="95"/>
      <c r="I108" s="96">
        <v>6</v>
      </c>
      <c r="J108" s="97">
        <v>3600</v>
      </c>
      <c r="K108" s="98">
        <f t="shared" si="43"/>
        <v>600</v>
      </c>
      <c r="L108" s="99">
        <v>6</v>
      </c>
      <c r="M108" s="97">
        <f>F108/V108*60</f>
        <v>3257.6802507837042</v>
      </c>
      <c r="N108" s="98">
        <f t="shared" si="49"/>
        <v>542.9467084639507</v>
      </c>
      <c r="O108" s="100">
        <f t="shared" si="50"/>
        <v>0</v>
      </c>
      <c r="P108" s="101">
        <f t="shared" si="51"/>
        <v>-57.053291536049301</v>
      </c>
      <c r="Q108" s="102">
        <f t="shared" si="52"/>
        <v>0.90491118077325117</v>
      </c>
      <c r="R108" s="272"/>
      <c r="S108" s="1">
        <v>0.28131944444444446</v>
      </c>
      <c r="T108" s="2">
        <v>0.3034722222222222</v>
      </c>
      <c r="U108" s="103">
        <v>5.0999999999999979</v>
      </c>
      <c r="V108" s="104">
        <v>31.899999999999949</v>
      </c>
      <c r="W108" s="105"/>
      <c r="X108" s="112"/>
      <c r="Y108" s="264"/>
      <c r="Z108" s="265"/>
      <c r="AA108" s="110">
        <f t="shared" si="53"/>
        <v>-342.3197492162958</v>
      </c>
      <c r="AB108" s="102">
        <f t="shared" si="54"/>
        <v>0.90491118077325117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1866</v>
      </c>
      <c r="G109" s="94">
        <f t="shared" si="55"/>
        <v>42600.78</v>
      </c>
      <c r="H109" s="95"/>
      <c r="I109" s="96">
        <v>10</v>
      </c>
      <c r="J109" s="97">
        <v>3600</v>
      </c>
      <c r="K109" s="98">
        <f t="shared" si="43"/>
        <v>360</v>
      </c>
      <c r="L109" s="99">
        <v>10</v>
      </c>
      <c r="M109" s="97">
        <f>F109/V109*60</f>
        <v>3097.0954356846491</v>
      </c>
      <c r="N109" s="98">
        <f t="shared" si="49"/>
        <v>309.70954356846494</v>
      </c>
      <c r="O109" s="100">
        <f t="shared" si="50"/>
        <v>0</v>
      </c>
      <c r="P109" s="101">
        <f t="shared" si="51"/>
        <v>-50.290456431535063</v>
      </c>
      <c r="Q109" s="102">
        <f t="shared" si="52"/>
        <v>0.86030428769018041</v>
      </c>
      <c r="R109" s="272"/>
      <c r="S109" s="1">
        <v>0.30694444444444446</v>
      </c>
      <c r="T109" s="2">
        <v>0.33204861111111111</v>
      </c>
      <c r="U109" s="103">
        <v>5.0000000000000622</v>
      </c>
      <c r="V109" s="104">
        <v>36.149999999999977</v>
      </c>
      <c r="W109" s="105"/>
      <c r="X109" s="106"/>
      <c r="Y109" s="264"/>
      <c r="Z109" s="265"/>
      <c r="AA109" s="110">
        <f t="shared" si="53"/>
        <v>-502.90456431535085</v>
      </c>
      <c r="AB109" s="102">
        <f t="shared" si="54"/>
        <v>0.8603042876901803</v>
      </c>
      <c r="AC109" s="277"/>
    </row>
    <row r="110" spans="1:29" ht="15.75" customHeight="1">
      <c r="A110" s="280"/>
      <c r="B110" s="91" t="s">
        <v>153</v>
      </c>
      <c r="C110" s="262" t="s">
        <v>260</v>
      </c>
      <c r="D110" s="263"/>
      <c r="E110" s="92">
        <v>20.66</v>
      </c>
      <c r="F110" s="93">
        <v>3277</v>
      </c>
      <c r="G110" s="94">
        <f t="shared" si="55"/>
        <v>67702.820000000007</v>
      </c>
      <c r="H110" s="95"/>
      <c r="I110" s="96">
        <v>6</v>
      </c>
      <c r="J110" s="97">
        <v>3600</v>
      </c>
      <c r="K110" s="98">
        <f t="shared" si="43"/>
        <v>600</v>
      </c>
      <c r="L110" s="99">
        <v>6</v>
      </c>
      <c r="M110" s="97">
        <f>F110/V110*60</f>
        <v>3095.5654683810044</v>
      </c>
      <c r="N110" s="98">
        <f t="shared" si="49"/>
        <v>515.92757806350073</v>
      </c>
      <c r="O110" s="100">
        <f t="shared" si="50"/>
        <v>0</v>
      </c>
      <c r="P110" s="101">
        <f t="shared" si="51"/>
        <v>-84.072421936499268</v>
      </c>
      <c r="Q110" s="102">
        <f t="shared" si="52"/>
        <v>0.85987929677250119</v>
      </c>
      <c r="R110" s="272"/>
      <c r="S110" s="1">
        <v>0.33575231481481482</v>
      </c>
      <c r="T110" s="2">
        <v>0.37986111111111109</v>
      </c>
      <c r="U110" s="103">
        <v>5.333333333333341</v>
      </c>
      <c r="V110" s="104">
        <v>63.51666666666663</v>
      </c>
      <c r="W110" s="105"/>
      <c r="X110" s="112"/>
      <c r="Y110" s="264"/>
      <c r="Z110" s="265"/>
      <c r="AA110" s="110">
        <f t="shared" si="53"/>
        <v>-504.43453161899561</v>
      </c>
      <c r="AB110" s="102">
        <f t="shared" si="54"/>
        <v>0.85987929677250119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1591</v>
      </c>
      <c r="G111" s="94">
        <f t="shared" si="55"/>
        <v>41700.11</v>
      </c>
      <c r="H111" s="112"/>
      <c r="I111" s="96">
        <v>6</v>
      </c>
      <c r="J111" s="97">
        <v>3273</v>
      </c>
      <c r="K111" s="98">
        <f t="shared" si="43"/>
        <v>545.5</v>
      </c>
      <c r="L111" s="113">
        <v>6</v>
      </c>
      <c r="M111" s="97">
        <f>F111/V111*60</f>
        <v>2898.5829959514167</v>
      </c>
      <c r="N111" s="98">
        <f t="shared" si="49"/>
        <v>483.09716599190278</v>
      </c>
      <c r="O111" s="100">
        <f t="shared" si="50"/>
        <v>0</v>
      </c>
      <c r="P111" s="101">
        <f t="shared" si="51"/>
        <v>-62.402834008097216</v>
      </c>
      <c r="Q111" s="102">
        <f t="shared" si="52"/>
        <v>0.88560433729038091</v>
      </c>
      <c r="R111" s="272"/>
      <c r="S111" s="1">
        <v>0.38337962962962963</v>
      </c>
      <c r="T111" s="2">
        <v>0.40625</v>
      </c>
      <c r="U111" s="103">
        <v>5.066666666666686</v>
      </c>
      <c r="V111" s="104">
        <v>32.933333333333337</v>
      </c>
      <c r="W111" s="105"/>
      <c r="X111" s="112"/>
      <c r="Y111" s="264"/>
      <c r="Z111" s="265"/>
      <c r="AA111" s="110">
        <f t="shared" si="53"/>
        <v>-374.41700404858329</v>
      </c>
      <c r="AB111" s="102">
        <f t="shared" si="54"/>
        <v>0.88560433729038091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>
        <f t="shared" si="53"/>
        <v>0</v>
      </c>
      <c r="AB112" s="102" t="e">
        <f t="shared" si="54"/>
        <v>#DIV/0!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>
        <f t="shared" si="53"/>
        <v>0</v>
      </c>
      <c r="AB113" s="102" t="e">
        <f t="shared" si="54"/>
        <v>#DIV/0!</v>
      </c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M123" si="56">AVERAGE(I107:I122)</f>
        <v>6.8</v>
      </c>
      <c r="J123" s="137">
        <f t="shared" si="56"/>
        <v>3534.6</v>
      </c>
      <c r="K123" s="138">
        <f t="shared" ref="K123" si="57">J123/I123</f>
        <v>519.79411764705878</v>
      </c>
      <c r="L123" s="136">
        <f t="shared" si="56"/>
        <v>6.8</v>
      </c>
      <c r="M123" s="137">
        <f t="shared" si="56"/>
        <v>3121.1555598100908</v>
      </c>
      <c r="N123" s="138">
        <f>M123/L123</f>
        <v>458.99346467795453</v>
      </c>
      <c r="O123" s="139">
        <f>L123-I123</f>
        <v>0</v>
      </c>
      <c r="P123" s="140">
        <f>N123-K123</f>
        <v>-60.800652969104249</v>
      </c>
      <c r="Q123" s="141">
        <f>N123/K123</f>
        <v>0.88302935546033245</v>
      </c>
      <c r="R123" s="273"/>
      <c r="S123" s="142">
        <f>S107</f>
        <v>0.25033564814814813</v>
      </c>
      <c r="T123" s="143">
        <f>INDEX(T107:T122,COUNTA(T107:T122))</f>
        <v>0.40625</v>
      </c>
      <c r="U123" s="144"/>
      <c r="V123" s="155"/>
      <c r="W123" s="134"/>
      <c r="X123" s="138"/>
      <c r="Y123" s="260"/>
      <c r="Z123" s="261"/>
      <c r="AA123" s="156">
        <f>M123-J123</f>
        <v>-413.44444018990907</v>
      </c>
      <c r="AB123" s="141">
        <f>M123/J123</f>
        <v>0.88302935546033245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865</v>
      </c>
      <c r="G124" s="158">
        <f t="shared" ref="G124:G126" si="58">E124*F124</f>
        <v>38319.5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1769.3181818181815</v>
      </c>
      <c r="N124" s="162">
        <f>M124/L124</f>
        <v>104.07754010695186</v>
      </c>
      <c r="O124" s="164">
        <f>L124-I124</f>
        <v>0</v>
      </c>
      <c r="P124" s="165">
        <f>N124-K124</f>
        <v>-13.569518716577548</v>
      </c>
      <c r="Q124" s="151">
        <f>N124/K124</f>
        <v>0.88465909090909078</v>
      </c>
      <c r="R124" s="271">
        <f>Q140</f>
        <v>0.88398800098677077</v>
      </c>
      <c r="S124" s="166">
        <v>0.70833333333333337</v>
      </c>
      <c r="T124" s="167">
        <v>0.72870370370370374</v>
      </c>
      <c r="U124" s="168"/>
      <c r="V124" s="169">
        <v>29.333333333333336</v>
      </c>
      <c r="W124" s="86"/>
      <c r="X124" s="87"/>
      <c r="Y124" s="274"/>
      <c r="Z124" s="275"/>
      <c r="AA124" s="108">
        <f>M124-J124</f>
        <v>-230.68181818181847</v>
      </c>
      <c r="AB124" s="151">
        <f>M124/J124</f>
        <v>0.88465909090909078</v>
      </c>
      <c r="AC124" s="349">
        <f>AB140</f>
        <v>0.88398800098677077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821</v>
      </c>
      <c r="G125" s="94">
        <f t="shared" si="58"/>
        <v>41600.07</v>
      </c>
      <c r="H125" s="95"/>
      <c r="I125" s="96">
        <v>20</v>
      </c>
      <c r="J125" s="97">
        <v>2000</v>
      </c>
      <c r="K125" s="98">
        <f t="shared" ref="K125:K126" si="59">J125/I125</f>
        <v>100</v>
      </c>
      <c r="L125" s="99">
        <v>20</v>
      </c>
      <c r="M125" s="97">
        <f>F125/V125*60</f>
        <v>1767.7033492822975</v>
      </c>
      <c r="N125" s="98">
        <f>M125/L125</f>
        <v>88.385167464114872</v>
      </c>
      <c r="O125" s="100">
        <f>L125-I125</f>
        <v>0</v>
      </c>
      <c r="P125" s="101">
        <f>N125-K125</f>
        <v>-11.614832535885128</v>
      </c>
      <c r="Q125" s="102">
        <f>N125/K125</f>
        <v>0.88385167464114867</v>
      </c>
      <c r="R125" s="272"/>
      <c r="S125" s="1">
        <v>0.73273148148148148</v>
      </c>
      <c r="T125" s="2">
        <v>0.75208333333333333</v>
      </c>
      <c r="U125" s="103">
        <v>5.7999999999999474</v>
      </c>
      <c r="V125" s="104">
        <v>27.866666666666653</v>
      </c>
      <c r="W125" s="105"/>
      <c r="X125" s="106"/>
      <c r="Y125" s="264"/>
      <c r="Z125" s="265"/>
      <c r="AA125" s="110">
        <f>M125-J125</f>
        <v>-232.29665071770251</v>
      </c>
      <c r="AB125" s="102">
        <f>M125/J125</f>
        <v>0.88385167464114878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1228</v>
      </c>
      <c r="G126" s="94">
        <f t="shared" si="58"/>
        <v>70364.399999999994</v>
      </c>
      <c r="H126" s="95"/>
      <c r="I126" s="96">
        <v>21</v>
      </c>
      <c r="J126" s="97">
        <v>2000</v>
      </c>
      <c r="K126" s="98">
        <f t="shared" si="59"/>
        <v>95.238095238095241</v>
      </c>
      <c r="L126" s="99">
        <v>21</v>
      </c>
      <c r="M126" s="97">
        <f>F126/V126*60</f>
        <v>1766.9064748201454</v>
      </c>
      <c r="N126" s="98">
        <f>M126/L126</f>
        <v>84.13840356286407</v>
      </c>
      <c r="O126" s="100">
        <f>L126-I126</f>
        <v>0</v>
      </c>
      <c r="P126" s="101">
        <f>N126-K126</f>
        <v>-11.099691675231171</v>
      </c>
      <c r="Q126" s="102">
        <f>N126/K126</f>
        <v>0.88345323741007276</v>
      </c>
      <c r="R126" s="272"/>
      <c r="S126" s="1">
        <v>0.7557638888888889</v>
      </c>
      <c r="T126" s="2">
        <v>0.78472222222222221</v>
      </c>
      <c r="U126" s="103">
        <v>5.3000000000000291</v>
      </c>
      <c r="V126" s="104">
        <v>41.69999999999996</v>
      </c>
      <c r="W126" s="105"/>
      <c r="X126" s="106"/>
      <c r="Y126" s="264"/>
      <c r="Z126" s="265"/>
      <c r="AA126" s="110">
        <f>M126-J126</f>
        <v>-233.09352517985462</v>
      </c>
      <c r="AB126" s="102">
        <f>M126/J126</f>
        <v>0.88345323741007264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M140" si="60">AVERAGE(I124:I139)</f>
        <v>19.333333333333332</v>
      </c>
      <c r="J140" s="137">
        <f t="shared" si="60"/>
        <v>2000</v>
      </c>
      <c r="K140" s="138">
        <f t="shared" ref="K140" si="61">J140/I140</f>
        <v>103.44827586206897</v>
      </c>
      <c r="L140" s="136">
        <f t="shared" si="60"/>
        <v>19.333333333333332</v>
      </c>
      <c r="M140" s="137">
        <f t="shared" si="60"/>
        <v>1767.9760019735415</v>
      </c>
      <c r="N140" s="138">
        <f>M140/L140</f>
        <v>91.447034584838363</v>
      </c>
      <c r="O140" s="139">
        <f>L140-I140</f>
        <v>0</v>
      </c>
      <c r="P140" s="140">
        <f>N140-K140</f>
        <v>-12.001241277230605</v>
      </c>
      <c r="Q140" s="141">
        <f>N140/K140</f>
        <v>0.88398800098677077</v>
      </c>
      <c r="R140" s="273"/>
      <c r="S140" s="142">
        <f>S124</f>
        <v>0.70833333333333337</v>
      </c>
      <c r="T140" s="143">
        <f>INDEX(T124:T139,COUNTA(T124:T139))</f>
        <v>0.78472222222222221</v>
      </c>
      <c r="U140" s="144"/>
      <c r="V140" s="155"/>
      <c r="W140" s="187"/>
      <c r="X140" s="188"/>
      <c r="Y140" s="260"/>
      <c r="Z140" s="261"/>
      <c r="AA140" s="156">
        <f>M140-J140</f>
        <v>-232.02399802645846</v>
      </c>
      <c r="AB140" s="141">
        <f>M140/J140</f>
        <v>0.88398800098677077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1566</v>
      </c>
      <c r="G141" s="158">
        <f t="shared" ref="G141:G143" si="62">E141*F141</f>
        <v>88933.14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1767.8269049858891</v>
      </c>
      <c r="N141" s="162">
        <f>M141/L141</f>
        <v>76.862039347212573</v>
      </c>
      <c r="O141" s="164">
        <f>L141-I141</f>
        <v>0</v>
      </c>
      <c r="P141" s="165">
        <f>N141-K141</f>
        <v>-10.094482391917865</v>
      </c>
      <c r="Q141" s="151">
        <f>N141/K141</f>
        <v>0.88391345249294451</v>
      </c>
      <c r="R141" s="271">
        <f>Q157</f>
        <v>0.88440794298374803</v>
      </c>
      <c r="S141" s="166">
        <v>0.70833333333333337</v>
      </c>
      <c r="T141" s="167">
        <v>0.74524305555555559</v>
      </c>
      <c r="U141" s="168"/>
      <c r="V141" s="169">
        <v>53.149999999999991</v>
      </c>
      <c r="W141" s="167"/>
      <c r="X141" s="170"/>
      <c r="Y141" s="274"/>
      <c r="Z141" s="275"/>
      <c r="AA141" s="108">
        <f>M141-J141</f>
        <v>-232.17309501411091</v>
      </c>
      <c r="AB141" s="151">
        <f>M141/J141</f>
        <v>0.88391345249294451</v>
      </c>
      <c r="AC141" s="276">
        <f>AB157</f>
        <v>0.88440794298374803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1267</v>
      </c>
      <c r="G142" s="94">
        <f t="shared" si="62"/>
        <v>72054.289999999994</v>
      </c>
      <c r="H142" s="95"/>
      <c r="I142" s="96">
        <v>23</v>
      </c>
      <c r="J142" s="97">
        <v>2000</v>
      </c>
      <c r="K142" s="98">
        <f t="shared" ref="K142:K143" si="63">J142/I142</f>
        <v>86.956521739130437</v>
      </c>
      <c r="L142" s="99">
        <v>23</v>
      </c>
      <c r="M142" s="97">
        <f>F142/V142*60</f>
        <v>1768.5924777045343</v>
      </c>
      <c r="N142" s="98">
        <f>M142/L142</f>
        <v>76.895325117588442</v>
      </c>
      <c r="O142" s="100">
        <f>L142-I142</f>
        <v>0</v>
      </c>
      <c r="P142" s="101">
        <f>N142-K142</f>
        <v>-10.061196621541995</v>
      </c>
      <c r="Q142" s="102">
        <f>N142/K142</f>
        <v>0.88429623885226705</v>
      </c>
      <c r="R142" s="272"/>
      <c r="S142" s="1">
        <v>0.74862268518518515</v>
      </c>
      <c r="T142" s="2">
        <v>0.77847222222222223</v>
      </c>
      <c r="U142" s="103">
        <v>4.8666666666665748</v>
      </c>
      <c r="V142" s="104">
        <v>42.983333333333391</v>
      </c>
      <c r="W142" s="105"/>
      <c r="X142" s="106"/>
      <c r="Y142" s="264"/>
      <c r="Z142" s="265"/>
      <c r="AA142" s="110">
        <f>M142-J142</f>
        <v>-231.4075222954657</v>
      </c>
      <c r="AB142" s="102">
        <f>M142/J142</f>
        <v>0.88429623885226716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1565</v>
      </c>
      <c r="G143" s="94">
        <f t="shared" si="62"/>
        <v>74494</v>
      </c>
      <c r="H143" s="95"/>
      <c r="I143" s="96">
        <v>23</v>
      </c>
      <c r="J143" s="97">
        <v>2000</v>
      </c>
      <c r="K143" s="98">
        <f t="shared" si="63"/>
        <v>86.956521739130437</v>
      </c>
      <c r="L143" s="99">
        <v>23</v>
      </c>
      <c r="M143" s="97">
        <f>F143/V143*60</f>
        <v>1770.0282752120647</v>
      </c>
      <c r="N143" s="98">
        <f>M143/L143</f>
        <v>76.957751096176722</v>
      </c>
      <c r="O143" s="100">
        <f>L143-I143</f>
        <v>0</v>
      </c>
      <c r="P143" s="101">
        <f>N143-K143</f>
        <v>-9.9987706429537155</v>
      </c>
      <c r="Q143" s="102">
        <f>N143/K143</f>
        <v>0.88501413760603231</v>
      </c>
      <c r="R143" s="272"/>
      <c r="S143" s="1">
        <v>0.78263888888888888</v>
      </c>
      <c r="T143" s="2">
        <v>0.81947916666666665</v>
      </c>
      <c r="U143" s="103">
        <v>5.9999999999999787</v>
      </c>
      <c r="V143" s="104">
        <v>53.049999999999983</v>
      </c>
      <c r="W143" s="105"/>
      <c r="X143" s="106"/>
      <c r="Y143" s="264"/>
      <c r="Z143" s="265"/>
      <c r="AA143" s="110">
        <f>M143-J143</f>
        <v>-229.97172478793527</v>
      </c>
      <c r="AB143" s="102">
        <f>M143/J143</f>
        <v>0.88501413760603231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M157" si="64">AVERAGE(I141:I156)</f>
        <v>23</v>
      </c>
      <c r="J157" s="137">
        <f t="shared" si="64"/>
        <v>2000</v>
      </c>
      <c r="K157" s="138">
        <f t="shared" ref="K157" si="65">J157/I157</f>
        <v>86.956521739130437</v>
      </c>
      <c r="L157" s="136">
        <f t="shared" si="64"/>
        <v>23</v>
      </c>
      <c r="M157" s="137">
        <f t="shared" si="64"/>
        <v>1768.8158859674961</v>
      </c>
      <c r="N157" s="138">
        <f>M157/L157</f>
        <v>76.905038520325917</v>
      </c>
      <c r="O157" s="139">
        <f>L157-I157</f>
        <v>0</v>
      </c>
      <c r="P157" s="140">
        <f>N157-K157</f>
        <v>-10.05148321880452</v>
      </c>
      <c r="Q157" s="141">
        <f>N157/K157</f>
        <v>0.88440794298374803</v>
      </c>
      <c r="R157" s="273"/>
      <c r="S157" s="142">
        <f>S141</f>
        <v>0.70833333333333337</v>
      </c>
      <c r="T157" s="143">
        <f>INDEX(T141:T156,COUNTA(T141:T156))</f>
        <v>0.81947916666666665</v>
      </c>
      <c r="U157" s="144"/>
      <c r="V157" s="155"/>
      <c r="W157" s="134"/>
      <c r="X157" s="138"/>
      <c r="Y157" s="260"/>
      <c r="Z157" s="261"/>
      <c r="AA157" s="156">
        <f>M157-J157</f>
        <v>-231.18411403250389</v>
      </c>
      <c r="AB157" s="141">
        <f>M157/J157</f>
        <v>0.88440794298374803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40" priority="3" operator="greaterThan">
      <formula>0</formula>
    </cfRule>
  </conditionalFormatting>
  <conditionalFormatting sqref="P5:P157 AA5:AA157">
    <cfRule type="cellIs" dxfId="739" priority="6" operator="lessThan">
      <formula>0</formula>
    </cfRule>
  </conditionalFormatting>
  <conditionalFormatting sqref="Q5:Q157 AB5:AB157">
    <cfRule type="cellIs" dxfId="738" priority="4" operator="greaterThan">
      <formula>1</formula>
    </cfRule>
    <cfRule type="cellIs" dxfId="737" priority="5" operator="lessThan">
      <formula>0.8</formula>
    </cfRule>
  </conditionalFormatting>
  <conditionalFormatting sqref="R5:R157 AC124">
    <cfRule type="cellIs" dxfId="736" priority="7" operator="lessThan">
      <formula>0.8</formula>
    </cfRule>
  </conditionalFormatting>
  <conditionalFormatting sqref="AC5:AC22 AC56:AC91">
    <cfRule type="cellIs" dxfId="735" priority="9" operator="lessThan">
      <formula>0.8</formula>
    </cfRule>
  </conditionalFormatting>
  <conditionalFormatting sqref="AC39">
    <cfRule type="cellIs" dxfId="734" priority="12" operator="lessThan">
      <formula>0.8</formula>
    </cfRule>
  </conditionalFormatting>
  <conditionalFormatting sqref="AC54">
    <cfRule type="cellIs" dxfId="733" priority="11" operator="lessThan">
      <formula>0.8</formula>
    </cfRule>
  </conditionalFormatting>
  <conditionalFormatting sqref="AC97:AC105">
    <cfRule type="cellIs" dxfId="732" priority="10" operator="lessThan">
      <formula>0.8</formula>
    </cfRule>
  </conditionalFormatting>
  <conditionalFormatting sqref="AC107:AC112">
    <cfRule type="cellIs" dxfId="731" priority="8" operator="lessThan">
      <formula>0.8</formula>
    </cfRule>
  </conditionalFormatting>
  <conditionalFormatting sqref="AC139">
    <cfRule type="cellIs" dxfId="730" priority="2" operator="lessThan">
      <formula>0.8</formula>
    </cfRule>
  </conditionalFormatting>
  <conditionalFormatting sqref="AC141:AC157">
    <cfRule type="cellIs" dxfId="729" priority="1" operator="lessThan">
      <formula>0.8</formula>
    </cfRule>
  </conditionalFormatting>
  <dataValidations count="1">
    <dataValidation type="list" allowBlank="1" showInputMessage="1" showErrorMessage="1" sqref="Y5:Z157" xr:uid="{71360E04-B41B-4B11-9C04-D8C802FADA77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F7F4-64D8-4C1D-8395-18A9C552BBD0}">
  <sheetPr>
    <tabColor theme="8" tint="0.59999389629810485"/>
  </sheetPr>
  <dimension ref="B1:AR36"/>
  <sheetViews>
    <sheetView zoomScale="70" zoomScaleNormal="70" workbookViewId="0">
      <selection activeCell="J37" sqref="J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261</v>
      </c>
      <c r="D3" s="248"/>
      <c r="E3" s="6" t="s">
        <v>2</v>
      </c>
      <c r="F3" s="249">
        <f>'1126(18度C)'!D1+'1126(4度C)'!D1</f>
        <v>236530</v>
      </c>
      <c r="G3" s="250"/>
      <c r="H3" s="6" t="s">
        <v>3</v>
      </c>
      <c r="I3" s="251">
        <f>'1126(18度C)'!F1+'1126(4度C)'!F1</f>
        <v>7837463.8099999987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455.15102783217418</v>
      </c>
      <c r="F6" s="226" t="e">
        <f>AVERAGE(#REF!,D13:K13)</f>
        <v>#REF!</v>
      </c>
      <c r="G6" s="227">
        <f>AVERAGE(D13:K13)</f>
        <v>184.14899422155531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783.48901098901092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400.64006255438869</v>
      </c>
      <c r="F7" s="230" t="e">
        <f>AVERAGE(#REF!,D14:K14)</f>
        <v>#REF!</v>
      </c>
      <c r="G7" s="217">
        <f>AVERAGE(D14:K14)</f>
        <v>162.00455252372032</v>
      </c>
      <c r="H7" s="218"/>
      <c r="I7" s="217">
        <f>AVERAGE(L14:O14)</f>
        <v>84.170118821565637</v>
      </c>
      <c r="J7" s="218"/>
      <c r="K7" s="217">
        <f>AVERAGE(D28:O28)</f>
        <v>523.74349223403908</v>
      </c>
      <c r="L7" s="218"/>
      <c r="M7" s="217">
        <f>AVERAGE(P28:X28)</f>
        <v>688.97295253894333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0.87993148057767157</v>
      </c>
      <c r="F8" s="222" t="e">
        <f>AVERAGE(D15:K15,#REF!)</f>
        <v>#REF!</v>
      </c>
      <c r="G8" s="223">
        <f>AVERAGE(D15:K15)</f>
        <v>0.87956629158030908</v>
      </c>
      <c r="H8" s="224"/>
      <c r="I8" s="223">
        <f>AVERAGE(L15:O15)</f>
        <v>0.88412859808292676</v>
      </c>
      <c r="J8" s="224"/>
      <c r="K8" s="223">
        <f>AVERAGE(D29:O29)</f>
        <v>0.88004105938058264</v>
      </c>
      <c r="L8" s="224"/>
      <c r="M8" s="223">
        <f>AVERAGE(P29:X29)</f>
        <v>0.87861048784780116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81.632653061224488</v>
      </c>
      <c r="F13" s="23">
        <v>89.333333333333343</v>
      </c>
      <c r="G13" s="23">
        <v>90.909090909090907</v>
      </c>
      <c r="H13" s="23">
        <v>154.28571428571431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107.25342440720922</v>
      </c>
      <c r="E14" s="27">
        <v>72.384916441614777</v>
      </c>
      <c r="F14" s="27">
        <v>78.283521152338579</v>
      </c>
      <c r="G14" s="27">
        <v>78.895137154746848</v>
      </c>
      <c r="H14" s="27">
        <v>135.50231759527315</v>
      </c>
      <c r="I14" s="27">
        <v>204.43363279449747</v>
      </c>
      <c r="J14" s="27" t="s">
        <v>36</v>
      </c>
      <c r="K14" s="54">
        <v>457.27891812036205</v>
      </c>
      <c r="L14" s="26" t="s">
        <v>36</v>
      </c>
      <c r="M14" s="66" t="s">
        <v>36</v>
      </c>
      <c r="N14" s="27">
        <v>91.448474580085048</v>
      </c>
      <c r="O14" s="28">
        <v>76.891763063046227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0.8881924208722014</v>
      </c>
      <c r="E15" s="31">
        <f t="shared" si="0"/>
        <v>0.88671522640978107</v>
      </c>
      <c r="F15" s="31">
        <f t="shared" si="0"/>
        <v>0.8763080726008049</v>
      </c>
      <c r="G15" s="31">
        <f t="shared" si="0"/>
        <v>0.86784650870221536</v>
      </c>
      <c r="H15" s="31">
        <f t="shared" si="0"/>
        <v>0.87825576219158519</v>
      </c>
      <c r="I15" s="31">
        <f t="shared" si="0"/>
        <v>0.8799152057151971</v>
      </c>
      <c r="J15" s="31" t="s">
        <v>36</v>
      </c>
      <c r="K15" s="55">
        <f t="shared" ref="K15" si="1">K14/K13</f>
        <v>0.8797308445703792</v>
      </c>
      <c r="L15" s="30" t="s">
        <v>36</v>
      </c>
      <c r="M15" s="67" t="s">
        <v>36</v>
      </c>
      <c r="N15" s="31">
        <f t="shared" ref="N15:O15" si="2">N14/N13</f>
        <v>0.88400192094082208</v>
      </c>
      <c r="O15" s="32">
        <f t="shared" si="2"/>
        <v>0.88425527522503156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0.16666666666666666</v>
      </c>
      <c r="E16" s="2">
        <v>0.16666666666666666</v>
      </c>
      <c r="F16" s="2">
        <v>0.16666666666666666</v>
      </c>
      <c r="G16" s="2">
        <v>0.16666666666666666</v>
      </c>
      <c r="H16" s="2">
        <v>0.16672453703703705</v>
      </c>
      <c r="I16" s="2">
        <v>0.23982638888888888</v>
      </c>
      <c r="J16" s="2" t="s">
        <v>36</v>
      </c>
      <c r="K16" s="2">
        <v>0.16666666666666666</v>
      </c>
      <c r="L16" s="1" t="s">
        <v>36</v>
      </c>
      <c r="M16" s="68" t="s">
        <v>36</v>
      </c>
      <c r="N16" s="2">
        <v>0.70833333333333337</v>
      </c>
      <c r="O16" s="3">
        <v>0.7086689814814815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0.52986111111111112</v>
      </c>
      <c r="E17" s="2">
        <v>0.62524305555555559</v>
      </c>
      <c r="F17" s="2">
        <v>0.64039351851851856</v>
      </c>
      <c r="G17" s="2">
        <v>0.62291666666666656</v>
      </c>
      <c r="H17" s="2">
        <v>0.59745370370370365</v>
      </c>
      <c r="I17" s="2">
        <v>0.50582175925925921</v>
      </c>
      <c r="J17" s="2" t="s">
        <v>36</v>
      </c>
      <c r="K17" s="2">
        <v>0.34097222222222223</v>
      </c>
      <c r="L17" s="1" t="s">
        <v>36</v>
      </c>
      <c r="M17" s="68" t="s">
        <v>36</v>
      </c>
      <c r="N17" s="2">
        <v>0.79583333333333328</v>
      </c>
      <c r="O17" s="3">
        <v>0.83546296296296296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24.5</v>
      </c>
      <c r="F18" s="34">
        <v>21.428571428571427</v>
      </c>
      <c r="G18" s="34">
        <v>22</v>
      </c>
      <c r="H18" s="34">
        <v>19.444444444444443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787.5</v>
      </c>
      <c r="U27" s="23" t="s">
        <v>36</v>
      </c>
      <c r="V27" s="23">
        <v>825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183.2721675746244</v>
      </c>
      <c r="E28" s="27" t="s">
        <v>36</v>
      </c>
      <c r="F28" s="27" t="s">
        <v>36</v>
      </c>
      <c r="G28" s="27">
        <v>271.75075749005867</v>
      </c>
      <c r="H28" s="27">
        <v>384.37582089081155</v>
      </c>
      <c r="I28" s="27">
        <v>371.38111058376791</v>
      </c>
      <c r="J28" s="27" t="s">
        <v>36</v>
      </c>
      <c r="K28" s="27" t="s">
        <v>36</v>
      </c>
      <c r="L28" s="27" t="s">
        <v>36</v>
      </c>
      <c r="M28" s="27">
        <v>692.9742431991009</v>
      </c>
      <c r="N28" s="27">
        <v>1000.6656660521907</v>
      </c>
      <c r="O28" s="27">
        <v>761.78467984771919</v>
      </c>
      <c r="P28" s="26">
        <v>248.94047746426099</v>
      </c>
      <c r="Q28" s="27" t="s">
        <v>36</v>
      </c>
      <c r="R28" s="27" t="s">
        <v>36</v>
      </c>
      <c r="S28" s="27" t="s">
        <v>36</v>
      </c>
      <c r="T28" s="27">
        <v>690.19980963332944</v>
      </c>
      <c r="U28" s="27" t="s">
        <v>36</v>
      </c>
      <c r="V28" s="27">
        <v>734.88153749399464</v>
      </c>
      <c r="W28" s="27">
        <v>857.22816695843471</v>
      </c>
      <c r="X28" s="28">
        <v>913.61477114469722</v>
      </c>
    </row>
    <row r="29" spans="2:44" ht="40.15" customHeight="1">
      <c r="B29" s="205"/>
      <c r="C29" s="29" t="s">
        <v>38</v>
      </c>
      <c r="D29" s="31">
        <f>D28/D27</f>
        <v>0.86545190243572645</v>
      </c>
      <c r="E29" s="31" t="s">
        <v>36</v>
      </c>
      <c r="F29" s="31" t="s">
        <v>36</v>
      </c>
      <c r="G29" s="31">
        <f>G28/G27</f>
        <v>0.86809269753768747</v>
      </c>
      <c r="H29" s="31">
        <f>H28/H27</f>
        <v>0.88702112513264209</v>
      </c>
      <c r="I29" s="31">
        <f>I28/I27</f>
        <v>0.89131466540104298</v>
      </c>
      <c r="J29" s="31" t="s">
        <v>36</v>
      </c>
      <c r="K29" s="31" t="s">
        <v>36</v>
      </c>
      <c r="L29" s="31" t="s">
        <v>36</v>
      </c>
      <c r="M29" s="31">
        <f>M28/M27</f>
        <v>0.89246682836247837</v>
      </c>
      <c r="N29" s="31">
        <f>N28/N27</f>
        <v>0.87014405743668755</v>
      </c>
      <c r="O29" s="31">
        <f>O28/O27</f>
        <v>0.88579613935781298</v>
      </c>
      <c r="P29" s="30">
        <f>P28/P27</f>
        <v>0.87129167112491346</v>
      </c>
      <c r="Q29" s="31" t="s">
        <v>36</v>
      </c>
      <c r="R29" s="31" t="s">
        <v>36</v>
      </c>
      <c r="S29" s="31" t="s">
        <v>36</v>
      </c>
      <c r="T29" s="31">
        <f>T28/T27</f>
        <v>0.87644420270898971</v>
      </c>
      <c r="U29" s="31" t="s">
        <v>36</v>
      </c>
      <c r="V29" s="31">
        <f>V28/V27</f>
        <v>0.89076549999272081</v>
      </c>
      <c r="W29" s="31">
        <f>W28/W27</f>
        <v>0.8844417595602897</v>
      </c>
      <c r="X29" s="32">
        <f>X28/X27</f>
        <v>0.87010930585209256</v>
      </c>
    </row>
    <row r="30" spans="2:44" ht="17.25" customHeight="1">
      <c r="B30" s="206" t="s">
        <v>39</v>
      </c>
      <c r="C30" s="14" t="s">
        <v>40</v>
      </c>
      <c r="D30" s="2">
        <v>0.31481481481481483</v>
      </c>
      <c r="E30" s="2" t="s">
        <v>36</v>
      </c>
      <c r="F30" s="2" t="s">
        <v>36</v>
      </c>
      <c r="G30" s="2">
        <v>0.16666666666666666</v>
      </c>
      <c r="H30" s="2">
        <v>0.25</v>
      </c>
      <c r="I30" s="2">
        <v>0.34444444444444444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0.16666666666666666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0.70864583333333331</v>
      </c>
      <c r="X30" s="3">
        <v>0.70848379629629632</v>
      </c>
    </row>
    <row r="31" spans="2:44" ht="17.25" customHeight="1">
      <c r="B31" s="203"/>
      <c r="C31" s="14" t="s">
        <v>41</v>
      </c>
      <c r="D31" s="2">
        <v>0.37996527777777778</v>
      </c>
      <c r="E31" s="2" t="s">
        <v>36</v>
      </c>
      <c r="F31" s="2" t="s">
        <v>36</v>
      </c>
      <c r="G31" s="2">
        <v>0.2361111111111111</v>
      </c>
      <c r="H31" s="2">
        <v>0.33263888888888887</v>
      </c>
      <c r="I31" s="2">
        <v>0.3841087962962963</v>
      </c>
      <c r="J31" s="2" t="s">
        <v>36</v>
      </c>
      <c r="K31" s="2" t="s">
        <v>36</v>
      </c>
      <c r="L31" s="2" t="s">
        <v>36</v>
      </c>
      <c r="M31" s="2">
        <v>0.44587962962962963</v>
      </c>
      <c r="N31" s="2">
        <v>0.43263888888888891</v>
      </c>
      <c r="O31" s="2">
        <v>0.41041666666666665</v>
      </c>
      <c r="P31" s="1">
        <v>0.84513888888888888</v>
      </c>
      <c r="Q31" s="2" t="s">
        <v>36</v>
      </c>
      <c r="R31" s="2" t="s">
        <v>36</v>
      </c>
      <c r="S31" s="2" t="s">
        <v>36</v>
      </c>
      <c r="T31" s="2">
        <v>0.94884259259259263</v>
      </c>
      <c r="U31" s="2" t="s">
        <v>36</v>
      </c>
      <c r="V31" s="2">
        <v>0.95586805555555554</v>
      </c>
      <c r="W31" s="2">
        <v>1.0196527777777777</v>
      </c>
      <c r="X31" s="3">
        <v>1.0202893518518519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0ECE-3EFA-4BFA-97AB-265BFC9D3430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121816</v>
      </c>
      <c r="E1" s="76" t="s">
        <v>3</v>
      </c>
      <c r="F1" s="77">
        <f>SUM(G5:G208)</f>
        <v>2410337.3299999996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45987</v>
      </c>
      <c r="B2" s="323"/>
      <c r="C2" s="81" t="s">
        <v>34</v>
      </c>
      <c r="D2" s="82">
        <f>AVERAGE(N21,N38,N55,N72,N89,N106,N123,N140,N157,N174,N191,N208)</f>
        <v>592.58910069441583</v>
      </c>
      <c r="E2" s="82" t="s">
        <v>80</v>
      </c>
      <c r="F2" s="83">
        <f>F1/D1</f>
        <v>19.786705605175015</v>
      </c>
      <c r="G2" s="84" t="s">
        <v>81</v>
      </c>
      <c r="H2" s="85">
        <f>COUNT(H5:H208)</f>
        <v>5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2320</v>
      </c>
      <c r="G5" s="94">
        <f t="shared" ref="G5:G6" si="0">E5*F5</f>
        <v>69252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3116.417910447763</v>
      </c>
      <c r="N5" s="98">
        <f>M5/L5</f>
        <v>183.31870061457428</v>
      </c>
      <c r="O5" s="100">
        <f>L5-I5</f>
        <v>0</v>
      </c>
      <c r="P5" s="101">
        <f>N5-K5</f>
        <v>-28.446005267778645</v>
      </c>
      <c r="Q5" s="102">
        <f>N5/K5</f>
        <v>0.86567164179104528</v>
      </c>
      <c r="R5" s="272">
        <f>Q21</f>
        <v>0.86545190243572645</v>
      </c>
      <c r="S5" s="1">
        <v>0.31481481481481483</v>
      </c>
      <c r="T5" s="2">
        <v>0.34583333333333333</v>
      </c>
      <c r="U5" s="103">
        <v>5.2333333333333254</v>
      </c>
      <c r="V5" s="104">
        <v>44.666666666666643</v>
      </c>
      <c r="W5" s="105"/>
      <c r="X5" s="87"/>
      <c r="Y5" s="274"/>
      <c r="Z5" s="275"/>
      <c r="AA5" s="108">
        <f>M5-J5</f>
        <v>-483.58208955223699</v>
      </c>
      <c r="AB5" s="109">
        <f>M5/J5</f>
        <v>0.86567164179104528</v>
      </c>
      <c r="AC5" s="289">
        <f>AB21</f>
        <v>0.86545190243572634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2292</v>
      </c>
      <c r="G6" s="94">
        <f t="shared" si="0"/>
        <v>67659.839999999997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3114.8357870894661</v>
      </c>
      <c r="N6" s="98">
        <f>M6/L6</f>
        <v>183.22563453467447</v>
      </c>
      <c r="O6" s="100">
        <f>L6-I6</f>
        <v>0</v>
      </c>
      <c r="P6" s="101">
        <f>N6-K6</f>
        <v>-28.539071347678458</v>
      </c>
      <c r="Q6" s="102">
        <f>N6/K6</f>
        <v>0.86523216308040729</v>
      </c>
      <c r="R6" s="272"/>
      <c r="S6" s="1">
        <v>0.34930555555555554</v>
      </c>
      <c r="T6" s="2">
        <v>0.37996527777777778</v>
      </c>
      <c r="U6" s="103">
        <v>4.9999999999999822</v>
      </c>
      <c r="V6" s="104">
        <v>44.150000000000027</v>
      </c>
      <c r="W6" s="105"/>
      <c r="X6" s="106"/>
      <c r="Y6" s="264"/>
      <c r="Z6" s="265"/>
      <c r="AA6" s="110">
        <f>M6-J6</f>
        <v>-485.16421291053393</v>
      </c>
      <c r="AB6" s="111">
        <f>M6/J6</f>
        <v>0.86523216308040729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3115.6268487686148</v>
      </c>
      <c r="N21" s="138">
        <f>M21/L21</f>
        <v>183.2721675746244</v>
      </c>
      <c r="O21" s="139">
        <f>L21-I21</f>
        <v>0</v>
      </c>
      <c r="P21" s="140">
        <f>N21-K21</f>
        <v>-28.492538307728523</v>
      </c>
      <c r="Q21" s="141">
        <f>N21/K21</f>
        <v>0.86545190243572645</v>
      </c>
      <c r="R21" s="273"/>
      <c r="S21" s="142">
        <f>S5</f>
        <v>0.31481481481481483</v>
      </c>
      <c r="T21" s="143">
        <f>INDEX(T5:T20,COUNTA(T5:T20))</f>
        <v>0.37996527777777778</v>
      </c>
      <c r="U21" s="144"/>
      <c r="V21" s="144"/>
      <c r="W21" s="145"/>
      <c r="X21" s="146"/>
      <c r="Y21" s="260"/>
      <c r="Z21" s="261"/>
      <c r="AA21" s="147">
        <f>M21-J21</f>
        <v>-484.37315123138524</v>
      </c>
      <c r="AB21" s="148">
        <f>M21/J21</f>
        <v>0.86545190243572634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1422</v>
      </c>
      <c r="G22" s="158">
        <f t="shared" ref="G22:G23" si="5">E22*F22</f>
        <v>36460.080000000002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3144.4717444717426</v>
      </c>
      <c r="N22" s="162">
        <f>M22/L22</f>
        <v>285.86106767924935</v>
      </c>
      <c r="O22" s="164">
        <f>L22-I22</f>
        <v>0</v>
      </c>
      <c r="P22" s="165">
        <f>N22-K22</f>
        <v>-41.411659593477907</v>
      </c>
      <c r="Q22" s="151">
        <f>N22/K22</f>
        <v>0.873464373464373</v>
      </c>
      <c r="R22" s="271">
        <f>Q38</f>
        <v>0.86809269753768747</v>
      </c>
      <c r="S22" s="166">
        <v>0.16666666666666666</v>
      </c>
      <c r="T22" s="167">
        <v>0.18550925925925926</v>
      </c>
      <c r="U22" s="168"/>
      <c r="V22" s="169">
        <v>27.133333333333351</v>
      </c>
      <c r="W22" s="172"/>
      <c r="X22" s="150"/>
      <c r="Y22" s="274"/>
      <c r="Z22" s="275"/>
      <c r="AA22" s="108">
        <f>M22-J22</f>
        <v>-455.52825552825743</v>
      </c>
      <c r="AB22" s="151">
        <f>M22/J22</f>
        <v>0.87346437346437289</v>
      </c>
      <c r="AC22" s="276">
        <f>AB38</f>
        <v>0.86809269753768747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3513</v>
      </c>
      <c r="G23" s="94">
        <f t="shared" si="5"/>
        <v>100366.41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3105.7956777996069</v>
      </c>
      <c r="N23" s="98">
        <f>M23/L23</f>
        <v>258.81630648330059</v>
      </c>
      <c r="O23" s="100">
        <f>L23-I23</f>
        <v>0</v>
      </c>
      <c r="P23" s="101">
        <f>N23-K23</f>
        <v>-41.183693516699407</v>
      </c>
      <c r="Q23" s="102">
        <f>N23/K23</f>
        <v>0.86272102161100195</v>
      </c>
      <c r="R23" s="272"/>
      <c r="S23" s="1">
        <v>0.18898148148148147</v>
      </c>
      <c r="T23" s="2">
        <v>0.2361111111111111</v>
      </c>
      <c r="U23" s="103">
        <v>4.9999999999999822</v>
      </c>
      <c r="V23" s="104">
        <v>67.866666666666674</v>
      </c>
      <c r="W23" s="105"/>
      <c r="X23" s="106"/>
      <c r="Y23" s="264"/>
      <c r="Z23" s="265"/>
      <c r="AA23" s="110">
        <f>M23-J23</f>
        <v>-494.20432220039311</v>
      </c>
      <c r="AB23" s="102">
        <f>M23/J23</f>
        <v>0.86272102161100195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3125.1337111356747</v>
      </c>
      <c r="N38" s="138">
        <f>M38/L38</f>
        <v>271.75075749005867</v>
      </c>
      <c r="O38" s="139">
        <f>L38-I38</f>
        <v>0</v>
      </c>
      <c r="P38" s="140">
        <f>N38-K38</f>
        <v>-41.292720770810888</v>
      </c>
      <c r="Q38" s="141">
        <f>N38/K38</f>
        <v>0.86809269753768747</v>
      </c>
      <c r="R38" s="273"/>
      <c r="S38" s="142">
        <f>S22</f>
        <v>0.16666666666666666</v>
      </c>
      <c r="T38" s="143">
        <f>INDEX(T22:T37,COUNTA(T22:T37))</f>
        <v>0.2361111111111111</v>
      </c>
      <c r="U38" s="144"/>
      <c r="V38" s="155"/>
      <c r="W38" s="134"/>
      <c r="X38" s="138"/>
      <c r="Y38" s="260"/>
      <c r="Z38" s="261"/>
      <c r="AA38" s="156">
        <f>M38-J38</f>
        <v>-474.86628886432527</v>
      </c>
      <c r="AB38" s="141">
        <f>M38/J38</f>
        <v>0.86809269753768747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1502</v>
      </c>
      <c r="G39" s="158">
        <f t="shared" ref="G39:G41" si="10">E39*F39</f>
        <v>21073.059999999998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2305.842217484008</v>
      </c>
      <c r="N39" s="162">
        <f>M39/L39</f>
        <v>384.30703624733468</v>
      </c>
      <c r="O39" s="164">
        <f>L39-I39</f>
        <v>0</v>
      </c>
      <c r="P39" s="165">
        <f>N39-K39</f>
        <v>-49.026297085998635</v>
      </c>
      <c r="Q39" s="151">
        <f>N39/K39</f>
        <v>0.88686239134000311</v>
      </c>
      <c r="R39" s="271">
        <f>Q55</f>
        <v>0.88702112513264209</v>
      </c>
      <c r="S39" s="166">
        <v>0.25</v>
      </c>
      <c r="T39" s="167">
        <v>0.27714120370370371</v>
      </c>
      <c r="U39" s="168"/>
      <c r="V39" s="169">
        <v>39.083333333333343</v>
      </c>
      <c r="W39" s="167"/>
      <c r="X39" s="170"/>
      <c r="Y39" s="274"/>
      <c r="Z39" s="275"/>
      <c r="AA39" s="108">
        <f>M39-J39</f>
        <v>-294.15778251599204</v>
      </c>
      <c r="AB39" s="151">
        <f>M39/J39</f>
        <v>0.88686239134000311</v>
      </c>
      <c r="AC39" s="276">
        <f>AB55</f>
        <v>0.88702112513264197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1189</v>
      </c>
      <c r="G40" s="94">
        <f t="shared" si="10"/>
        <v>21080.97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2306.250000000005</v>
      </c>
      <c r="N40" s="98">
        <f>M40/L40</f>
        <v>384.37500000000085</v>
      </c>
      <c r="O40" s="100">
        <f>L40-I40</f>
        <v>0</v>
      </c>
      <c r="P40" s="101">
        <f>N40-K40</f>
        <v>-48.958333333332462</v>
      </c>
      <c r="Q40" s="102">
        <f>N40/K40</f>
        <v>0.88701923076923272</v>
      </c>
      <c r="R40" s="272"/>
      <c r="S40" s="1">
        <v>0.28129629629629632</v>
      </c>
      <c r="T40" s="2">
        <v>0.30277777777777776</v>
      </c>
      <c r="U40" s="103">
        <v>5.9833333333333627</v>
      </c>
      <c r="V40" s="104">
        <v>30.933333333333266</v>
      </c>
      <c r="W40" s="105"/>
      <c r="X40" s="112"/>
      <c r="Y40" s="264"/>
      <c r="Z40" s="265"/>
      <c r="AA40" s="110">
        <f>M40-J40</f>
        <v>-293.749999999995</v>
      </c>
      <c r="AB40" s="102">
        <f>M40/J40</f>
        <v>0.88701923076923272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1450</v>
      </c>
      <c r="G41" s="94">
        <f t="shared" si="10"/>
        <v>21010.5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2306.6725585505956</v>
      </c>
      <c r="N41" s="98">
        <f>M41/L41</f>
        <v>384.44542642509924</v>
      </c>
      <c r="O41" s="100">
        <f>L41-I41</f>
        <v>0</v>
      </c>
      <c r="P41" s="101">
        <f>N41-K41</f>
        <v>-48.887906908234072</v>
      </c>
      <c r="Q41" s="102">
        <f>N41/K41</f>
        <v>0.88718175328869064</v>
      </c>
      <c r="R41" s="272"/>
      <c r="S41" s="1">
        <v>0.30644675925925924</v>
      </c>
      <c r="T41" s="2">
        <v>0.33263888888888887</v>
      </c>
      <c r="U41" s="103">
        <v>5.2833333333333332</v>
      </c>
      <c r="V41" s="104">
        <v>37.716666666666676</v>
      </c>
      <c r="W41" s="105"/>
      <c r="X41" s="112"/>
      <c r="Y41" s="264"/>
      <c r="Z41" s="265"/>
      <c r="AA41" s="110">
        <f>M41-J41</f>
        <v>-293.32744144940443</v>
      </c>
      <c r="AB41" s="102">
        <f>M41/J41</f>
        <v>0.88718175328869064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2306.2549253448692</v>
      </c>
      <c r="N55" s="138">
        <f>M55/L55</f>
        <v>384.37582089081155</v>
      </c>
      <c r="O55" s="139">
        <f>L55-I55</f>
        <v>0</v>
      </c>
      <c r="P55" s="140">
        <f>N55-K55</f>
        <v>-48.957512442521761</v>
      </c>
      <c r="Q55" s="141">
        <f>N55/K55</f>
        <v>0.88702112513264209</v>
      </c>
      <c r="R55" s="273"/>
      <c r="S55" s="142">
        <f>S39</f>
        <v>0.25</v>
      </c>
      <c r="T55" s="143">
        <f>INDEX(T39:T54,COUNTA(T39:T54))</f>
        <v>0.33263888888888887</v>
      </c>
      <c r="U55" s="144"/>
      <c r="V55" s="155"/>
      <c r="W55" s="134"/>
      <c r="X55" s="138"/>
      <c r="Y55" s="260"/>
      <c r="Z55" s="261"/>
      <c r="AA55" s="156">
        <f>M55-J55</f>
        <v>-293.74507465513079</v>
      </c>
      <c r="AB55" s="141">
        <f>M55/J55</f>
        <v>0.88702112513264197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637</v>
      </c>
      <c r="G56" s="114">
        <f t="shared" ref="G56:G57" si="14">E56*F56</f>
        <v>12351.43</v>
      </c>
      <c r="H56" s="11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2228.571428571423</v>
      </c>
      <c r="N56" s="98">
        <f>M56/L56</f>
        <v>371.42857142857048</v>
      </c>
      <c r="O56" s="100">
        <f>L56-I56</f>
        <v>0</v>
      </c>
      <c r="P56" s="101">
        <f>N56-K56</f>
        <v>-45.238095238096207</v>
      </c>
      <c r="Q56" s="102">
        <f>N56/K56</f>
        <v>0.89142857142856913</v>
      </c>
      <c r="R56" s="271">
        <f>Q72</f>
        <v>0.89131466540104298</v>
      </c>
      <c r="S56" s="1">
        <v>0.34444444444444444</v>
      </c>
      <c r="T56" s="2">
        <v>0.35635416666666669</v>
      </c>
      <c r="U56" s="103">
        <v>4.9999999999999822</v>
      </c>
      <c r="V56" s="104">
        <v>17.150000000000041</v>
      </c>
      <c r="W56" s="167"/>
      <c r="X56" s="170"/>
      <c r="Y56" s="274"/>
      <c r="Z56" s="275"/>
      <c r="AA56" s="108">
        <f>M56-J56</f>
        <v>-271.42857142857702</v>
      </c>
      <c r="AB56" s="151">
        <f>M56/J56</f>
        <v>0.89142857142856924</v>
      </c>
      <c r="AC56" s="276">
        <f>AB72</f>
        <v>0.89131466540104298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1304</v>
      </c>
      <c r="G57" s="114">
        <f t="shared" si="14"/>
        <v>25688.799999999999</v>
      </c>
      <c r="H57" s="118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2228.0018984337921</v>
      </c>
      <c r="N57" s="98">
        <f>M57/L57</f>
        <v>371.33364973896533</v>
      </c>
      <c r="O57" s="119">
        <f>L57-I57</f>
        <v>0</v>
      </c>
      <c r="P57" s="120">
        <f>N57-K57</f>
        <v>-45.333016927701351</v>
      </c>
      <c r="Q57" s="121">
        <f>N57/K57</f>
        <v>0.89120075937351673</v>
      </c>
      <c r="R57" s="272"/>
      <c r="S57" s="1">
        <v>0.35972222222222222</v>
      </c>
      <c r="T57" s="2">
        <v>0.3841087962962963</v>
      </c>
      <c r="U57" s="103">
        <v>4.8499999999999588</v>
      </c>
      <c r="V57" s="104">
        <v>35.116666666666667</v>
      </c>
      <c r="W57" s="105"/>
      <c r="X57" s="112"/>
      <c r="Y57" s="264"/>
      <c r="Z57" s="265"/>
      <c r="AA57" s="110">
        <f>M57-J57</f>
        <v>-271.99810156620788</v>
      </c>
      <c r="AB57" s="102">
        <f>M57/J57</f>
        <v>0.89120075937351684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2228.2866635026076</v>
      </c>
      <c r="N72" s="138">
        <f>M72/L72</f>
        <v>371.38111058376791</v>
      </c>
      <c r="O72" s="139">
        <f>L72-I72</f>
        <v>0</v>
      </c>
      <c r="P72" s="140">
        <f>N72-K72</f>
        <v>-45.285556082898779</v>
      </c>
      <c r="Q72" s="141">
        <f>N72/K72</f>
        <v>0.89131466540104298</v>
      </c>
      <c r="R72" s="273"/>
      <c r="S72" s="142">
        <f>S56</f>
        <v>0.34444444444444444</v>
      </c>
      <c r="T72" s="143">
        <f>INDEX(T56:T71,COUNTA(T56:T71))</f>
        <v>0.3841087962962963</v>
      </c>
      <c r="U72" s="144"/>
      <c r="V72" s="155"/>
      <c r="W72" s="134"/>
      <c r="X72" s="138"/>
      <c r="Y72" s="260"/>
      <c r="Z72" s="261"/>
      <c r="AA72" s="156">
        <f>M72-J72</f>
        <v>-271.71333649739245</v>
      </c>
      <c r="AB72" s="141">
        <f>M72/J72</f>
        <v>0.89131466540104298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2705</v>
      </c>
      <c r="G73" s="158">
        <f t="shared" ref="G73:G76" si="18">E73*F73</f>
        <v>58022.25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2948.2288828337892</v>
      </c>
      <c r="N73" s="162">
        <f>M73/L73</f>
        <v>737.05722070844729</v>
      </c>
      <c r="O73" s="164">
        <f>L73-I73</f>
        <v>0</v>
      </c>
      <c r="P73" s="165">
        <f>N73-K73</f>
        <v>-87.942779291552711</v>
      </c>
      <c r="Q73" s="151">
        <f>N73/K73</f>
        <v>0.89340269176781495</v>
      </c>
      <c r="R73" s="271">
        <f>Q89</f>
        <v>0.89246682836247837</v>
      </c>
      <c r="S73" s="166">
        <v>0.25</v>
      </c>
      <c r="T73" s="167">
        <v>0.28822916666666665</v>
      </c>
      <c r="U73" s="168"/>
      <c r="V73" s="169">
        <v>55.049999999999969</v>
      </c>
      <c r="W73" s="172"/>
      <c r="X73" s="150"/>
      <c r="Y73" s="274"/>
      <c r="Z73" s="275"/>
      <c r="AA73" s="108">
        <f>M73-J73</f>
        <v>-351.77111716621084</v>
      </c>
      <c r="AB73" s="151">
        <f>M73/J73</f>
        <v>0.89340269176781495</v>
      </c>
      <c r="AC73" s="276">
        <f>AB89</f>
        <v>0.89246682836247848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1421</v>
      </c>
      <c r="G74" s="94">
        <f t="shared" si="18"/>
        <v>31659.88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2946.7741935483932</v>
      </c>
      <c r="N74" s="98">
        <f>M74/L74</f>
        <v>589.35483870967869</v>
      </c>
      <c r="O74" s="100">
        <f>L74-I74</f>
        <v>0</v>
      </c>
      <c r="P74" s="101">
        <f>N74-K74</f>
        <v>-70.645161290321312</v>
      </c>
      <c r="Q74" s="102">
        <f>N74/K74</f>
        <v>0.89296187683284645</v>
      </c>
      <c r="R74" s="272"/>
      <c r="S74" s="1">
        <v>0.29171296296296295</v>
      </c>
      <c r="T74" s="2">
        <v>0.3118055555555555</v>
      </c>
      <c r="U74" s="103">
        <v>5.0166666666666782</v>
      </c>
      <c r="V74" s="104">
        <v>28.933333333333273</v>
      </c>
      <c r="W74" s="105"/>
      <c r="X74" s="106"/>
      <c r="Y74" s="264"/>
      <c r="Z74" s="265"/>
      <c r="AA74" s="110">
        <f>M74-J74</f>
        <v>-353.22580645160679</v>
      </c>
      <c r="AB74" s="102">
        <f>M74/J74</f>
        <v>0.89296187683284645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3282</v>
      </c>
      <c r="G75" s="94">
        <f t="shared" si="18"/>
        <v>58714.98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2945.6993268511601</v>
      </c>
      <c r="N75" s="98">
        <f>M75/L75</f>
        <v>736.42483171279002</v>
      </c>
      <c r="O75" s="100">
        <f>L75-I75</f>
        <v>0</v>
      </c>
      <c r="P75" s="101">
        <f>N75-K75</f>
        <v>-88.575168287209976</v>
      </c>
      <c r="Q75" s="102">
        <f>N75/K75</f>
        <v>0.89263615965186671</v>
      </c>
      <c r="R75" s="272"/>
      <c r="S75" s="1">
        <v>0.31607638888888889</v>
      </c>
      <c r="T75" s="2">
        <v>0.36249999999999999</v>
      </c>
      <c r="U75" s="103">
        <v>6.1500000000000821</v>
      </c>
      <c r="V75" s="104">
        <v>66.84999999999998</v>
      </c>
      <c r="W75" s="105"/>
      <c r="X75" s="106"/>
      <c r="Y75" s="264"/>
      <c r="Z75" s="265"/>
      <c r="AA75" s="110">
        <f>M75-J75</f>
        <v>-354.30067314883991</v>
      </c>
      <c r="AB75" s="102">
        <f>M75/J75</f>
        <v>0.89263615965186671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5589</v>
      </c>
      <c r="G76" s="94">
        <f t="shared" si="18"/>
        <v>93112.74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2939.8597311513727</v>
      </c>
      <c r="N76" s="98">
        <f>M76/L76</f>
        <v>734.96493278784317</v>
      </c>
      <c r="O76" s="100">
        <f>L76-I76</f>
        <v>0</v>
      </c>
      <c r="P76" s="101">
        <f>N76-K76</f>
        <v>-90.035067212156832</v>
      </c>
      <c r="Q76" s="102">
        <f>N76/K76</f>
        <v>0.89086658519738571</v>
      </c>
      <c r="R76" s="272"/>
      <c r="S76" s="1">
        <v>0.36666666666666664</v>
      </c>
      <c r="T76" s="2">
        <v>0.44587962962962963</v>
      </c>
      <c r="U76" s="103">
        <v>5.9999999999999787</v>
      </c>
      <c r="V76" s="104">
        <v>114.06666666666669</v>
      </c>
      <c r="W76" s="105"/>
      <c r="X76" s="106"/>
      <c r="Y76" s="264"/>
      <c r="Z76" s="265"/>
      <c r="AA76" s="110">
        <f>M76-J76</f>
        <v>-360.14026884862733</v>
      </c>
      <c r="AB76" s="102">
        <f>M76/J76</f>
        <v>0.89086658519738571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2945.140533596179</v>
      </c>
      <c r="N89" s="138">
        <f>M89/L89</f>
        <v>692.9742431991009</v>
      </c>
      <c r="O89" s="139">
        <f>L89-I89</f>
        <v>0</v>
      </c>
      <c r="P89" s="140">
        <f>N89-K89</f>
        <v>-83.496345036193247</v>
      </c>
      <c r="Q89" s="141">
        <f>N89/K89</f>
        <v>0.89246682836247837</v>
      </c>
      <c r="R89" s="273"/>
      <c r="S89" s="142">
        <f>S73</f>
        <v>0.25</v>
      </c>
      <c r="T89" s="143">
        <f>INDEX(T73:T88,COUNTA(T73:T88))</f>
        <v>0.44587962962962963</v>
      </c>
      <c r="U89" s="144"/>
      <c r="V89" s="155"/>
      <c r="W89" s="88"/>
      <c r="X89" s="90"/>
      <c r="Y89" s="260"/>
      <c r="Z89" s="261"/>
      <c r="AA89" s="156">
        <f>M89-J89</f>
        <v>-354.85946640382099</v>
      </c>
      <c r="AB89" s="141">
        <f>M89/J89</f>
        <v>0.89246682836247848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1777</v>
      </c>
      <c r="G90" s="158">
        <f t="shared" ref="G90:G93" si="23">E90*F90</f>
        <v>32305.86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3111.4785992217871</v>
      </c>
      <c r="N90" s="162">
        <f>M90/L90</f>
        <v>1037.159533073929</v>
      </c>
      <c r="O90" s="164">
        <f>L90-I90</f>
        <v>0</v>
      </c>
      <c r="P90" s="165">
        <f>N90-K90</f>
        <v>-162.84046692607103</v>
      </c>
      <c r="Q90" s="151">
        <f>N90/K90</f>
        <v>0.86429961089494078</v>
      </c>
      <c r="R90" s="271">
        <f>Q106</f>
        <v>0.87014405743668755</v>
      </c>
      <c r="S90" s="166">
        <v>0.16666666666666666</v>
      </c>
      <c r="T90" s="167">
        <v>0.19046296296296297</v>
      </c>
      <c r="U90" s="168"/>
      <c r="V90" s="169">
        <v>34.266666666666694</v>
      </c>
      <c r="W90" s="172"/>
      <c r="X90" s="150"/>
      <c r="Y90" s="274"/>
      <c r="Z90" s="275"/>
      <c r="AA90" s="108">
        <f>M90-J90</f>
        <v>-488.52140077821286</v>
      </c>
      <c r="AB90" s="151">
        <f>M90/J90</f>
        <v>0.8642996108949409</v>
      </c>
      <c r="AC90" s="276">
        <f>AB106</f>
        <v>0.87014405743668755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5477</v>
      </c>
      <c r="G91" s="94">
        <f t="shared" si="23"/>
        <v>76842.31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2674.9694749694754</v>
      </c>
      <c r="N91" s="98">
        <f>M91/L91</f>
        <v>891.65649165649177</v>
      </c>
      <c r="O91" s="100">
        <f>L91-I91</f>
        <v>0</v>
      </c>
      <c r="P91" s="101">
        <f>N91-K91</f>
        <v>-108.34350834350823</v>
      </c>
      <c r="Q91" s="102">
        <f>N91/K91</f>
        <v>0.89165649165649175</v>
      </c>
      <c r="R91" s="272"/>
      <c r="S91" s="1">
        <v>0.20079861111111111</v>
      </c>
      <c r="T91" s="2">
        <v>0.28611111111111109</v>
      </c>
      <c r="U91" s="103">
        <v>14.883333333333315</v>
      </c>
      <c r="V91" s="104">
        <v>122.84999999999997</v>
      </c>
      <c r="W91" s="105"/>
      <c r="X91" s="106"/>
      <c r="Y91" s="264"/>
      <c r="Z91" s="265"/>
      <c r="AA91" s="110">
        <f>M91-J91</f>
        <v>-325.03052503052459</v>
      </c>
      <c r="AB91" s="102">
        <f>M91/J91</f>
        <v>0.89165649165649186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2649</v>
      </c>
      <c r="G92" s="94">
        <f t="shared" si="23"/>
        <v>48158.82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3110.3718199608611</v>
      </c>
      <c r="N92" s="98">
        <f>M92/L92</f>
        <v>1036.7906066536204</v>
      </c>
      <c r="O92" s="100">
        <f>L92-I92</f>
        <v>0</v>
      </c>
      <c r="P92" s="101">
        <f>N92-K92</f>
        <v>-163.20939334637956</v>
      </c>
      <c r="Q92" s="102">
        <f>N92/K92</f>
        <v>0.86399217221135038</v>
      </c>
      <c r="R92" s="272"/>
      <c r="S92" s="1">
        <v>0.29652777777777778</v>
      </c>
      <c r="T92" s="2">
        <v>0.33201388888888889</v>
      </c>
      <c r="U92" s="103">
        <v>15.000000000000027</v>
      </c>
      <c r="V92" s="104">
        <v>51.099999999999994</v>
      </c>
      <c r="W92" s="105"/>
      <c r="X92" s="106"/>
      <c r="Y92" s="264"/>
      <c r="Z92" s="265"/>
      <c r="AA92" s="110">
        <f>M92-J92</f>
        <v>-489.6281800391389</v>
      </c>
      <c r="AB92" s="102">
        <f>M92/J92</f>
        <v>0.86399217221135027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6740</v>
      </c>
      <c r="G93" s="94">
        <f t="shared" si="23"/>
        <v>96247.2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3111.1680984741638</v>
      </c>
      <c r="N93" s="98">
        <f>M93/L93</f>
        <v>1037.0560328247213</v>
      </c>
      <c r="O93" s="100">
        <f>L93-I93</f>
        <v>0</v>
      </c>
      <c r="P93" s="101">
        <f>N93-K93</f>
        <v>-162.94396717527866</v>
      </c>
      <c r="Q93" s="102">
        <f>N93/K93</f>
        <v>0.86421336068726784</v>
      </c>
      <c r="R93" s="272"/>
      <c r="S93" s="1">
        <v>0.34237268518518521</v>
      </c>
      <c r="T93" s="2">
        <v>0.43263888888888891</v>
      </c>
      <c r="U93" s="103">
        <v>14.916666666666707</v>
      </c>
      <c r="V93" s="104">
        <v>129.98333333333332</v>
      </c>
      <c r="W93" s="105"/>
      <c r="X93" s="106"/>
      <c r="Y93" s="264"/>
      <c r="Z93" s="265"/>
      <c r="AA93" s="110">
        <f>M93-J93</f>
        <v>-488.8319015258362</v>
      </c>
      <c r="AB93" s="102">
        <f>M93/J93</f>
        <v>0.86421336068726773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3001.9969981565719</v>
      </c>
      <c r="N106" s="138">
        <f>M106/L106</f>
        <v>1000.6656660521907</v>
      </c>
      <c r="O106" s="139">
        <f>L106-I106</f>
        <v>0</v>
      </c>
      <c r="P106" s="140">
        <f>N106-K106</f>
        <v>-149.33433394780934</v>
      </c>
      <c r="Q106" s="141">
        <f>N106/K106</f>
        <v>0.87014405743668755</v>
      </c>
      <c r="R106" s="273"/>
      <c r="S106" s="142">
        <f>S90</f>
        <v>0.16666666666666666</v>
      </c>
      <c r="T106" s="143">
        <f>INDEX(T90:T105,COUNTA(T90:T105))</f>
        <v>0.43263888888888891</v>
      </c>
      <c r="U106" s="144"/>
      <c r="V106" s="155"/>
      <c r="W106" s="88"/>
      <c r="X106" s="90"/>
      <c r="Y106" s="260"/>
      <c r="Z106" s="261"/>
      <c r="AA106" s="156">
        <f>M106-J106</f>
        <v>-448.00300184342814</v>
      </c>
      <c r="AB106" s="141">
        <f>M106/J106</f>
        <v>0.87014405743668755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1274</v>
      </c>
      <c r="G107" s="158">
        <f t="shared" ref="G107:G110" si="28">E107*F107</f>
        <v>32423.3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2911.9999999999968</v>
      </c>
      <c r="N107" s="162">
        <f>M107/L107</f>
        <v>727.9999999999992</v>
      </c>
      <c r="O107" s="164">
        <f>L107-I107</f>
        <v>0</v>
      </c>
      <c r="P107" s="165">
        <f>N107-K107</f>
        <v>-97.000000000000796</v>
      </c>
      <c r="Q107" s="151">
        <f>N107/K107</f>
        <v>0.88242424242424145</v>
      </c>
      <c r="R107" s="271">
        <f>Q123</f>
        <v>0.88579613935781298</v>
      </c>
      <c r="S107" s="166">
        <v>0.25</v>
      </c>
      <c r="T107" s="167">
        <v>0.26822916666666669</v>
      </c>
      <c r="U107" s="168"/>
      <c r="V107" s="169">
        <v>26.250000000000028</v>
      </c>
      <c r="W107" s="167"/>
      <c r="X107" s="170"/>
      <c r="Y107" s="274"/>
      <c r="Z107" s="275"/>
      <c r="AA107" s="108">
        <f>M107-J107</f>
        <v>-388.00000000000318</v>
      </c>
      <c r="AB107" s="151">
        <f>M107/J107</f>
        <v>0.88242424242424145</v>
      </c>
      <c r="AC107" s="276">
        <f>AB123</f>
        <v>0.88579613935781309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1856</v>
      </c>
      <c r="G108" s="94">
        <f t="shared" si="28"/>
        <v>46455.68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2912.6416739319993</v>
      </c>
      <c r="N108" s="98">
        <f>M108/L108</f>
        <v>728.16041848299983</v>
      </c>
      <c r="O108" s="100">
        <f>L108-I108</f>
        <v>0</v>
      </c>
      <c r="P108" s="101">
        <f>N108-K108</f>
        <v>-96.83958151700017</v>
      </c>
      <c r="Q108" s="102">
        <f>N108/K108</f>
        <v>0.88261868907030283</v>
      </c>
      <c r="R108" s="272"/>
      <c r="S108" s="1">
        <v>0.27847222222222223</v>
      </c>
      <c r="T108" s="2">
        <v>0.30502314814814813</v>
      </c>
      <c r="U108" s="103">
        <v>14.749999999999988</v>
      </c>
      <c r="V108" s="104">
        <v>38.233333333333292</v>
      </c>
      <c r="W108" s="105"/>
      <c r="X108" s="112"/>
      <c r="Y108" s="264"/>
      <c r="Z108" s="265"/>
      <c r="AA108" s="110">
        <f>M108-J108</f>
        <v>-387.35832606800068</v>
      </c>
      <c r="AB108" s="102">
        <f>M108/J108</f>
        <v>0.88261868907030283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2050</v>
      </c>
      <c r="G109" s="94">
        <f t="shared" si="28"/>
        <v>50881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2918.1494661921683</v>
      </c>
      <c r="N109" s="98">
        <f>M109/L109</f>
        <v>729.53736654804209</v>
      </c>
      <c r="O109" s="100">
        <f>L109-I109</f>
        <v>0</v>
      </c>
      <c r="P109" s="101">
        <f>N109-K109</f>
        <v>-95.462633451957913</v>
      </c>
      <c r="Q109" s="102">
        <f>N109/K109</f>
        <v>0.88428771702792985</v>
      </c>
      <c r="R109" s="272"/>
      <c r="S109" s="1">
        <v>0.31527777777777777</v>
      </c>
      <c r="T109" s="2">
        <v>0.34454861111111112</v>
      </c>
      <c r="U109" s="103">
        <v>14.766666666666683</v>
      </c>
      <c r="V109" s="104">
        <v>42.150000000000034</v>
      </c>
      <c r="W109" s="105"/>
      <c r="X109" s="112"/>
      <c r="Y109" s="264"/>
      <c r="Z109" s="265"/>
      <c r="AA109" s="110">
        <f>M109-J109</f>
        <v>-381.85053380783165</v>
      </c>
      <c r="AB109" s="102">
        <f>M109/J109</f>
        <v>0.88428771702792985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3560</v>
      </c>
      <c r="G110" s="94">
        <f t="shared" si="28"/>
        <v>106800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2683.979057591625</v>
      </c>
      <c r="N110" s="98">
        <f>M110/L110</f>
        <v>894.65968586387498</v>
      </c>
      <c r="O110" s="100">
        <f>L110-I110</f>
        <v>0</v>
      </c>
      <c r="P110" s="101">
        <f>N110-K110</f>
        <v>-105.34031413612502</v>
      </c>
      <c r="Q110" s="102">
        <f>N110/K110</f>
        <v>0.89465968586387501</v>
      </c>
      <c r="R110" s="272"/>
      <c r="S110" s="1">
        <v>0.35515046296296299</v>
      </c>
      <c r="T110" s="2">
        <v>0.41041666666666665</v>
      </c>
      <c r="U110" s="103">
        <v>15.266666666666682</v>
      </c>
      <c r="V110" s="104">
        <v>79.583333333333272</v>
      </c>
      <c r="W110" s="105"/>
      <c r="X110" s="106"/>
      <c r="Y110" s="264"/>
      <c r="Z110" s="265"/>
      <c r="AA110" s="110">
        <f>M110-J110</f>
        <v>-316.02094240837505</v>
      </c>
      <c r="AB110" s="102">
        <f>M110/J110</f>
        <v>0.89465968586387501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2856.6925494289471</v>
      </c>
      <c r="N123" s="138">
        <f t="shared" ref="N123:N128" si="32">M123/L123</f>
        <v>761.78467984771919</v>
      </c>
      <c r="O123" s="139">
        <f t="shared" ref="O123:O128" si="33">L123-I123</f>
        <v>0</v>
      </c>
      <c r="P123" s="140">
        <f t="shared" ref="P123:P128" si="34">N123-K123</f>
        <v>-98.21532015228081</v>
      </c>
      <c r="Q123" s="141">
        <f t="shared" ref="Q123:Q128" si="35">N123/K123</f>
        <v>0.88579613935781298</v>
      </c>
      <c r="R123" s="273"/>
      <c r="S123" s="142">
        <f>S107</f>
        <v>0.25</v>
      </c>
      <c r="T123" s="143">
        <f>INDEX(T107:T122,COUNTA(T107:T122))</f>
        <v>0.41041666666666665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-368.30745057105287</v>
      </c>
      <c r="AB123" s="141">
        <f t="shared" ref="AB123:AB128" si="37">M123/J123</f>
        <v>0.88579613935781309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178</v>
      </c>
      <c r="G124" s="158">
        <f t="shared" ref="G124:G128" si="38">E124*F124</f>
        <v>2388.7599999999998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3204.0000000000628</v>
      </c>
      <c r="N124" s="162">
        <f t="shared" si="32"/>
        <v>534.00000000001046</v>
      </c>
      <c r="O124" s="164">
        <f t="shared" si="33"/>
        <v>0</v>
      </c>
      <c r="P124" s="165">
        <f t="shared" si="34"/>
        <v>-65.999999999989541</v>
      </c>
      <c r="Q124" s="151">
        <f t="shared" si="35"/>
        <v>0.89000000000001744</v>
      </c>
      <c r="R124" s="271">
        <f>Q140</f>
        <v>0.87129167112491346</v>
      </c>
      <c r="S124" s="166">
        <v>0.70833333333333337</v>
      </c>
      <c r="T124" s="167">
        <v>0.71064814814814814</v>
      </c>
      <c r="U124" s="168"/>
      <c r="V124" s="169">
        <v>3.3333333333332682</v>
      </c>
      <c r="W124" s="167"/>
      <c r="X124" s="170"/>
      <c r="Y124" s="274"/>
      <c r="Z124" s="275"/>
      <c r="AA124" s="108">
        <f t="shared" si="36"/>
        <v>-395.99999999993724</v>
      </c>
      <c r="AB124" s="151">
        <f t="shared" si="37"/>
        <v>0.89000000000001744</v>
      </c>
      <c r="AC124" s="276">
        <f>AB140</f>
        <v>0.87129167112491346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1869</v>
      </c>
      <c r="G125" s="94">
        <f t="shared" si="38"/>
        <v>47921.16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3145.5820476858366</v>
      </c>
      <c r="N125" s="98">
        <f t="shared" si="32"/>
        <v>285.96200433507607</v>
      </c>
      <c r="O125" s="100">
        <f t="shared" si="33"/>
        <v>0</v>
      </c>
      <c r="P125" s="101">
        <f t="shared" si="34"/>
        <v>-41.310722937651178</v>
      </c>
      <c r="Q125" s="102">
        <f t="shared" si="35"/>
        <v>0.87377279102384364</v>
      </c>
      <c r="R125" s="272"/>
      <c r="S125" s="1">
        <v>0.7141319444444445</v>
      </c>
      <c r="T125" s="2">
        <v>0.73888888888888893</v>
      </c>
      <c r="U125" s="103">
        <v>5.0166666666667581</v>
      </c>
      <c r="V125" s="104">
        <v>35.649999999999977</v>
      </c>
      <c r="W125" s="105"/>
      <c r="X125" s="112"/>
      <c r="Y125" s="264"/>
      <c r="Z125" s="265"/>
      <c r="AA125" s="110">
        <f t="shared" si="36"/>
        <v>-454.41795231416336</v>
      </c>
      <c r="AB125" s="102">
        <f t="shared" si="37"/>
        <v>0.87377279102384353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2270</v>
      </c>
      <c r="G126" s="94">
        <f t="shared" si="38"/>
        <v>67010.399999999994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3114.3292682926817</v>
      </c>
      <c r="N126" s="98">
        <f t="shared" si="32"/>
        <v>183.19583931133423</v>
      </c>
      <c r="O126" s="100">
        <f t="shared" si="33"/>
        <v>0</v>
      </c>
      <c r="P126" s="101">
        <f t="shared" si="34"/>
        <v>-28.568866571018702</v>
      </c>
      <c r="Q126" s="102">
        <f t="shared" si="35"/>
        <v>0.86509146341463394</v>
      </c>
      <c r="R126" s="272"/>
      <c r="S126" s="1">
        <v>0.74254629629629632</v>
      </c>
      <c r="T126" s="2">
        <v>0.7729166666666667</v>
      </c>
      <c r="U126" s="103">
        <v>5.2666666666666373</v>
      </c>
      <c r="V126" s="104">
        <v>43.733333333333348</v>
      </c>
      <c r="W126" s="105"/>
      <c r="X126" s="112"/>
      <c r="Y126" s="264"/>
      <c r="Z126" s="265"/>
      <c r="AA126" s="110">
        <f t="shared" si="36"/>
        <v>-485.67073170731828</v>
      </c>
      <c r="AB126" s="102">
        <f t="shared" si="37"/>
        <v>0.86509146341463383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2301</v>
      </c>
      <c r="G127" s="94">
        <f t="shared" si="38"/>
        <v>68684.850000000006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3115.3065062053406</v>
      </c>
      <c r="N127" s="98">
        <f t="shared" si="32"/>
        <v>183.25332389443179</v>
      </c>
      <c r="O127" s="100">
        <f t="shared" si="33"/>
        <v>0</v>
      </c>
      <c r="P127" s="101">
        <f t="shared" si="34"/>
        <v>-28.511381987921141</v>
      </c>
      <c r="Q127" s="102">
        <f t="shared" si="35"/>
        <v>0.86536291839037238</v>
      </c>
      <c r="R127" s="272"/>
      <c r="S127" s="1">
        <v>0.77638888888888891</v>
      </c>
      <c r="T127" s="2">
        <v>0.80716435185185187</v>
      </c>
      <c r="U127" s="103">
        <v>4.9999999999999822</v>
      </c>
      <c r="V127" s="104">
        <v>44.316666666666663</v>
      </c>
      <c r="W127" s="105"/>
      <c r="X127" s="106"/>
      <c r="Y127" s="264"/>
      <c r="Z127" s="265"/>
      <c r="AA127" s="110">
        <f t="shared" si="36"/>
        <v>-484.69349379465939</v>
      </c>
      <c r="AB127" s="102">
        <f t="shared" si="37"/>
        <v>0.86536291839037238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2566</v>
      </c>
      <c r="G128" s="94">
        <f t="shared" si="38"/>
        <v>73310.62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3104.0322580645206</v>
      </c>
      <c r="N128" s="98">
        <f t="shared" si="32"/>
        <v>258.66935483871003</v>
      </c>
      <c r="O128" s="100">
        <f t="shared" si="33"/>
        <v>0</v>
      </c>
      <c r="P128" s="101">
        <f t="shared" si="34"/>
        <v>-41.330645161289965</v>
      </c>
      <c r="Q128" s="102">
        <f t="shared" si="35"/>
        <v>0.8622311827957001</v>
      </c>
      <c r="R128" s="272"/>
      <c r="S128" s="1">
        <v>0.8106944444444445</v>
      </c>
      <c r="T128" s="2">
        <v>0.84513888888888888</v>
      </c>
      <c r="U128" s="103">
        <v>5.0833333333333819</v>
      </c>
      <c r="V128" s="104">
        <v>49.599999999999923</v>
      </c>
      <c r="W128" s="105"/>
      <c r="X128" s="106"/>
      <c r="Y128" s="264"/>
      <c r="Z128" s="265"/>
      <c r="AA128" s="110">
        <f t="shared" si="36"/>
        <v>-495.96774193547935</v>
      </c>
      <c r="AB128" s="102">
        <f t="shared" si="37"/>
        <v>0.86223118279570021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3136.6500160496885</v>
      </c>
      <c r="N140" s="138">
        <f t="shared" ref="N140:N146" si="42">M140/L140</f>
        <v>248.94047746426099</v>
      </c>
      <c r="O140" s="139">
        <f t="shared" ref="O140:O146" si="43">L140-I140</f>
        <v>0</v>
      </c>
      <c r="P140" s="140">
        <f t="shared" ref="P140:P146" si="44">N140-K140</f>
        <v>-36.773808250024729</v>
      </c>
      <c r="Q140" s="141">
        <f t="shared" ref="Q140:Q146" si="45">N140/K140</f>
        <v>0.87129167112491346</v>
      </c>
      <c r="R140" s="273"/>
      <c r="S140" s="142">
        <f>S124</f>
        <v>0.70833333333333337</v>
      </c>
      <c r="T140" s="143">
        <f>INDEX(T124:T139,COUNTA(T124:T139))</f>
        <v>0.84513888888888888</v>
      </c>
      <c r="U140" s="144"/>
      <c r="V140" s="155"/>
      <c r="W140" s="134"/>
      <c r="X140" s="138"/>
      <c r="Y140" s="260"/>
      <c r="Z140" s="261"/>
      <c r="AA140" s="156">
        <f t="shared" ref="AA140:AA146" si="46">M140-J140</f>
        <v>-463.34998395031153</v>
      </c>
      <c r="AB140" s="141">
        <f t="shared" ref="AB140:AB146" si="47">M140/J140</f>
        <v>0.87129167112491346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2753</v>
      </c>
      <c r="G141" s="158">
        <f t="shared" ref="G141:G146" si="48">E141*F141</f>
        <v>45975.1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 t="shared" ref="M141:M146" si="49">F141/V141*60</f>
        <v>2940.0177988727442</v>
      </c>
      <c r="N141" s="162">
        <f t="shared" si="42"/>
        <v>980.00593295758142</v>
      </c>
      <c r="O141" s="164">
        <f t="shared" si="43"/>
        <v>0</v>
      </c>
      <c r="P141" s="165">
        <f t="shared" si="44"/>
        <v>-119.99406704241858</v>
      </c>
      <c r="Q141" s="151">
        <f t="shared" si="45"/>
        <v>0.89091448450689226</v>
      </c>
      <c r="R141" s="271">
        <f>Q157</f>
        <v>0.87644420270898971</v>
      </c>
      <c r="S141" s="166">
        <v>0.70833333333333337</v>
      </c>
      <c r="T141" s="167">
        <v>0.74734953703703699</v>
      </c>
      <c r="U141" s="168"/>
      <c r="V141" s="169">
        <v>56.183333333333216</v>
      </c>
      <c r="W141" s="172"/>
      <c r="X141" s="150"/>
      <c r="Y141" s="274"/>
      <c r="Z141" s="275"/>
      <c r="AA141" s="108">
        <f t="shared" si="46"/>
        <v>-359.98220112725585</v>
      </c>
      <c r="AB141" s="151">
        <f t="shared" si="47"/>
        <v>0.89091448450689215</v>
      </c>
      <c r="AC141" s="276">
        <f>AB157</f>
        <v>0.87644420270898971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1234</v>
      </c>
      <c r="G142" s="94">
        <f t="shared" si="48"/>
        <v>22434.12</v>
      </c>
      <c r="H142" s="95"/>
      <c r="I142" s="96">
        <v>4</v>
      </c>
      <c r="J142" s="97">
        <v>3300</v>
      </c>
      <c r="K142" s="98">
        <f t="shared" ref="K142:K146" si="50">J142/I142</f>
        <v>825</v>
      </c>
      <c r="L142" s="99">
        <v>4</v>
      </c>
      <c r="M142" s="97">
        <f t="shared" si="49"/>
        <v>2945.888594164458</v>
      </c>
      <c r="N142" s="98">
        <f t="shared" si="42"/>
        <v>736.47214854111451</v>
      </c>
      <c r="O142" s="100">
        <f t="shared" si="43"/>
        <v>0</v>
      </c>
      <c r="P142" s="101">
        <f t="shared" si="44"/>
        <v>-88.527851458885493</v>
      </c>
      <c r="Q142" s="102">
        <f t="shared" si="45"/>
        <v>0.89269351338316905</v>
      </c>
      <c r="R142" s="272"/>
      <c r="S142" s="1">
        <v>0.75069444444444444</v>
      </c>
      <c r="T142" s="2">
        <v>0.76814814814814814</v>
      </c>
      <c r="U142" s="103">
        <v>4.8166666666667268</v>
      </c>
      <c r="V142" s="104">
        <v>25.133333333333319</v>
      </c>
      <c r="W142" s="105"/>
      <c r="X142" s="106"/>
      <c r="Y142" s="264"/>
      <c r="Z142" s="265"/>
      <c r="AA142" s="110">
        <f t="shared" si="46"/>
        <v>-354.11140583554197</v>
      </c>
      <c r="AB142" s="102">
        <f t="shared" si="47"/>
        <v>0.89269351338316905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1898</v>
      </c>
      <c r="G143" s="94">
        <f t="shared" si="48"/>
        <v>42287.44</v>
      </c>
      <c r="H143" s="95"/>
      <c r="I143" s="96">
        <v>5</v>
      </c>
      <c r="J143" s="97">
        <v>3300</v>
      </c>
      <c r="K143" s="98">
        <f t="shared" si="50"/>
        <v>660</v>
      </c>
      <c r="L143" s="99">
        <v>5</v>
      </c>
      <c r="M143" s="97">
        <f t="shared" si="49"/>
        <v>2941.3689195006391</v>
      </c>
      <c r="N143" s="98">
        <f t="shared" si="42"/>
        <v>588.2737839001278</v>
      </c>
      <c r="O143" s="100">
        <f t="shared" si="43"/>
        <v>0</v>
      </c>
      <c r="P143" s="101">
        <f t="shared" si="44"/>
        <v>-71.726216099872204</v>
      </c>
      <c r="Q143" s="102">
        <f t="shared" si="45"/>
        <v>0.89132391500019359</v>
      </c>
      <c r="R143" s="272"/>
      <c r="S143" s="1">
        <v>0.77172453703703703</v>
      </c>
      <c r="T143" s="2">
        <v>0.79861111111111116</v>
      </c>
      <c r="U143" s="103">
        <v>5.1500000000000057</v>
      </c>
      <c r="V143" s="104">
        <v>38.716666666666754</v>
      </c>
      <c r="W143" s="105"/>
      <c r="X143" s="106"/>
      <c r="Y143" s="264"/>
      <c r="Z143" s="265"/>
      <c r="AA143" s="110">
        <f t="shared" si="46"/>
        <v>-358.63108049936091</v>
      </c>
      <c r="AB143" s="102">
        <f t="shared" si="47"/>
        <v>0.8913239150001937</v>
      </c>
      <c r="AC143" s="277"/>
    </row>
    <row r="144" spans="1:29" ht="15.75" customHeight="1">
      <c r="A144" s="280"/>
      <c r="B144" s="91" t="s">
        <v>110</v>
      </c>
      <c r="C144" s="262" t="s">
        <v>253</v>
      </c>
      <c r="D144" s="263"/>
      <c r="E144" s="92">
        <v>23.37</v>
      </c>
      <c r="F144" s="93">
        <v>1349</v>
      </c>
      <c r="G144" s="94">
        <f t="shared" si="48"/>
        <v>31526.13</v>
      </c>
      <c r="H144" s="95">
        <v>2</v>
      </c>
      <c r="I144" s="96">
        <v>4</v>
      </c>
      <c r="J144" s="97">
        <v>3000</v>
      </c>
      <c r="K144" s="98">
        <f t="shared" si="50"/>
        <v>750</v>
      </c>
      <c r="L144" s="99">
        <v>4</v>
      </c>
      <c r="M144" s="97">
        <f t="shared" si="49"/>
        <v>2542.6178010471272</v>
      </c>
      <c r="N144" s="98">
        <f t="shared" si="42"/>
        <v>635.65445026178179</v>
      </c>
      <c r="O144" s="100">
        <f t="shared" si="43"/>
        <v>0</v>
      </c>
      <c r="P144" s="101">
        <f t="shared" si="44"/>
        <v>-114.34554973821821</v>
      </c>
      <c r="Q144" s="102">
        <f t="shared" si="45"/>
        <v>0.84753926701570903</v>
      </c>
      <c r="R144" s="272"/>
      <c r="S144" s="1">
        <v>0.80219907407407409</v>
      </c>
      <c r="T144" s="2">
        <v>0.82430555555555551</v>
      </c>
      <c r="U144" s="103">
        <v>5.1666666666666217</v>
      </c>
      <c r="V144" s="104">
        <v>31.833333333333247</v>
      </c>
      <c r="W144" s="105"/>
      <c r="X144" s="106"/>
      <c r="Y144" s="264"/>
      <c r="Z144" s="265"/>
      <c r="AA144" s="110">
        <f t="shared" si="46"/>
        <v>-457.38219895287284</v>
      </c>
      <c r="AB144" s="102">
        <f t="shared" si="47"/>
        <v>0.84753926701570903</v>
      </c>
      <c r="AC144" s="277"/>
    </row>
    <row r="145" spans="1:29" ht="15.75" customHeight="1">
      <c r="A145" s="281"/>
      <c r="B145" s="91" t="s">
        <v>110</v>
      </c>
      <c r="C145" s="262" t="s">
        <v>216</v>
      </c>
      <c r="D145" s="263"/>
      <c r="E145" s="92">
        <v>22.21</v>
      </c>
      <c r="F145" s="93">
        <v>1734</v>
      </c>
      <c r="G145" s="94">
        <f t="shared" si="48"/>
        <v>38512.14</v>
      </c>
      <c r="H145" s="112"/>
      <c r="I145" s="96">
        <v>4</v>
      </c>
      <c r="J145" s="97">
        <v>3000</v>
      </c>
      <c r="K145" s="98">
        <f t="shared" si="50"/>
        <v>750</v>
      </c>
      <c r="L145" s="113">
        <v>4</v>
      </c>
      <c r="M145" s="97">
        <f t="shared" si="49"/>
        <v>2650.7006369426713</v>
      </c>
      <c r="N145" s="98">
        <f t="shared" si="42"/>
        <v>662.67515923566782</v>
      </c>
      <c r="O145" s="100">
        <f t="shared" si="43"/>
        <v>0</v>
      </c>
      <c r="P145" s="101">
        <f t="shared" si="44"/>
        <v>-87.32484076433218</v>
      </c>
      <c r="Q145" s="102">
        <f t="shared" si="45"/>
        <v>0.88356687898089048</v>
      </c>
      <c r="R145" s="272"/>
      <c r="S145" s="1">
        <v>0.82777777777777772</v>
      </c>
      <c r="T145" s="2">
        <v>0.85503472222222221</v>
      </c>
      <c r="U145" s="103">
        <v>4.9999999999999822</v>
      </c>
      <c r="V145" s="104">
        <v>39.250000000000057</v>
      </c>
      <c r="W145" s="105">
        <v>0.85503472222222221</v>
      </c>
      <c r="X145" s="106">
        <v>0.89375000000000004</v>
      </c>
      <c r="Y145" s="264"/>
      <c r="Z145" s="265"/>
      <c r="AA145" s="110">
        <f t="shared" si="46"/>
        <v>-349.29936305732872</v>
      </c>
      <c r="AB145" s="102">
        <f t="shared" si="47"/>
        <v>0.88356687898089048</v>
      </c>
      <c r="AC145" s="277"/>
    </row>
    <row r="146" spans="1:29" ht="15.75" customHeight="1">
      <c r="A146" s="281"/>
      <c r="B146" s="91" t="s">
        <v>110</v>
      </c>
      <c r="C146" s="262" t="s">
        <v>253</v>
      </c>
      <c r="D146" s="263"/>
      <c r="E146" s="92">
        <v>23.37</v>
      </c>
      <c r="F146" s="93">
        <v>3364</v>
      </c>
      <c r="G146" s="114">
        <f t="shared" si="48"/>
        <v>78616.680000000008</v>
      </c>
      <c r="H146" s="115"/>
      <c r="I146" s="96">
        <v>4</v>
      </c>
      <c r="J146" s="97">
        <v>3000</v>
      </c>
      <c r="K146" s="98">
        <f t="shared" si="50"/>
        <v>750</v>
      </c>
      <c r="L146" s="99">
        <v>4</v>
      </c>
      <c r="M146" s="97">
        <f t="shared" si="49"/>
        <v>2544.2016806722695</v>
      </c>
      <c r="N146" s="98">
        <f t="shared" si="42"/>
        <v>636.05042016806738</v>
      </c>
      <c r="O146" s="100">
        <f t="shared" si="43"/>
        <v>0</v>
      </c>
      <c r="P146" s="101">
        <f t="shared" si="44"/>
        <v>-113.94957983193262</v>
      </c>
      <c r="Q146" s="102">
        <f t="shared" si="45"/>
        <v>0.84806722689075653</v>
      </c>
      <c r="R146" s="272"/>
      <c r="S146" s="1">
        <v>0.89375000000000004</v>
      </c>
      <c r="T146" s="2">
        <v>0.94884259259259263</v>
      </c>
      <c r="U146" s="103">
        <v>55.750000000000085</v>
      </c>
      <c r="V146" s="104">
        <v>79.333333333333314</v>
      </c>
      <c r="W146" s="105"/>
      <c r="X146" s="106"/>
      <c r="Y146" s="264"/>
      <c r="Z146" s="265"/>
      <c r="AA146" s="110">
        <f t="shared" si="46"/>
        <v>-455.7983193277305</v>
      </c>
      <c r="AB146" s="102">
        <f t="shared" si="47"/>
        <v>0.84806722689075653</v>
      </c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4</v>
      </c>
      <c r="J157" s="137">
        <f t="shared" si="51"/>
        <v>3150</v>
      </c>
      <c r="K157" s="138">
        <f t="shared" ref="K157" si="52">J157/I157</f>
        <v>787.5</v>
      </c>
      <c r="L157" s="136">
        <f t="shared" ref="L157:M157" si="53">AVERAGE(L141:L156)</f>
        <v>4</v>
      </c>
      <c r="M157" s="137">
        <f t="shared" si="53"/>
        <v>2760.7992385333177</v>
      </c>
      <c r="N157" s="138">
        <f>M157/L157</f>
        <v>690.19980963332944</v>
      </c>
      <c r="O157" s="139">
        <f>L157-I157</f>
        <v>0</v>
      </c>
      <c r="P157" s="140">
        <f>N157-K157</f>
        <v>-97.300190366670563</v>
      </c>
      <c r="Q157" s="141">
        <f>N157/K157</f>
        <v>0.87644420270898971</v>
      </c>
      <c r="R157" s="273"/>
      <c r="S157" s="142">
        <f>S141</f>
        <v>0.70833333333333337</v>
      </c>
      <c r="T157" s="143">
        <f>INDEX(T141:T156,COUNTA(T141:T156))</f>
        <v>0.94884259259259263</v>
      </c>
      <c r="U157" s="144"/>
      <c r="V157" s="155"/>
      <c r="W157" s="88"/>
      <c r="X157" s="90"/>
      <c r="Y157" s="260"/>
      <c r="Z157" s="261"/>
      <c r="AA157" s="156">
        <f>M157-J157</f>
        <v>-389.20076146668225</v>
      </c>
      <c r="AB157" s="141">
        <f>M157/J157</f>
        <v>0.87644420270898971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5685</v>
      </c>
      <c r="G158" s="158">
        <f t="shared" ref="G158:G160" si="54">E158*F158</f>
        <v>101704.65000000001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2938.8282596209069</v>
      </c>
      <c r="N158" s="162">
        <f>M158/L158</f>
        <v>734.70706490522673</v>
      </c>
      <c r="O158" s="164">
        <f>L158-I158</f>
        <v>0</v>
      </c>
      <c r="P158" s="165">
        <f>N158-K158</f>
        <v>-90.29293509477327</v>
      </c>
      <c r="Q158" s="151">
        <f>N158/K158</f>
        <v>0.89055401806694146</v>
      </c>
      <c r="R158" s="271">
        <f>Q174</f>
        <v>0.89076549999272081</v>
      </c>
      <c r="S158" s="166">
        <v>0.70833333333333337</v>
      </c>
      <c r="T158" s="167">
        <v>0.78893518518518524</v>
      </c>
      <c r="U158" s="168"/>
      <c r="V158" s="169">
        <v>116.06666666666669</v>
      </c>
      <c r="W158" s="172"/>
      <c r="X158" s="150"/>
      <c r="Y158" s="274"/>
      <c r="Z158" s="275"/>
      <c r="AA158" s="108">
        <f>M158-J158</f>
        <v>-361.17174037909308</v>
      </c>
      <c r="AB158" s="151">
        <f>M158/J158</f>
        <v>0.89055401806694146</v>
      </c>
      <c r="AC158" s="276">
        <f>AB174</f>
        <v>0.89076549999272081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4573</v>
      </c>
      <c r="G159" s="94">
        <f t="shared" si="54"/>
        <v>76186.180000000008</v>
      </c>
      <c r="H159" s="95">
        <v>2</v>
      </c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2939.7857142857115</v>
      </c>
      <c r="N159" s="98">
        <f>M159/L159</f>
        <v>734.94642857142787</v>
      </c>
      <c r="O159" s="100">
        <f>L159-I159</f>
        <v>0</v>
      </c>
      <c r="P159" s="101">
        <f>N159-K159</f>
        <v>-90.053571428572127</v>
      </c>
      <c r="Q159" s="102">
        <f>N159/K159</f>
        <v>0.89084415584415499</v>
      </c>
      <c r="R159" s="272"/>
      <c r="S159" s="1">
        <v>0.79305555555555551</v>
      </c>
      <c r="T159" s="2">
        <v>0.85787037037037039</v>
      </c>
      <c r="U159" s="103">
        <v>5.933333333333195</v>
      </c>
      <c r="V159" s="104">
        <v>93.333333333333428</v>
      </c>
      <c r="W159" s="105">
        <v>0.85787037037037039</v>
      </c>
      <c r="X159" s="106">
        <v>0.89722222222222225</v>
      </c>
      <c r="Y159" s="264"/>
      <c r="Z159" s="265"/>
      <c r="AA159" s="110">
        <f>M159-J159</f>
        <v>-360.21428571428851</v>
      </c>
      <c r="AB159" s="102">
        <f>M159/J159</f>
        <v>0.89084415584415499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4138</v>
      </c>
      <c r="G160" s="94">
        <f t="shared" si="54"/>
        <v>68939.08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2939.9644760213168</v>
      </c>
      <c r="N160" s="98">
        <f>M160/L160</f>
        <v>734.99111900532921</v>
      </c>
      <c r="O160" s="100">
        <f>L160-I160</f>
        <v>0</v>
      </c>
      <c r="P160" s="101">
        <f>N160-K160</f>
        <v>-90.00888099467079</v>
      </c>
      <c r="Q160" s="102">
        <f>N160/K160</f>
        <v>0.89089832606706576</v>
      </c>
      <c r="R160" s="272"/>
      <c r="S160" s="1">
        <v>0.89722222222222225</v>
      </c>
      <c r="T160" s="2">
        <v>0.95586805555555554</v>
      </c>
      <c r="U160" s="103">
        <v>56.666666666666679</v>
      </c>
      <c r="V160" s="104">
        <v>84.449999999999932</v>
      </c>
      <c r="W160" s="105"/>
      <c r="X160" s="106"/>
      <c r="Y160" s="264"/>
      <c r="Z160" s="265"/>
      <c r="AA160" s="110">
        <f>M160-J160</f>
        <v>-360.03552397868316</v>
      </c>
      <c r="AB160" s="102">
        <f>M160/J160</f>
        <v>0.89089832606706576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</v>
      </c>
      <c r="J174" s="137">
        <f t="shared" si="56"/>
        <v>3300</v>
      </c>
      <c r="K174" s="138">
        <f t="shared" ref="K174" si="57">J174/I174</f>
        <v>825</v>
      </c>
      <c r="L174" s="136">
        <f t="shared" ref="L174:M174" si="58">AVERAGE(L158:L173)</f>
        <v>4</v>
      </c>
      <c r="M174" s="137">
        <f t="shared" si="58"/>
        <v>2939.5261499759786</v>
      </c>
      <c r="N174" s="138">
        <f>M174/L174</f>
        <v>734.88153749399464</v>
      </c>
      <c r="O174" s="139">
        <f>L174-I174</f>
        <v>0</v>
      </c>
      <c r="P174" s="140">
        <f>N174-K174</f>
        <v>-90.118462506005358</v>
      </c>
      <c r="Q174" s="141">
        <f>N174/K174</f>
        <v>0.89076549999272081</v>
      </c>
      <c r="R174" s="273"/>
      <c r="S174" s="142">
        <f>S158</f>
        <v>0.70833333333333337</v>
      </c>
      <c r="T174" s="143">
        <f>INDEX(T158:T173,COUNTA(T158:T173))</f>
        <v>0.95586805555555554</v>
      </c>
      <c r="U174" s="144"/>
      <c r="V174" s="155"/>
      <c r="W174" s="88"/>
      <c r="X174" s="90"/>
      <c r="Y174" s="260"/>
      <c r="Z174" s="261"/>
      <c r="AA174" s="156">
        <f>M174-J174</f>
        <v>-360.47385002402143</v>
      </c>
      <c r="AB174" s="141">
        <f>M174/J174</f>
        <v>0.89076549999272081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1498</v>
      </c>
      <c r="G175" s="158">
        <f t="shared" ref="G175:G178" si="59">E175*F175</f>
        <v>21016.94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2678.9865871833108</v>
      </c>
      <c r="N175" s="162">
        <f>M175/L175</f>
        <v>892.99552906110364</v>
      </c>
      <c r="O175" s="164">
        <f>L175-I175</f>
        <v>0</v>
      </c>
      <c r="P175" s="165">
        <f>N175-K175</f>
        <v>-107.00447093889636</v>
      </c>
      <c r="Q175" s="151">
        <f>N175/K175</f>
        <v>0.89299552906110369</v>
      </c>
      <c r="R175" s="271">
        <f>Q191</f>
        <v>0.8844417595602897</v>
      </c>
      <c r="S175" s="166">
        <v>0.70864583333333331</v>
      </c>
      <c r="T175" s="167">
        <v>0.7319444444444444</v>
      </c>
      <c r="U175" s="168"/>
      <c r="V175" s="169">
        <v>33.549999999999969</v>
      </c>
      <c r="W175" s="172"/>
      <c r="X175" s="150"/>
      <c r="Y175" s="274"/>
      <c r="Z175" s="275"/>
      <c r="AA175" s="108">
        <f>M175-J175</f>
        <v>-321.0134128166892</v>
      </c>
      <c r="AB175" s="151">
        <f>M175/J175</f>
        <v>0.89299552906110358</v>
      </c>
      <c r="AC175" s="276">
        <f>AB191</f>
        <v>0.88444175956028981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2217</v>
      </c>
      <c r="G176" s="94">
        <f t="shared" si="59"/>
        <v>40305.06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2675.5615152530986</v>
      </c>
      <c r="N176" s="98">
        <f>M176/L176</f>
        <v>668.89037881327465</v>
      </c>
      <c r="O176" s="100">
        <f>L176-I176</f>
        <v>0</v>
      </c>
      <c r="P176" s="101">
        <f>N176-K176</f>
        <v>-81.109621186725349</v>
      </c>
      <c r="Q176" s="102">
        <f>N176/K176</f>
        <v>0.8918538384176995</v>
      </c>
      <c r="R176" s="272"/>
      <c r="S176" s="1">
        <v>0.74255787037037035</v>
      </c>
      <c r="T176" s="2">
        <v>0.77708333333333335</v>
      </c>
      <c r="U176" s="103">
        <v>15.283333333333378</v>
      </c>
      <c r="V176" s="104">
        <v>49.716666666666711</v>
      </c>
      <c r="W176" s="105"/>
      <c r="X176" s="106"/>
      <c r="Y176" s="264"/>
      <c r="Z176" s="265"/>
      <c r="AA176" s="110">
        <f>M176-J176</f>
        <v>-324.43848474690139</v>
      </c>
      <c r="AB176" s="102">
        <f>M176/J176</f>
        <v>0.8918538384176995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5379</v>
      </c>
      <c r="G177" s="94">
        <f t="shared" si="59"/>
        <v>76812.12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3111.2467866323868</v>
      </c>
      <c r="N177" s="98">
        <f>M177/L177</f>
        <v>1037.0822622107955</v>
      </c>
      <c r="O177" s="100">
        <f>L177-I177</f>
        <v>0</v>
      </c>
      <c r="P177" s="101">
        <f>N177-K177</f>
        <v>-162.91773778920447</v>
      </c>
      <c r="Q177" s="102">
        <f>N177/K177</f>
        <v>0.86423521850899632</v>
      </c>
      <c r="R177" s="272"/>
      <c r="S177" s="1">
        <v>0.78768518518518515</v>
      </c>
      <c r="T177" s="2">
        <v>0.85972222222222228</v>
      </c>
      <c r="U177" s="103">
        <v>15.266666666666602</v>
      </c>
      <c r="V177" s="104">
        <v>103.73333333333346</v>
      </c>
      <c r="W177" s="105">
        <v>0.85972222222222228</v>
      </c>
      <c r="X177" s="106">
        <v>0.91180555555555554</v>
      </c>
      <c r="Y177" s="264"/>
      <c r="Z177" s="265"/>
      <c r="AA177" s="110">
        <f>M177-J177</f>
        <v>-488.75321336761317</v>
      </c>
      <c r="AB177" s="102">
        <f>M177/J177</f>
        <v>0.86423521850899632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6932</v>
      </c>
      <c r="G178" s="94">
        <f t="shared" si="59"/>
        <v>97255.959999999992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2678.1712813908566</v>
      </c>
      <c r="N178" s="98">
        <f>M178/L178</f>
        <v>892.72376046361887</v>
      </c>
      <c r="O178" s="100">
        <f>L178-I178</f>
        <v>0</v>
      </c>
      <c r="P178" s="101">
        <f>N178-K178</f>
        <v>-107.27623953638113</v>
      </c>
      <c r="Q178" s="102">
        <f>N178/K178</f>
        <v>0.8927237604636189</v>
      </c>
      <c r="R178" s="272"/>
      <c r="S178" s="1">
        <v>0.91180555555555554</v>
      </c>
      <c r="T178" s="2">
        <v>1.0196527777777777</v>
      </c>
      <c r="U178" s="103">
        <v>74.999999999999886</v>
      </c>
      <c r="V178" s="104">
        <v>155.29999999999998</v>
      </c>
      <c r="W178" s="105"/>
      <c r="X178" s="106"/>
      <c r="Y178" s="264"/>
      <c r="Z178" s="265"/>
      <c r="AA178" s="110">
        <f>M178-J178</f>
        <v>-321.82871860914338</v>
      </c>
      <c r="AB178" s="102">
        <f>M178/J178</f>
        <v>0.8927237604636189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2785.9915426149128</v>
      </c>
      <c r="N191" s="138">
        <f t="shared" ref="N191:N197" si="63">M191/L191</f>
        <v>857.22816695843471</v>
      </c>
      <c r="O191" s="139">
        <f t="shared" ref="O191:O197" si="64">L191-I191</f>
        <v>0</v>
      </c>
      <c r="P191" s="140">
        <f t="shared" ref="P191:P197" si="65">N191-K191</f>
        <v>-112.00260227233457</v>
      </c>
      <c r="Q191" s="141">
        <f t="shared" ref="Q191:Q197" si="66">N191/K191</f>
        <v>0.8844417595602897</v>
      </c>
      <c r="R191" s="273"/>
      <c r="S191" s="142">
        <f>S175</f>
        <v>0.70864583333333331</v>
      </c>
      <c r="T191" s="143">
        <f>INDEX(T175:T190,COUNTA(T175:T190))</f>
        <v>1.0196527777777777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-364.00845738508724</v>
      </c>
      <c r="AB191" s="141">
        <f t="shared" ref="AB191:AB197" si="68">M191/J191</f>
        <v>0.88444175956028981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1544</v>
      </c>
      <c r="G192" s="158">
        <f t="shared" ref="G192:G197" si="69">E192*F192</f>
        <v>28069.919999999998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3110.4644655847883</v>
      </c>
      <c r="N192" s="162">
        <f t="shared" si="63"/>
        <v>1036.8214885282628</v>
      </c>
      <c r="O192" s="164">
        <f t="shared" si="64"/>
        <v>0</v>
      </c>
      <c r="P192" s="165">
        <f t="shared" si="65"/>
        <v>-163.17851147173724</v>
      </c>
      <c r="Q192" s="151">
        <f t="shared" si="66"/>
        <v>0.86401790710688564</v>
      </c>
      <c r="R192" s="271">
        <f>Q208</f>
        <v>0.87010930585209256</v>
      </c>
      <c r="S192" s="166">
        <v>0.70848379629629632</v>
      </c>
      <c r="T192" s="167">
        <v>0.72916666666666663</v>
      </c>
      <c r="U192" s="168"/>
      <c r="V192" s="169">
        <v>29.783333333333246</v>
      </c>
      <c r="W192" s="167"/>
      <c r="X192" s="170"/>
      <c r="Y192" s="274"/>
      <c r="Z192" s="275"/>
      <c r="AA192" s="173">
        <f t="shared" si="67"/>
        <v>-489.53553441521171</v>
      </c>
      <c r="AB192" s="151">
        <f t="shared" si="68"/>
        <v>0.86401790710688564</v>
      </c>
      <c r="AC192" s="276">
        <f>AB208</f>
        <v>0.87010930585209267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1759</v>
      </c>
      <c r="G193" s="94">
        <f t="shared" si="69"/>
        <v>31978.62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3108.6892488954459</v>
      </c>
      <c r="N193" s="98">
        <f t="shared" si="63"/>
        <v>1036.2297496318154</v>
      </c>
      <c r="O193" s="100">
        <f t="shared" si="64"/>
        <v>0</v>
      </c>
      <c r="P193" s="101">
        <f t="shared" si="65"/>
        <v>-163.77025036818463</v>
      </c>
      <c r="Q193" s="102">
        <f t="shared" si="66"/>
        <v>0.86352479135984617</v>
      </c>
      <c r="R193" s="272"/>
      <c r="S193" s="1">
        <v>0.7396180555555556</v>
      </c>
      <c r="T193" s="2">
        <v>0.7631944444444444</v>
      </c>
      <c r="U193" s="103">
        <v>15.050000000000114</v>
      </c>
      <c r="V193" s="104">
        <v>33.949999999999875</v>
      </c>
      <c r="W193" s="105"/>
      <c r="X193" s="112"/>
      <c r="Y193" s="264"/>
      <c r="Z193" s="265"/>
      <c r="AA193" s="174">
        <f t="shared" si="67"/>
        <v>-491.31075110455413</v>
      </c>
      <c r="AB193" s="102">
        <f t="shared" si="68"/>
        <v>0.86352479135984606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2819</v>
      </c>
      <c r="G194" s="94">
        <f t="shared" si="69"/>
        <v>69967.58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2917.045127910319</v>
      </c>
      <c r="N194" s="98">
        <f t="shared" si="63"/>
        <v>729.26128197757976</v>
      </c>
      <c r="O194" s="100">
        <f t="shared" si="64"/>
        <v>0</v>
      </c>
      <c r="P194" s="101">
        <f t="shared" si="65"/>
        <v>-95.738718022420244</v>
      </c>
      <c r="Q194" s="102">
        <f t="shared" si="66"/>
        <v>0.88395306906373305</v>
      </c>
      <c r="R194" s="272"/>
      <c r="S194" s="1">
        <v>0.77362268518518518</v>
      </c>
      <c r="T194" s="2">
        <v>0.81388888888888888</v>
      </c>
      <c r="U194" s="103">
        <v>15.016666666666723</v>
      </c>
      <c r="V194" s="104">
        <v>57.983333333333334</v>
      </c>
      <c r="W194" s="105"/>
      <c r="X194" s="112"/>
      <c r="Y194" s="264"/>
      <c r="Z194" s="265"/>
      <c r="AA194" s="174">
        <f t="shared" si="67"/>
        <v>-382.95487208968098</v>
      </c>
      <c r="AB194" s="102">
        <f t="shared" si="68"/>
        <v>0.88395306906373305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2267</v>
      </c>
      <c r="G195" s="94">
        <f t="shared" si="69"/>
        <v>56743.01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2914.7142857142926</v>
      </c>
      <c r="N195" s="98">
        <f t="shared" si="63"/>
        <v>728.67857142857315</v>
      </c>
      <c r="O195" s="100">
        <f t="shared" si="64"/>
        <v>0</v>
      </c>
      <c r="P195" s="101">
        <f t="shared" si="65"/>
        <v>-96.32142857142685</v>
      </c>
      <c r="Q195" s="102">
        <f t="shared" si="66"/>
        <v>0.88324675324675528</v>
      </c>
      <c r="R195" s="272"/>
      <c r="S195" s="1">
        <v>0.82453703703703707</v>
      </c>
      <c r="T195" s="2">
        <v>0.8569444444444444</v>
      </c>
      <c r="U195" s="103">
        <v>15.333333333333385</v>
      </c>
      <c r="V195" s="104">
        <v>46.666666666666558</v>
      </c>
      <c r="W195" s="105">
        <v>0.8569444444444444</v>
      </c>
      <c r="X195" s="106">
        <v>0.90972222222222221</v>
      </c>
      <c r="Y195" s="264"/>
      <c r="Z195" s="265"/>
      <c r="AA195" s="174">
        <f t="shared" si="67"/>
        <v>-385.2857142857074</v>
      </c>
      <c r="AB195" s="102">
        <f t="shared" si="68"/>
        <v>0.88324675324675528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2387</v>
      </c>
      <c r="G196" s="94">
        <f t="shared" si="69"/>
        <v>43395.659999999996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3110.0977198697065</v>
      </c>
      <c r="N196" s="98">
        <f t="shared" si="63"/>
        <v>1036.6992399565688</v>
      </c>
      <c r="O196" s="100">
        <f t="shared" si="64"/>
        <v>0</v>
      </c>
      <c r="P196" s="101">
        <f t="shared" si="65"/>
        <v>-163.30076004343118</v>
      </c>
      <c r="Q196" s="102">
        <f t="shared" si="66"/>
        <v>0.86391603329714073</v>
      </c>
      <c r="R196" s="272"/>
      <c r="S196" s="1">
        <v>0.90972222222222221</v>
      </c>
      <c r="T196" s="2">
        <v>0.94170138888888888</v>
      </c>
      <c r="U196" s="103">
        <v>76.000000000000057</v>
      </c>
      <c r="V196" s="104">
        <v>46.050000000000004</v>
      </c>
      <c r="W196" s="105"/>
      <c r="X196" s="106"/>
      <c r="Y196" s="264"/>
      <c r="Z196" s="265"/>
      <c r="AA196" s="174">
        <f t="shared" si="67"/>
        <v>-489.90228013029355</v>
      </c>
      <c r="AB196" s="102">
        <f t="shared" si="68"/>
        <v>0.86391603329714073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5093</v>
      </c>
      <c r="G197" s="114">
        <f t="shared" si="69"/>
        <v>72728.039999999994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3111.2845749193925</v>
      </c>
      <c r="N197" s="98">
        <f t="shared" si="63"/>
        <v>1037.0948583064642</v>
      </c>
      <c r="O197" s="100">
        <f t="shared" si="64"/>
        <v>0</v>
      </c>
      <c r="P197" s="101">
        <f t="shared" si="65"/>
        <v>-162.90514169353582</v>
      </c>
      <c r="Q197" s="102">
        <f t="shared" si="66"/>
        <v>0.86424571525538685</v>
      </c>
      <c r="R197" s="272"/>
      <c r="S197" s="1">
        <v>0.95208333333333328</v>
      </c>
      <c r="T197" s="2">
        <v>1.0202893518518519</v>
      </c>
      <c r="U197" s="103">
        <v>14.949999999999939</v>
      </c>
      <c r="V197" s="104">
        <v>98.216666666666782</v>
      </c>
      <c r="W197" s="105"/>
      <c r="X197" s="3"/>
      <c r="Y197" s="264"/>
      <c r="Z197" s="265"/>
      <c r="AA197" s="174">
        <f t="shared" si="67"/>
        <v>-488.71542508060747</v>
      </c>
      <c r="AB197" s="102">
        <f t="shared" si="68"/>
        <v>0.86424571525538685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3045.3825704823244</v>
      </c>
      <c r="N208" s="138">
        <f>M208/L208</f>
        <v>913.61477114469722</v>
      </c>
      <c r="O208" s="139">
        <f>L208-I208</f>
        <v>0</v>
      </c>
      <c r="P208" s="140">
        <f>N208-K208</f>
        <v>-136.38522885530278</v>
      </c>
      <c r="Q208" s="141">
        <f>N208/K208</f>
        <v>0.87010930585209256</v>
      </c>
      <c r="R208" s="273"/>
      <c r="S208" s="142">
        <f>S192</f>
        <v>0.70848379629629632</v>
      </c>
      <c r="T208" s="143">
        <f>INDEX(T192:T207,COUNTA(T192:T207))</f>
        <v>1.0202893518518519</v>
      </c>
      <c r="U208" s="144"/>
      <c r="V208" s="155"/>
      <c r="W208" s="134"/>
      <c r="X208" s="138"/>
      <c r="Y208" s="260"/>
      <c r="Z208" s="261"/>
      <c r="AA208" s="176">
        <f>M208-J208</f>
        <v>-454.61742951767565</v>
      </c>
      <c r="AB208" s="141">
        <f>M208/J208</f>
        <v>0.87010930585209267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728" priority="1" operator="greaterThan">
      <formula>0</formula>
    </cfRule>
  </conditionalFormatting>
  <conditionalFormatting sqref="P5:P208 AA5:AA208">
    <cfRule type="cellIs" dxfId="727" priority="4" operator="lessThan">
      <formula>0</formula>
    </cfRule>
  </conditionalFormatting>
  <conditionalFormatting sqref="Q5:Q208 AB5:AB208">
    <cfRule type="cellIs" dxfId="726" priority="2" operator="greaterThan">
      <formula>1</formula>
    </cfRule>
    <cfRule type="cellIs" dxfId="725" priority="3" operator="lessThan">
      <formula>0.8</formula>
    </cfRule>
  </conditionalFormatting>
  <conditionalFormatting sqref="AC5:AC23 R5:R208 AC124:AC129">
    <cfRule type="cellIs" dxfId="724" priority="5" operator="lessThan">
      <formula>0.8</formula>
    </cfRule>
  </conditionalFormatting>
  <conditionalFormatting sqref="AC29:AC37">
    <cfRule type="cellIs" dxfId="723" priority="15" operator="lessThan">
      <formula>0.8</formula>
    </cfRule>
  </conditionalFormatting>
  <conditionalFormatting sqref="AC39:AC44">
    <cfRule type="cellIs" dxfId="722" priority="14" operator="lessThan">
      <formula>0.8</formula>
    </cfRule>
  </conditionalFormatting>
  <conditionalFormatting sqref="AC56:AC61">
    <cfRule type="cellIs" dxfId="721" priority="8" operator="lessThan">
      <formula>0.8</formula>
    </cfRule>
  </conditionalFormatting>
  <conditionalFormatting sqref="AC73">
    <cfRule type="cellIs" dxfId="720" priority="13" operator="lessThan">
      <formula>0.8</formula>
    </cfRule>
  </conditionalFormatting>
  <conditionalFormatting sqref="AC90">
    <cfRule type="cellIs" dxfId="719" priority="7" operator="lessThan">
      <formula>0.8</formula>
    </cfRule>
  </conditionalFormatting>
  <conditionalFormatting sqref="AC107:AC112">
    <cfRule type="cellIs" dxfId="718" priority="6" operator="lessThan">
      <formula>0.8</formula>
    </cfRule>
  </conditionalFormatting>
  <conditionalFormatting sqref="AC141">
    <cfRule type="cellIs" dxfId="717" priority="12" operator="lessThan">
      <formula>0.8</formula>
    </cfRule>
  </conditionalFormatting>
  <conditionalFormatting sqref="AC158">
    <cfRule type="cellIs" dxfId="716" priority="11" operator="lessThan">
      <formula>0.8</formula>
    </cfRule>
  </conditionalFormatting>
  <conditionalFormatting sqref="AC175">
    <cfRule type="cellIs" dxfId="715" priority="10" operator="lessThan">
      <formula>0.8</formula>
    </cfRule>
  </conditionalFormatting>
  <conditionalFormatting sqref="AC192:AC197">
    <cfRule type="cellIs" dxfId="714" priority="9" operator="lessThan">
      <formula>0.8</formula>
    </cfRule>
  </conditionalFormatting>
  <dataValidations count="1">
    <dataValidation type="list" allowBlank="1" showInputMessage="1" showErrorMessage="1" sqref="Y5:Z208" xr:uid="{95F0E2F6-30F5-4C11-A934-6597F2ECCF57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93C-4C34-46A9-9135-5DA522D1B553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114714</v>
      </c>
      <c r="E1" s="76" t="s">
        <v>3</v>
      </c>
      <c r="F1" s="77">
        <f>SUM(G5:G157)</f>
        <v>5427126.4799999995</v>
      </c>
      <c r="G1" s="78" t="s">
        <v>73</v>
      </c>
      <c r="H1" s="79">
        <f>L21+L38+L55+L72+L89+L106+L123+L140+L157</f>
        <v>167.67301587301588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45987</v>
      </c>
      <c r="B2" s="323"/>
      <c r="C2" s="81" t="s">
        <v>34</v>
      </c>
      <c r="D2" s="82">
        <f>AVERAGE(N21,N38,N55,N72,N89,N106,N123,N140,N157)</f>
        <v>144.70801170101927</v>
      </c>
      <c r="E2" s="82" t="s">
        <v>80</v>
      </c>
      <c r="F2" s="83">
        <f>F1/D1</f>
        <v>47.310062241749044</v>
      </c>
      <c r="G2" s="84" t="s">
        <v>81</v>
      </c>
      <c r="H2" s="85">
        <f>COUNT(H5:H157)</f>
        <v>1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3738</v>
      </c>
      <c r="G5" s="158">
        <f t="shared" ref="G5:G7" si="0">E5*F5</f>
        <v>73638.599999999991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1077.7510812109563</v>
      </c>
      <c r="N5" s="162">
        <f>M5/L5</f>
        <v>82.903929323919712</v>
      </c>
      <c r="O5" s="178">
        <f>L5-I5</f>
        <v>0</v>
      </c>
      <c r="P5" s="179">
        <f>N5-K5</f>
        <v>-9.4037629837725945</v>
      </c>
      <c r="Q5" s="131">
        <f>N5/K5</f>
        <v>0.89812590100913026</v>
      </c>
      <c r="R5" s="272">
        <f>Q21</f>
        <v>0.8881924208722014</v>
      </c>
      <c r="S5" s="166">
        <v>0.16666666666666666</v>
      </c>
      <c r="T5" s="167">
        <v>0.31118055555555557</v>
      </c>
      <c r="U5" s="168"/>
      <c r="V5" s="169">
        <v>208.10000000000002</v>
      </c>
      <c r="W5" s="86"/>
      <c r="X5" s="87"/>
      <c r="Y5" s="274"/>
      <c r="Z5" s="275"/>
      <c r="AA5" s="108">
        <f>M5-J5</f>
        <v>-122.24891878904373</v>
      </c>
      <c r="AB5" s="109">
        <f>M5/J5</f>
        <v>0.89812590100913026</v>
      </c>
      <c r="AC5" s="289">
        <f>AB21</f>
        <v>0.8881924208722014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3136</v>
      </c>
      <c r="G6" s="94">
        <f t="shared" si="0"/>
        <v>75483.520000000004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</v>
      </c>
      <c r="N6" s="98">
        <f>M6/L6</f>
        <v>115.2</v>
      </c>
      <c r="O6" s="100">
        <f>L6-I6</f>
        <v>0</v>
      </c>
      <c r="P6" s="101">
        <f>N6-K6</f>
        <v>-14.799999999999997</v>
      </c>
      <c r="Q6" s="102">
        <f>N6/K6</f>
        <v>0.88615384615384618</v>
      </c>
      <c r="R6" s="272"/>
      <c r="S6" s="1">
        <v>0.3835648148148148</v>
      </c>
      <c r="T6" s="2">
        <v>0.44027777777777777</v>
      </c>
      <c r="U6" s="103">
        <v>5.1833333333333176</v>
      </c>
      <c r="V6" s="104">
        <v>81.666666666666671</v>
      </c>
      <c r="W6" s="105">
        <v>0.44027777777777777</v>
      </c>
      <c r="X6" s="106">
        <v>0.47934027777777777</v>
      </c>
      <c r="Y6" s="264"/>
      <c r="Z6" s="265"/>
      <c r="AA6" s="110">
        <f>M6-J6</f>
        <v>-296</v>
      </c>
      <c r="AB6" s="111">
        <f>M6/J6</f>
        <v>0.88615384615384618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2792</v>
      </c>
      <c r="G7" s="94">
        <f t="shared" si="0"/>
        <v>83676.239999999991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2302.6804123711331</v>
      </c>
      <c r="N7" s="98">
        <f>M7/L7</f>
        <v>115.13402061855666</v>
      </c>
      <c r="O7" s="100">
        <f>L7-I7</f>
        <v>0</v>
      </c>
      <c r="P7" s="101">
        <f>N7-K7</f>
        <v>-14.865979381443339</v>
      </c>
      <c r="Q7" s="102">
        <f>N7/K7</f>
        <v>0.8856463124504359</v>
      </c>
      <c r="R7" s="272"/>
      <c r="S7" s="1">
        <v>0.47934027777777777</v>
      </c>
      <c r="T7" s="2">
        <v>0.52986111111111112</v>
      </c>
      <c r="U7" s="103">
        <v>56.25</v>
      </c>
      <c r="V7" s="104">
        <v>72.750000000000028</v>
      </c>
      <c r="W7" s="105"/>
      <c r="X7" s="106"/>
      <c r="Y7" s="264"/>
      <c r="Z7" s="265"/>
      <c r="AA7" s="110">
        <f>M7-J7</f>
        <v>-297.31958762886688</v>
      </c>
      <c r="AB7" s="111">
        <f>M7/J7</f>
        <v>0.88564631245043579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1894.8104978606964</v>
      </c>
      <c r="N21" s="138">
        <f t="shared" ref="N21:N27" si="5">M21/L21</f>
        <v>107.25342440720922</v>
      </c>
      <c r="O21" s="139">
        <f t="shared" ref="O21:O27" si="6">L21-I21</f>
        <v>0</v>
      </c>
      <c r="P21" s="140">
        <f t="shared" ref="P21:P27" si="7">N21-K21</f>
        <v>-13.501292573922854</v>
      </c>
      <c r="Q21" s="141">
        <f t="shared" ref="Q21:Q27" si="8">N21/K21</f>
        <v>0.8881924208722014</v>
      </c>
      <c r="R21" s="273"/>
      <c r="S21" s="142">
        <f>S5</f>
        <v>0.16666666666666666</v>
      </c>
      <c r="T21" s="143">
        <f>INDEX(T5:T20,COUNTA(T5:T20))</f>
        <v>0.52986111111111112</v>
      </c>
      <c r="U21" s="144"/>
      <c r="V21" s="144"/>
      <c r="W21" s="145"/>
      <c r="X21" s="146"/>
      <c r="Y21" s="260"/>
      <c r="Z21" s="261"/>
      <c r="AA21" s="147">
        <f t="shared" ref="AA21:AA27" si="9">M21-J21</f>
        <v>-238.5228354726371</v>
      </c>
      <c r="AB21" s="148">
        <f t="shared" ref="AB21:AB27" si="10">M21/J21</f>
        <v>0.8881924208722014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4240</v>
      </c>
      <c r="G22" s="158">
        <f t="shared" ref="G22:G27" si="11">E22*F22</f>
        <v>240704.80000000002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 t="shared" ref="M22:M27" si="12">F22/V22*60</f>
        <v>1774.0585774058579</v>
      </c>
      <c r="N22" s="162">
        <f t="shared" si="5"/>
        <v>70.962343096234321</v>
      </c>
      <c r="O22" s="164">
        <f t="shared" si="6"/>
        <v>0</v>
      </c>
      <c r="P22" s="165">
        <f t="shared" si="7"/>
        <v>-9.0376569037656793</v>
      </c>
      <c r="Q22" s="151">
        <f t="shared" si="8"/>
        <v>0.88702928870292896</v>
      </c>
      <c r="R22" s="271">
        <f>Q38</f>
        <v>0.88671522640978107</v>
      </c>
      <c r="S22" s="166">
        <v>0.16666666666666666</v>
      </c>
      <c r="T22" s="167">
        <v>0.26624999999999999</v>
      </c>
      <c r="U22" s="168"/>
      <c r="V22" s="169">
        <v>143.39999999999998</v>
      </c>
      <c r="W22" s="180"/>
      <c r="X22" s="162"/>
      <c r="Y22" s="274"/>
      <c r="Z22" s="275"/>
      <c r="AA22" s="108">
        <f t="shared" si="9"/>
        <v>-225.94142259414207</v>
      </c>
      <c r="AB22" s="151">
        <f t="shared" si="10"/>
        <v>0.88702928870292896</v>
      </c>
      <c r="AC22" s="349">
        <f>AB38</f>
        <v>0.88671522640978095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1286</v>
      </c>
      <c r="G23" s="94">
        <f t="shared" si="11"/>
        <v>66691.960000000006</v>
      </c>
      <c r="H23" s="95"/>
      <c r="I23" s="96">
        <v>25</v>
      </c>
      <c r="J23" s="97">
        <v>2000</v>
      </c>
      <c r="K23" s="98">
        <f t="shared" ref="K23:K62" si="13">J23/I23</f>
        <v>80</v>
      </c>
      <c r="L23" s="99">
        <v>25</v>
      </c>
      <c r="M23" s="97">
        <f t="shared" si="12"/>
        <v>1767.6975945017202</v>
      </c>
      <c r="N23" s="98">
        <f t="shared" si="5"/>
        <v>70.707903780068804</v>
      </c>
      <c r="O23" s="100">
        <f t="shared" si="6"/>
        <v>0</v>
      </c>
      <c r="P23" s="101">
        <f t="shared" si="7"/>
        <v>-9.2920962199311958</v>
      </c>
      <c r="Q23" s="102">
        <f t="shared" si="8"/>
        <v>0.88384879725086007</v>
      </c>
      <c r="R23" s="272"/>
      <c r="S23" s="1">
        <v>0.27038194444444447</v>
      </c>
      <c r="T23" s="2">
        <v>0.30069444444444443</v>
      </c>
      <c r="U23" s="103">
        <v>5.9500000000000508</v>
      </c>
      <c r="V23" s="104">
        <v>43.649999999999949</v>
      </c>
      <c r="W23" s="105"/>
      <c r="X23" s="106"/>
      <c r="Y23" s="264"/>
      <c r="Z23" s="265"/>
      <c r="AA23" s="110">
        <f t="shared" si="9"/>
        <v>-232.30240549827977</v>
      </c>
      <c r="AB23" s="102">
        <f t="shared" si="10"/>
        <v>0.88384879725086007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2346</v>
      </c>
      <c r="G24" s="94">
        <f t="shared" si="11"/>
        <v>181439.64</v>
      </c>
      <c r="H24" s="95"/>
      <c r="I24" s="96">
        <v>25</v>
      </c>
      <c r="J24" s="97">
        <v>2000</v>
      </c>
      <c r="K24" s="98">
        <f t="shared" si="13"/>
        <v>80</v>
      </c>
      <c r="L24" s="99">
        <v>25</v>
      </c>
      <c r="M24" s="97">
        <f t="shared" si="12"/>
        <v>1774.6585417104425</v>
      </c>
      <c r="N24" s="98">
        <f t="shared" si="5"/>
        <v>70.986341668417694</v>
      </c>
      <c r="O24" s="100">
        <f t="shared" si="6"/>
        <v>0</v>
      </c>
      <c r="P24" s="101">
        <f t="shared" si="7"/>
        <v>-9.013658331582306</v>
      </c>
      <c r="Q24" s="102">
        <f t="shared" si="8"/>
        <v>0.88732927085522117</v>
      </c>
      <c r="R24" s="272"/>
      <c r="S24" s="1">
        <v>0.30416666666666664</v>
      </c>
      <c r="T24" s="2">
        <v>0.35924768518518518</v>
      </c>
      <c r="U24" s="103">
        <v>4.9999999999999822</v>
      </c>
      <c r="V24" s="104">
        <v>79.316666666666706</v>
      </c>
      <c r="W24" s="105"/>
      <c r="X24" s="106"/>
      <c r="Y24" s="264"/>
      <c r="Z24" s="265"/>
      <c r="AA24" s="110">
        <f t="shared" si="9"/>
        <v>-225.34145828955752</v>
      </c>
      <c r="AB24" s="102">
        <f t="shared" si="10"/>
        <v>0.88732927085522129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4424</v>
      </c>
      <c r="G25" s="94">
        <f t="shared" si="11"/>
        <v>263316.48000000004</v>
      </c>
      <c r="H25" s="95"/>
      <c r="I25" s="96">
        <v>25</v>
      </c>
      <c r="J25" s="97">
        <v>2000</v>
      </c>
      <c r="K25" s="98">
        <f t="shared" si="13"/>
        <v>80</v>
      </c>
      <c r="L25" s="99">
        <v>25</v>
      </c>
      <c r="M25" s="97">
        <f t="shared" si="12"/>
        <v>1781.8751398523152</v>
      </c>
      <c r="N25" s="98">
        <f t="shared" si="5"/>
        <v>71.275005594092605</v>
      </c>
      <c r="O25" s="100">
        <f t="shared" si="6"/>
        <v>0</v>
      </c>
      <c r="P25" s="101">
        <f t="shared" si="7"/>
        <v>-8.7249944059073954</v>
      </c>
      <c r="Q25" s="102">
        <f t="shared" si="8"/>
        <v>0.89093756992615758</v>
      </c>
      <c r="R25" s="272"/>
      <c r="S25" s="1">
        <v>0.36252314814814812</v>
      </c>
      <c r="T25" s="2">
        <v>0.46597222222222223</v>
      </c>
      <c r="U25" s="103">
        <v>4.7166666666666313</v>
      </c>
      <c r="V25" s="104">
        <v>148.96666666666673</v>
      </c>
      <c r="W25" s="105">
        <v>0.46597222222222223</v>
      </c>
      <c r="X25" s="106">
        <v>0.50555555555555554</v>
      </c>
      <c r="Y25" s="264"/>
      <c r="Z25" s="265"/>
      <c r="AA25" s="110">
        <f t="shared" si="9"/>
        <v>-218.12486014768479</v>
      </c>
      <c r="AB25" s="102">
        <f t="shared" si="10"/>
        <v>0.89093756992615758</v>
      </c>
      <c r="AC25" s="291"/>
    </row>
    <row r="26" spans="1:29" ht="15.75" customHeight="1">
      <c r="A26" s="267"/>
      <c r="B26" s="91" t="s">
        <v>159</v>
      </c>
      <c r="C26" s="350" t="s">
        <v>163</v>
      </c>
      <c r="D26" s="350"/>
      <c r="E26" s="92">
        <v>59.34</v>
      </c>
      <c r="F26" s="93">
        <v>1653</v>
      </c>
      <c r="G26" s="94">
        <f t="shared" si="11"/>
        <v>98089.02</v>
      </c>
      <c r="H26" s="112"/>
      <c r="I26" s="96">
        <v>24</v>
      </c>
      <c r="J26" s="97">
        <v>2000</v>
      </c>
      <c r="K26" s="98">
        <f t="shared" si="13"/>
        <v>83.333333333333329</v>
      </c>
      <c r="L26" s="113">
        <v>24</v>
      </c>
      <c r="M26" s="97">
        <f t="shared" si="12"/>
        <v>1768.9655172413768</v>
      </c>
      <c r="N26" s="98">
        <f t="shared" si="5"/>
        <v>73.706896551724029</v>
      </c>
      <c r="O26" s="100">
        <f t="shared" si="6"/>
        <v>0</v>
      </c>
      <c r="P26" s="101">
        <f t="shared" si="7"/>
        <v>-9.6264367816092999</v>
      </c>
      <c r="Q26" s="102">
        <f t="shared" si="8"/>
        <v>0.88448275862068837</v>
      </c>
      <c r="R26" s="272"/>
      <c r="S26" s="1">
        <v>0.50555555555555554</v>
      </c>
      <c r="T26" s="2">
        <v>0.54449074074074078</v>
      </c>
      <c r="U26" s="103">
        <v>56.999999999999957</v>
      </c>
      <c r="V26" s="104">
        <v>56.066666666666748</v>
      </c>
      <c r="W26" s="105"/>
      <c r="X26" s="106"/>
      <c r="Y26" s="264"/>
      <c r="Z26" s="265"/>
      <c r="AA26" s="110">
        <f t="shared" si="9"/>
        <v>-231.0344827586232</v>
      </c>
      <c r="AB26" s="102">
        <f t="shared" si="10"/>
        <v>0.88448275862068837</v>
      </c>
      <c r="AC26" s="291"/>
    </row>
    <row r="27" spans="1:29" ht="15.75" customHeight="1">
      <c r="A27" s="267"/>
      <c r="B27" s="91" t="s">
        <v>159</v>
      </c>
      <c r="C27" s="350" t="s">
        <v>168</v>
      </c>
      <c r="D27" s="350"/>
      <c r="E27" s="92">
        <v>58.67</v>
      </c>
      <c r="F27" s="93">
        <v>3291</v>
      </c>
      <c r="G27" s="114">
        <f t="shared" si="11"/>
        <v>193082.97</v>
      </c>
      <c r="H27" s="115"/>
      <c r="I27" s="96">
        <v>23</v>
      </c>
      <c r="J27" s="97">
        <v>2000</v>
      </c>
      <c r="K27" s="98">
        <f t="shared" si="13"/>
        <v>86.956521739130437</v>
      </c>
      <c r="L27" s="99">
        <v>23</v>
      </c>
      <c r="M27" s="97">
        <f t="shared" si="12"/>
        <v>1773.3273462056582</v>
      </c>
      <c r="N27" s="98">
        <f t="shared" si="5"/>
        <v>77.101188965463393</v>
      </c>
      <c r="O27" s="100">
        <f t="shared" si="6"/>
        <v>0</v>
      </c>
      <c r="P27" s="101">
        <f t="shared" si="7"/>
        <v>-9.855332773667044</v>
      </c>
      <c r="Q27" s="102">
        <f t="shared" si="8"/>
        <v>0.88666367310282901</v>
      </c>
      <c r="R27" s="272"/>
      <c r="S27" s="1">
        <v>0.54791666666666672</v>
      </c>
      <c r="T27" s="2">
        <v>0.62524305555555559</v>
      </c>
      <c r="U27" s="103">
        <v>4.9333333333333584</v>
      </c>
      <c r="V27" s="104">
        <v>111.34999999999998</v>
      </c>
      <c r="W27" s="105"/>
      <c r="X27" s="106"/>
      <c r="Y27" s="264"/>
      <c r="Z27" s="265"/>
      <c r="AA27" s="110">
        <f t="shared" si="9"/>
        <v>-226.67265379434184</v>
      </c>
      <c r="AB27" s="102">
        <f t="shared" si="10"/>
        <v>0.88666367310282912</v>
      </c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14">AVERAGE(I22:I37)</f>
        <v>24.5</v>
      </c>
      <c r="J38" s="137">
        <f t="shared" si="14"/>
        <v>2000</v>
      </c>
      <c r="K38" s="138">
        <f t="shared" ref="K38" si="15">J38/I38</f>
        <v>81.632653061224488</v>
      </c>
      <c r="L38" s="136">
        <f t="shared" ref="L38:M38" si="16">AVERAGE(L22:L37)</f>
        <v>24.5</v>
      </c>
      <c r="M38" s="137">
        <f t="shared" si="16"/>
        <v>1773.4304528195619</v>
      </c>
      <c r="N38" s="138">
        <f t="shared" ref="N38:N45" si="17">M38/L38</f>
        <v>72.384916441614777</v>
      </c>
      <c r="O38" s="139">
        <f t="shared" ref="O38:O45" si="18">L38-I38</f>
        <v>0</v>
      </c>
      <c r="P38" s="140">
        <f t="shared" ref="P38:P45" si="19">N38-K38</f>
        <v>-9.2477366196097108</v>
      </c>
      <c r="Q38" s="141">
        <f t="shared" ref="Q38:Q45" si="20">N38/K38</f>
        <v>0.88671522640978107</v>
      </c>
      <c r="R38" s="273"/>
      <c r="S38" s="142">
        <f>S22</f>
        <v>0.16666666666666666</v>
      </c>
      <c r="T38" s="143">
        <f>INDEX(T22:T37,COUNTA(T22:T37))</f>
        <v>0.62524305555555559</v>
      </c>
      <c r="U38" s="144"/>
      <c r="V38" s="155"/>
      <c r="W38" s="134"/>
      <c r="X38" s="138"/>
      <c r="Y38" s="260"/>
      <c r="Z38" s="261"/>
      <c r="AA38" s="156">
        <f t="shared" ref="AA38:AA45" si="21">M38-J38</f>
        <v>-226.56954718043812</v>
      </c>
      <c r="AB38" s="141">
        <f t="shared" ref="AB38:AB45" si="22">M38/J38</f>
        <v>0.88671522640978095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3186</v>
      </c>
      <c r="G39" s="158">
        <f t="shared" ref="G39:G45" si="23">E39*F39</f>
        <v>182557.8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24">F39/V39*60</f>
        <v>1592.5576228825325</v>
      </c>
      <c r="N39" s="162">
        <f t="shared" si="17"/>
        <v>72.388982858296927</v>
      </c>
      <c r="O39" s="164">
        <f t="shared" si="18"/>
        <v>0</v>
      </c>
      <c r="P39" s="165">
        <f t="shared" si="19"/>
        <v>-9.4291989598848858</v>
      </c>
      <c r="Q39" s="151">
        <f t="shared" si="20"/>
        <v>0.88475423493474026</v>
      </c>
      <c r="R39" s="271">
        <f>Q55</f>
        <v>0.8763080726008049</v>
      </c>
      <c r="S39" s="166">
        <v>0.16666666666666666</v>
      </c>
      <c r="T39" s="167">
        <v>0.25002314814814813</v>
      </c>
      <c r="U39" s="168"/>
      <c r="V39" s="169">
        <v>120.03333333333333</v>
      </c>
      <c r="W39" s="86"/>
      <c r="X39" s="87"/>
      <c r="Y39" s="274"/>
      <c r="Z39" s="275"/>
      <c r="AA39" s="108">
        <f t="shared" si="21"/>
        <v>-207.44237711746746</v>
      </c>
      <c r="AB39" s="151">
        <f t="shared" si="22"/>
        <v>0.88475423493474026</v>
      </c>
      <c r="AC39" s="349">
        <f>AB55</f>
        <v>0.87630807260080501</v>
      </c>
    </row>
    <row r="40" spans="1:29" ht="15.75" customHeight="1">
      <c r="A40" s="280"/>
      <c r="B40" s="152" t="s">
        <v>151</v>
      </c>
      <c r="C40" s="262" t="s">
        <v>218</v>
      </c>
      <c r="D40" s="263"/>
      <c r="E40" s="92">
        <v>57.73</v>
      </c>
      <c r="F40" s="103">
        <v>1571</v>
      </c>
      <c r="G40" s="94">
        <f t="shared" si="23"/>
        <v>90693.83</v>
      </c>
      <c r="H40" s="95"/>
      <c r="I40" s="99">
        <v>22</v>
      </c>
      <c r="J40" s="97">
        <v>1800</v>
      </c>
      <c r="K40" s="98">
        <f t="shared" si="13"/>
        <v>81.818181818181813</v>
      </c>
      <c r="L40" s="99">
        <v>22</v>
      </c>
      <c r="M40" s="97">
        <f t="shared" si="24"/>
        <v>1593.5756551141153</v>
      </c>
      <c r="N40" s="98">
        <f t="shared" si="17"/>
        <v>72.43525705064161</v>
      </c>
      <c r="O40" s="100">
        <f t="shared" si="18"/>
        <v>0</v>
      </c>
      <c r="P40" s="101">
        <f t="shared" si="19"/>
        <v>-9.382924767540203</v>
      </c>
      <c r="Q40" s="102">
        <f t="shared" si="20"/>
        <v>0.88531980839673086</v>
      </c>
      <c r="R40" s="272"/>
      <c r="S40" s="1">
        <v>0.25347222222222221</v>
      </c>
      <c r="T40" s="2">
        <v>0.29454861111111114</v>
      </c>
      <c r="U40" s="103">
        <v>4.9666666666666703</v>
      </c>
      <c r="V40" s="104">
        <v>59.150000000000055</v>
      </c>
      <c r="W40" s="105"/>
      <c r="X40" s="106"/>
      <c r="Y40" s="264"/>
      <c r="Z40" s="265"/>
      <c r="AA40" s="110">
        <f t="shared" si="21"/>
        <v>-206.42434488588469</v>
      </c>
      <c r="AB40" s="102">
        <f t="shared" si="22"/>
        <v>0.88531980839673075</v>
      </c>
      <c r="AC40" s="291"/>
    </row>
    <row r="41" spans="1:29" ht="15.75" customHeight="1">
      <c r="A41" s="280"/>
      <c r="B41" s="152" t="s">
        <v>151</v>
      </c>
      <c r="C41" s="262" t="s">
        <v>204</v>
      </c>
      <c r="D41" s="263"/>
      <c r="E41" s="92">
        <v>57.73</v>
      </c>
      <c r="F41" s="103">
        <v>1462</v>
      </c>
      <c r="G41" s="94">
        <f t="shared" si="23"/>
        <v>84401.26</v>
      </c>
      <c r="H41" s="95"/>
      <c r="I41" s="99">
        <v>22</v>
      </c>
      <c r="J41" s="97">
        <v>1800</v>
      </c>
      <c r="K41" s="98">
        <f t="shared" si="13"/>
        <v>81.818181818181813</v>
      </c>
      <c r="L41" s="99">
        <v>22</v>
      </c>
      <c r="M41" s="97">
        <f t="shared" si="24"/>
        <v>1593.4604904632163</v>
      </c>
      <c r="N41" s="98">
        <f t="shared" si="17"/>
        <v>72.430022293782557</v>
      </c>
      <c r="O41" s="100">
        <f t="shared" si="18"/>
        <v>0</v>
      </c>
      <c r="P41" s="101">
        <f t="shared" si="19"/>
        <v>-9.3881595243992564</v>
      </c>
      <c r="Q41" s="102">
        <f t="shared" si="20"/>
        <v>0.88525582803512015</v>
      </c>
      <c r="R41" s="272"/>
      <c r="S41" s="1">
        <v>0.29791666666666666</v>
      </c>
      <c r="T41" s="2">
        <v>0.33614583333333331</v>
      </c>
      <c r="U41" s="103">
        <v>4.8499999999999588</v>
      </c>
      <c r="V41" s="104">
        <v>55.049999999999969</v>
      </c>
      <c r="W41" s="105"/>
      <c r="X41" s="106"/>
      <c r="Y41" s="264"/>
      <c r="Z41" s="265"/>
      <c r="AA41" s="110">
        <f t="shared" si="21"/>
        <v>-206.53950953678373</v>
      </c>
      <c r="AB41" s="102">
        <f t="shared" si="22"/>
        <v>0.88525582803512015</v>
      </c>
      <c r="AC41" s="291"/>
    </row>
    <row r="42" spans="1:29" ht="15.75" customHeight="1">
      <c r="A42" s="280"/>
      <c r="B42" s="152" t="s">
        <v>156</v>
      </c>
      <c r="C42" s="262" t="s">
        <v>189</v>
      </c>
      <c r="D42" s="263"/>
      <c r="E42" s="92">
        <v>56.43</v>
      </c>
      <c r="F42" s="103">
        <v>2437</v>
      </c>
      <c r="G42" s="94">
        <f t="shared" si="23"/>
        <v>137519.91</v>
      </c>
      <c r="H42" s="95"/>
      <c r="I42" s="99">
        <v>22</v>
      </c>
      <c r="J42" s="97">
        <v>2000</v>
      </c>
      <c r="K42" s="98">
        <f t="shared" si="13"/>
        <v>90.909090909090907</v>
      </c>
      <c r="L42" s="99">
        <v>22</v>
      </c>
      <c r="M42" s="97">
        <f t="shared" si="24"/>
        <v>1768.7903225806449</v>
      </c>
      <c r="N42" s="98">
        <f t="shared" si="17"/>
        <v>80.399560117302045</v>
      </c>
      <c r="O42" s="100">
        <f t="shared" si="18"/>
        <v>0</v>
      </c>
      <c r="P42" s="101">
        <f t="shared" si="19"/>
        <v>-10.509530791788862</v>
      </c>
      <c r="Q42" s="102">
        <f t="shared" si="20"/>
        <v>0.88439516129032247</v>
      </c>
      <c r="R42" s="272"/>
      <c r="S42" s="1">
        <v>0.33981481481481479</v>
      </c>
      <c r="T42" s="2">
        <v>0.3972222222222222</v>
      </c>
      <c r="U42" s="103">
        <v>5.2833333333333332</v>
      </c>
      <c r="V42" s="104">
        <v>82.666666666666671</v>
      </c>
      <c r="W42" s="105"/>
      <c r="X42" s="106"/>
      <c r="Y42" s="264"/>
      <c r="Z42" s="265"/>
      <c r="AA42" s="110">
        <f t="shared" si="21"/>
        <v>-231.2096774193551</v>
      </c>
      <c r="AB42" s="102">
        <f t="shared" si="22"/>
        <v>0.88439516129032247</v>
      </c>
      <c r="AC42" s="291"/>
    </row>
    <row r="43" spans="1:29" ht="15.75" customHeight="1">
      <c r="A43" s="281"/>
      <c r="B43" s="152" t="s">
        <v>159</v>
      </c>
      <c r="C43" s="262" t="s">
        <v>244</v>
      </c>
      <c r="D43" s="263"/>
      <c r="E43" s="92">
        <v>64.97</v>
      </c>
      <c r="F43" s="103">
        <v>1693</v>
      </c>
      <c r="G43" s="94">
        <f t="shared" si="23"/>
        <v>109994.20999999999</v>
      </c>
      <c r="H43" s="112"/>
      <c r="I43" s="113">
        <v>21</v>
      </c>
      <c r="J43" s="97">
        <v>2000</v>
      </c>
      <c r="K43" s="98">
        <f t="shared" si="13"/>
        <v>95.238095238095241</v>
      </c>
      <c r="L43" s="113">
        <v>21</v>
      </c>
      <c r="M43" s="97">
        <f t="shared" si="24"/>
        <v>1770.7147007553758</v>
      </c>
      <c r="N43" s="98">
        <f t="shared" si="17"/>
        <v>84.319747655017892</v>
      </c>
      <c r="O43" s="100">
        <f t="shared" si="18"/>
        <v>0</v>
      </c>
      <c r="P43" s="101">
        <f t="shared" si="19"/>
        <v>-10.918347583077349</v>
      </c>
      <c r="Q43" s="102">
        <f t="shared" si="20"/>
        <v>0.88535735037768781</v>
      </c>
      <c r="R43" s="272"/>
      <c r="S43" s="1">
        <v>0.40069444444444446</v>
      </c>
      <c r="T43" s="2">
        <v>0.4405324074074074</v>
      </c>
      <c r="U43" s="103">
        <v>5.0000000000000622</v>
      </c>
      <c r="V43" s="104">
        <v>57.366666666666632</v>
      </c>
      <c r="W43" s="105"/>
      <c r="X43" s="106"/>
      <c r="Y43" s="264"/>
      <c r="Z43" s="265"/>
      <c r="AA43" s="110">
        <f t="shared" si="21"/>
        <v>-229.28529924462418</v>
      </c>
      <c r="AB43" s="102">
        <f t="shared" si="22"/>
        <v>0.88535735037768792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1207</v>
      </c>
      <c r="G44" s="114">
        <f t="shared" si="23"/>
        <v>71647.520000000004</v>
      </c>
      <c r="H44" s="115"/>
      <c r="I44" s="99">
        <v>20</v>
      </c>
      <c r="J44" s="97">
        <v>2000</v>
      </c>
      <c r="K44" s="98">
        <f t="shared" si="13"/>
        <v>100</v>
      </c>
      <c r="L44" s="99">
        <v>20</v>
      </c>
      <c r="M44" s="97">
        <f t="shared" si="24"/>
        <v>1769.2182410423463</v>
      </c>
      <c r="N44" s="98">
        <f t="shared" si="17"/>
        <v>88.460912052117322</v>
      </c>
      <c r="O44" s="100">
        <f t="shared" si="18"/>
        <v>0</v>
      </c>
      <c r="P44" s="101">
        <f t="shared" si="19"/>
        <v>-11.539087947882678</v>
      </c>
      <c r="Q44" s="102">
        <f t="shared" si="20"/>
        <v>0.88460912052117324</v>
      </c>
      <c r="R44" s="272"/>
      <c r="S44" s="1">
        <v>0.4437962962962963</v>
      </c>
      <c r="T44" s="2">
        <v>0.47222222222222221</v>
      </c>
      <c r="U44" s="103">
        <v>4.7000000000000153</v>
      </c>
      <c r="V44" s="104">
        <v>40.933333333333309</v>
      </c>
      <c r="W44" s="105">
        <v>0.47222222222222221</v>
      </c>
      <c r="X44" s="106">
        <v>0.51135416666666667</v>
      </c>
      <c r="Y44" s="264"/>
      <c r="Z44" s="265"/>
      <c r="AA44" s="110">
        <f t="shared" si="21"/>
        <v>-230.78175895765366</v>
      </c>
      <c r="AB44" s="102">
        <f t="shared" si="22"/>
        <v>0.88460912052117313</v>
      </c>
      <c r="AC44" s="291"/>
    </row>
    <row r="45" spans="1:29" ht="15.75" customHeight="1">
      <c r="A45" s="281"/>
      <c r="B45" s="152" t="s">
        <v>162</v>
      </c>
      <c r="C45" s="262" t="s">
        <v>255</v>
      </c>
      <c r="D45" s="263"/>
      <c r="E45" s="92">
        <v>54.7</v>
      </c>
      <c r="F45" s="103">
        <v>5123</v>
      </c>
      <c r="G45" s="114">
        <f t="shared" si="23"/>
        <v>280228.10000000003</v>
      </c>
      <c r="H45" s="118"/>
      <c r="I45" s="113">
        <v>21</v>
      </c>
      <c r="J45" s="97">
        <v>2000</v>
      </c>
      <c r="K45" s="98">
        <f t="shared" si="13"/>
        <v>95.238095238095241</v>
      </c>
      <c r="L45" s="113">
        <v>21</v>
      </c>
      <c r="M45" s="97">
        <f t="shared" si="24"/>
        <v>1654.2111400125568</v>
      </c>
      <c r="N45" s="98">
        <f t="shared" si="17"/>
        <v>78.771959048216985</v>
      </c>
      <c r="O45" s="119">
        <f t="shared" si="18"/>
        <v>0</v>
      </c>
      <c r="P45" s="120">
        <f t="shared" si="19"/>
        <v>-16.466136189878256</v>
      </c>
      <c r="Q45" s="121">
        <f t="shared" si="20"/>
        <v>0.82710557000627827</v>
      </c>
      <c r="R45" s="272"/>
      <c r="S45" s="1">
        <v>0.51135416666666667</v>
      </c>
      <c r="T45" s="2">
        <v>0.64039351851851856</v>
      </c>
      <c r="U45" s="103">
        <v>56.350000000000016</v>
      </c>
      <c r="V45" s="104">
        <v>185.81666666666672</v>
      </c>
      <c r="W45" s="105"/>
      <c r="X45" s="106"/>
      <c r="Y45" s="264"/>
      <c r="Z45" s="265"/>
      <c r="AA45" s="110">
        <f t="shared" si="21"/>
        <v>-345.78885998744317</v>
      </c>
      <c r="AB45" s="102">
        <f t="shared" si="22"/>
        <v>0.82710557000627838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25">AVERAGE(I39:I54)</f>
        <v>21.428571428571427</v>
      </c>
      <c r="J55" s="137">
        <f t="shared" si="25"/>
        <v>1914.2857142857142</v>
      </c>
      <c r="K55" s="138">
        <f t="shared" ref="K55" si="26">J55/I55</f>
        <v>89.333333333333343</v>
      </c>
      <c r="L55" s="136">
        <f t="shared" ref="L55:M55" si="27">AVERAGE(L39:L54)</f>
        <v>21.428571428571427</v>
      </c>
      <c r="M55" s="137">
        <f t="shared" si="27"/>
        <v>1677.5040246929696</v>
      </c>
      <c r="N55" s="138">
        <f t="shared" ref="N55:N62" si="28">M55/L55</f>
        <v>78.283521152338579</v>
      </c>
      <c r="O55" s="139">
        <f t="shared" ref="O55:O62" si="29">L55-I55</f>
        <v>0</v>
      </c>
      <c r="P55" s="140">
        <f t="shared" ref="P55:P62" si="30">N55-K55</f>
        <v>-11.049812180994763</v>
      </c>
      <c r="Q55" s="141">
        <f t="shared" ref="Q55:Q62" si="31">N55/K55</f>
        <v>0.8763080726008049</v>
      </c>
      <c r="R55" s="273"/>
      <c r="S55" s="142">
        <f>S39</f>
        <v>0.16666666666666666</v>
      </c>
      <c r="T55" s="143">
        <f>INDEX(T39:T54,COUNTA(T39:T54))</f>
        <v>0.64039351851851856</v>
      </c>
      <c r="U55" s="144"/>
      <c r="V55" s="155"/>
      <c r="W55" s="187"/>
      <c r="X55" s="188"/>
      <c r="Y55" s="260"/>
      <c r="Z55" s="261"/>
      <c r="AA55" s="156">
        <f t="shared" ref="AA55:AA62" si="32">M55-J55</f>
        <v>-236.78168959274467</v>
      </c>
      <c r="AB55" s="141">
        <f t="shared" ref="AB55:AB62" si="33">M55/J55</f>
        <v>0.87630807260080501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166</v>
      </c>
      <c r="D56" s="270"/>
      <c r="E56" s="157">
        <v>47.37</v>
      </c>
      <c r="F56" s="86">
        <v>1595</v>
      </c>
      <c r="G56" s="158">
        <f t="shared" ref="G56:G62" si="34">E56*F56</f>
        <v>75555.149999999994</v>
      </c>
      <c r="H56" s="159"/>
      <c r="I56" s="160">
        <v>21</v>
      </c>
      <c r="J56" s="161">
        <v>2000</v>
      </c>
      <c r="K56" s="162">
        <f>J56/I56</f>
        <v>95.238095238095241</v>
      </c>
      <c r="L56" s="163">
        <v>21</v>
      </c>
      <c r="M56" s="161">
        <f t="shared" ref="M56:M62" si="35">F56/V56*60</f>
        <v>1769.4915254237289</v>
      </c>
      <c r="N56" s="162">
        <f t="shared" si="28"/>
        <v>84.261501210653762</v>
      </c>
      <c r="O56" s="164">
        <f t="shared" si="29"/>
        <v>0</v>
      </c>
      <c r="P56" s="165">
        <f t="shared" si="30"/>
        <v>-10.976594027441479</v>
      </c>
      <c r="Q56" s="151">
        <f t="shared" si="31"/>
        <v>0.88474576271186445</v>
      </c>
      <c r="R56" s="271">
        <f>Q72</f>
        <v>0.86784650870221536</v>
      </c>
      <c r="S56" s="166">
        <v>0.16666666666666666</v>
      </c>
      <c r="T56" s="167">
        <v>0.20422453703703702</v>
      </c>
      <c r="U56" s="168"/>
      <c r="V56" s="169">
        <v>54.083333333333329</v>
      </c>
      <c r="W56" s="167"/>
      <c r="X56" s="170"/>
      <c r="Y56" s="274"/>
      <c r="Z56" s="275"/>
      <c r="AA56" s="108">
        <f t="shared" si="32"/>
        <v>-230.50847457627106</v>
      </c>
      <c r="AB56" s="151">
        <f t="shared" si="33"/>
        <v>0.88474576271186445</v>
      </c>
      <c r="AC56" s="276">
        <f>AB72</f>
        <v>0.86784650870221525</v>
      </c>
    </row>
    <row r="57" spans="1:29" ht="15.75" customHeight="1">
      <c r="A57" s="267"/>
      <c r="B57" s="152" t="s">
        <v>156</v>
      </c>
      <c r="C57" s="262" t="s">
        <v>199</v>
      </c>
      <c r="D57" s="263"/>
      <c r="E57" s="92">
        <v>57.3</v>
      </c>
      <c r="F57" s="93">
        <v>396</v>
      </c>
      <c r="G57" s="94">
        <f t="shared" si="34"/>
        <v>22690.799999999999</v>
      </c>
      <c r="H57" s="95"/>
      <c r="I57" s="96">
        <v>20</v>
      </c>
      <c r="J57" s="97">
        <v>2000</v>
      </c>
      <c r="K57" s="98">
        <f t="shared" si="13"/>
        <v>100</v>
      </c>
      <c r="L57" s="99">
        <v>20</v>
      </c>
      <c r="M57" s="97">
        <f t="shared" si="35"/>
        <v>1764.3564356435677</v>
      </c>
      <c r="N57" s="98">
        <f t="shared" si="28"/>
        <v>88.21782178217839</v>
      </c>
      <c r="O57" s="100">
        <f t="shared" si="29"/>
        <v>0</v>
      </c>
      <c r="P57" s="101">
        <f t="shared" si="30"/>
        <v>-11.78217821782161</v>
      </c>
      <c r="Q57" s="102">
        <f t="shared" si="31"/>
        <v>0.88217821782178385</v>
      </c>
      <c r="R57" s="272"/>
      <c r="S57" s="1">
        <v>0.20833333333333334</v>
      </c>
      <c r="T57" s="2">
        <v>0.21768518518518518</v>
      </c>
      <c r="U57" s="103">
        <v>5.9166666666666989</v>
      </c>
      <c r="V57" s="104">
        <v>13.46666666666664</v>
      </c>
      <c r="W57" s="105"/>
      <c r="X57" s="106"/>
      <c r="Y57" s="264"/>
      <c r="Z57" s="265"/>
      <c r="AA57" s="110">
        <f t="shared" si="32"/>
        <v>-235.64356435643231</v>
      </c>
      <c r="AB57" s="102">
        <f t="shared" si="33"/>
        <v>0.88217821782178385</v>
      </c>
      <c r="AC57" s="277"/>
    </row>
    <row r="58" spans="1:29" ht="15.75" customHeight="1">
      <c r="A58" s="267"/>
      <c r="B58" s="152" t="s">
        <v>159</v>
      </c>
      <c r="C58" s="262" t="s">
        <v>203</v>
      </c>
      <c r="D58" s="263"/>
      <c r="E58" s="92">
        <v>59.54</v>
      </c>
      <c r="F58" s="93">
        <v>3175</v>
      </c>
      <c r="G58" s="94">
        <f t="shared" si="34"/>
        <v>189039.5</v>
      </c>
      <c r="H58" s="95"/>
      <c r="I58" s="96">
        <v>23</v>
      </c>
      <c r="J58" s="97">
        <v>2000</v>
      </c>
      <c r="K58" s="98">
        <f t="shared" si="13"/>
        <v>86.956521739130437</v>
      </c>
      <c r="L58" s="99">
        <v>23</v>
      </c>
      <c r="M58" s="97">
        <f t="shared" si="35"/>
        <v>1767.981438515081</v>
      </c>
      <c r="N58" s="98">
        <f t="shared" si="28"/>
        <v>76.868758196307866</v>
      </c>
      <c r="O58" s="100">
        <f t="shared" si="29"/>
        <v>0</v>
      </c>
      <c r="P58" s="101">
        <f t="shared" si="30"/>
        <v>-10.087763542822572</v>
      </c>
      <c r="Q58" s="102">
        <f t="shared" si="31"/>
        <v>0.88399071925754047</v>
      </c>
      <c r="R58" s="272"/>
      <c r="S58" s="1">
        <v>0.22100694444444444</v>
      </c>
      <c r="T58" s="2">
        <v>0.29583333333333334</v>
      </c>
      <c r="U58" s="103">
        <v>4.783333333333335</v>
      </c>
      <c r="V58" s="104">
        <v>107.75000000000001</v>
      </c>
      <c r="W58" s="105"/>
      <c r="X58" s="106"/>
      <c r="Y58" s="264"/>
      <c r="Z58" s="265"/>
      <c r="AA58" s="110">
        <f t="shared" si="32"/>
        <v>-232.01856148491902</v>
      </c>
      <c r="AB58" s="102">
        <f t="shared" si="33"/>
        <v>0.88399071925754047</v>
      </c>
      <c r="AC58" s="277"/>
    </row>
    <row r="59" spans="1:29" ht="15.75" customHeight="1">
      <c r="A59" s="267"/>
      <c r="B59" s="152" t="s">
        <v>159</v>
      </c>
      <c r="C59" s="262" t="s">
        <v>256</v>
      </c>
      <c r="D59" s="263"/>
      <c r="E59" s="92">
        <v>56.52</v>
      </c>
      <c r="F59" s="93">
        <v>3240</v>
      </c>
      <c r="G59" s="94">
        <f t="shared" si="34"/>
        <v>183124.80000000002</v>
      </c>
      <c r="H59" s="95">
        <v>2</v>
      </c>
      <c r="I59" s="96">
        <v>23</v>
      </c>
      <c r="J59" s="97">
        <v>2000</v>
      </c>
      <c r="K59" s="98">
        <f t="shared" si="13"/>
        <v>86.956521739130437</v>
      </c>
      <c r="L59" s="99">
        <v>23</v>
      </c>
      <c r="M59" s="97">
        <f t="shared" si="35"/>
        <v>1654.2334420649563</v>
      </c>
      <c r="N59" s="98">
        <f t="shared" si="28"/>
        <v>71.923193133258977</v>
      </c>
      <c r="O59" s="100">
        <f t="shared" si="29"/>
        <v>0</v>
      </c>
      <c r="P59" s="101">
        <f t="shared" si="30"/>
        <v>-15.033328605871461</v>
      </c>
      <c r="Q59" s="102">
        <f t="shared" si="31"/>
        <v>0.82711672103247824</v>
      </c>
      <c r="R59" s="272"/>
      <c r="S59" s="1">
        <v>0.29964120370370373</v>
      </c>
      <c r="T59" s="2">
        <v>0.38124999999999998</v>
      </c>
      <c r="U59" s="103">
        <v>5.4833333333333645</v>
      </c>
      <c r="V59" s="104">
        <v>117.51666666666659</v>
      </c>
      <c r="W59" s="105"/>
      <c r="X59" s="106"/>
      <c r="Y59" s="264"/>
      <c r="Z59" s="265"/>
      <c r="AA59" s="110">
        <f t="shared" si="32"/>
        <v>-345.76655793504369</v>
      </c>
      <c r="AB59" s="102">
        <f t="shared" si="33"/>
        <v>0.82711672103247813</v>
      </c>
      <c r="AC59" s="277"/>
    </row>
    <row r="60" spans="1:29" ht="15.75" customHeight="1">
      <c r="A60" s="267"/>
      <c r="B60" s="152" t="s">
        <v>159</v>
      </c>
      <c r="C60" s="262" t="s">
        <v>202</v>
      </c>
      <c r="D60" s="263"/>
      <c r="E60" s="92">
        <v>71.55</v>
      </c>
      <c r="F60" s="93">
        <v>2440</v>
      </c>
      <c r="G60" s="94">
        <f t="shared" si="34"/>
        <v>174582</v>
      </c>
      <c r="H60" s="112"/>
      <c r="I60" s="96">
        <v>23</v>
      </c>
      <c r="J60" s="97">
        <v>2000</v>
      </c>
      <c r="K60" s="98">
        <f t="shared" si="13"/>
        <v>86.956521739130437</v>
      </c>
      <c r="L60" s="113">
        <v>23</v>
      </c>
      <c r="M60" s="97">
        <f t="shared" si="35"/>
        <v>1770.2539298669897</v>
      </c>
      <c r="N60" s="98">
        <f t="shared" si="28"/>
        <v>76.967562168129987</v>
      </c>
      <c r="O60" s="100">
        <f t="shared" si="29"/>
        <v>0</v>
      </c>
      <c r="P60" s="101">
        <f t="shared" si="30"/>
        <v>-9.98895957100045</v>
      </c>
      <c r="Q60" s="102">
        <f t="shared" si="31"/>
        <v>0.88512696493349485</v>
      </c>
      <c r="R60" s="272"/>
      <c r="S60" s="1">
        <v>0.385625</v>
      </c>
      <c r="T60" s="2">
        <v>0.44305555555555554</v>
      </c>
      <c r="U60" s="103">
        <v>6.3000000000000256</v>
      </c>
      <c r="V60" s="104">
        <v>82.699999999999974</v>
      </c>
      <c r="W60" s="105">
        <v>0.44305555555555554</v>
      </c>
      <c r="X60" s="106">
        <v>0.48217592592592595</v>
      </c>
      <c r="Y60" s="264"/>
      <c r="Z60" s="265"/>
      <c r="AA60" s="110">
        <f t="shared" si="32"/>
        <v>-229.74607013301033</v>
      </c>
      <c r="AB60" s="102">
        <f t="shared" si="33"/>
        <v>0.88512696493349485</v>
      </c>
      <c r="AC60" s="277"/>
    </row>
    <row r="61" spans="1:29" ht="15.75" customHeight="1">
      <c r="A61" s="267"/>
      <c r="B61" s="152" t="s">
        <v>159</v>
      </c>
      <c r="C61" s="262" t="s">
        <v>219</v>
      </c>
      <c r="D61" s="263"/>
      <c r="E61" s="92">
        <v>53.76</v>
      </c>
      <c r="F61" s="93">
        <v>3057</v>
      </c>
      <c r="G61" s="114">
        <f t="shared" si="34"/>
        <v>164344.32000000001</v>
      </c>
      <c r="H61" s="115"/>
      <c r="I61" s="96">
        <v>21</v>
      </c>
      <c r="J61" s="97">
        <v>2000</v>
      </c>
      <c r="K61" s="98">
        <f t="shared" si="13"/>
        <v>95.238095238095241</v>
      </c>
      <c r="L61" s="99">
        <v>21</v>
      </c>
      <c r="M61" s="97">
        <f t="shared" si="35"/>
        <v>1769.3247588424435</v>
      </c>
      <c r="N61" s="98">
        <f t="shared" si="28"/>
        <v>84.253559944878262</v>
      </c>
      <c r="O61" s="100">
        <f t="shared" si="29"/>
        <v>0</v>
      </c>
      <c r="P61" s="101">
        <f t="shared" si="30"/>
        <v>-10.984535293216979</v>
      </c>
      <c r="Q61" s="102">
        <f t="shared" si="31"/>
        <v>0.88466237942122172</v>
      </c>
      <c r="R61" s="272"/>
      <c r="S61" s="1">
        <v>0.48217592592592595</v>
      </c>
      <c r="T61" s="2">
        <v>0.5541666666666667</v>
      </c>
      <c r="U61" s="103">
        <v>56.3333333333334</v>
      </c>
      <c r="V61" s="104">
        <v>103.66666666666667</v>
      </c>
      <c r="W61" s="105"/>
      <c r="X61" s="106"/>
      <c r="Y61" s="264"/>
      <c r="Z61" s="265"/>
      <c r="AA61" s="110">
        <f t="shared" si="32"/>
        <v>-230.67524115755646</v>
      </c>
      <c r="AB61" s="102">
        <f t="shared" si="33"/>
        <v>0.88466237942122172</v>
      </c>
      <c r="AC61" s="277"/>
    </row>
    <row r="62" spans="1:29" ht="15.75" customHeight="1">
      <c r="A62" s="267"/>
      <c r="B62" s="152" t="s">
        <v>159</v>
      </c>
      <c r="C62" s="262" t="s">
        <v>256</v>
      </c>
      <c r="D62" s="263"/>
      <c r="E62" s="92">
        <v>56.52</v>
      </c>
      <c r="F62" s="93">
        <v>2587</v>
      </c>
      <c r="G62" s="114">
        <f t="shared" si="34"/>
        <v>146217.24000000002</v>
      </c>
      <c r="H62" s="118"/>
      <c r="I62" s="96">
        <v>23</v>
      </c>
      <c r="J62" s="97">
        <v>2000</v>
      </c>
      <c r="K62" s="98">
        <f t="shared" si="13"/>
        <v>86.956521739130437</v>
      </c>
      <c r="L62" s="113">
        <v>23</v>
      </c>
      <c r="M62" s="97">
        <f t="shared" si="35"/>
        <v>1654.2095914742476</v>
      </c>
      <c r="N62" s="98">
        <f t="shared" si="28"/>
        <v>71.922156151054239</v>
      </c>
      <c r="O62" s="119">
        <f t="shared" si="29"/>
        <v>0</v>
      </c>
      <c r="P62" s="120">
        <f t="shared" si="30"/>
        <v>-15.034365588076199</v>
      </c>
      <c r="Q62" s="121">
        <f t="shared" si="31"/>
        <v>0.8271047957371237</v>
      </c>
      <c r="R62" s="272"/>
      <c r="S62" s="116">
        <v>0.55775462962962963</v>
      </c>
      <c r="T62" s="117">
        <v>0.62291666666666656</v>
      </c>
      <c r="U62" s="103">
        <v>5.1666666666666217</v>
      </c>
      <c r="V62" s="104">
        <v>93.833333333333186</v>
      </c>
      <c r="W62" s="117"/>
      <c r="X62" s="189"/>
      <c r="Y62" s="264"/>
      <c r="Z62" s="265"/>
      <c r="AA62" s="110">
        <f t="shared" si="32"/>
        <v>-345.79040852575235</v>
      </c>
      <c r="AB62" s="102">
        <f t="shared" si="33"/>
        <v>0.82710479573712381</v>
      </c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36">AVERAGE(I56:I71)</f>
        <v>22</v>
      </c>
      <c r="J72" s="137">
        <f t="shared" si="36"/>
        <v>2000</v>
      </c>
      <c r="K72" s="138">
        <f t="shared" ref="K72" si="37">J72/I72</f>
        <v>90.909090909090907</v>
      </c>
      <c r="L72" s="136">
        <f t="shared" ref="L72:M72" si="38">AVERAGE(L56:L71)</f>
        <v>22</v>
      </c>
      <c r="M72" s="137">
        <f t="shared" si="38"/>
        <v>1735.6930174044305</v>
      </c>
      <c r="N72" s="138">
        <f t="shared" ref="N72:N81" si="39">M72/L72</f>
        <v>78.895137154746848</v>
      </c>
      <c r="O72" s="139">
        <f t="shared" ref="O72:O81" si="40">L72-I72</f>
        <v>0</v>
      </c>
      <c r="P72" s="140">
        <f t="shared" ref="P72:P81" si="41">N72-K72</f>
        <v>-12.013953754344058</v>
      </c>
      <c r="Q72" s="141">
        <f t="shared" ref="Q72:Q81" si="42">N72/K72</f>
        <v>0.86784650870221536</v>
      </c>
      <c r="R72" s="273"/>
      <c r="S72" s="142">
        <f>S56</f>
        <v>0.16666666666666666</v>
      </c>
      <c r="T72" s="143">
        <f>INDEX(T56:T71,COUNTA(T56:T71))</f>
        <v>0.62291666666666656</v>
      </c>
      <c r="U72" s="144"/>
      <c r="V72" s="155"/>
      <c r="W72" s="134"/>
      <c r="X72" s="138"/>
      <c r="Y72" s="260"/>
      <c r="Z72" s="261"/>
      <c r="AA72" s="156">
        <f t="shared" ref="AA72:AA81" si="43">M72-J72</f>
        <v>-264.30698259556948</v>
      </c>
      <c r="AB72" s="141">
        <f t="shared" ref="AB72:AB81" si="44">M72/J72</f>
        <v>0.86784650870221525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1352</v>
      </c>
      <c r="G73" s="158">
        <f t="shared" ref="G73:G81" si="45">E73*F73</f>
        <v>49834.720000000001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1" si="46">F73/V73*60</f>
        <v>3255.652173913043</v>
      </c>
      <c r="N73" s="162">
        <f t="shared" si="39"/>
        <v>155.03105590062108</v>
      </c>
      <c r="O73" s="164">
        <f t="shared" si="40"/>
        <v>0</v>
      </c>
      <c r="P73" s="165">
        <f t="shared" si="41"/>
        <v>-16.397515527950333</v>
      </c>
      <c r="Q73" s="151">
        <f t="shared" si="42"/>
        <v>0.90434782608695641</v>
      </c>
      <c r="R73" s="271">
        <f>Q89</f>
        <v>0.87825576219158519</v>
      </c>
      <c r="S73" s="166">
        <v>0.16672453703703705</v>
      </c>
      <c r="T73" s="167">
        <v>0.18402777777777779</v>
      </c>
      <c r="U73" s="168"/>
      <c r="V73" s="169">
        <v>24.916666666666671</v>
      </c>
      <c r="W73" s="167"/>
      <c r="X73" s="170"/>
      <c r="Y73" s="274"/>
      <c r="Z73" s="275"/>
      <c r="AA73" s="108">
        <f t="shared" si="43"/>
        <v>-344.34782608695696</v>
      </c>
      <c r="AB73" s="151">
        <f t="shared" si="44"/>
        <v>0.90434782608695641</v>
      </c>
      <c r="AC73" s="276">
        <f>AB89</f>
        <v>0.87825576219158519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1894</v>
      </c>
      <c r="G74" s="94">
        <f t="shared" si="45"/>
        <v>73165.22</v>
      </c>
      <c r="H74" s="95"/>
      <c r="I74" s="96">
        <v>20</v>
      </c>
      <c r="J74" s="97">
        <v>3600</v>
      </c>
      <c r="K74" s="98">
        <f t="shared" ref="K74:K111" si="47">J74/I74</f>
        <v>180</v>
      </c>
      <c r="L74" s="99">
        <v>20</v>
      </c>
      <c r="M74" s="97">
        <f t="shared" si="46"/>
        <v>3254.6062052505954</v>
      </c>
      <c r="N74" s="98">
        <f t="shared" si="39"/>
        <v>162.73031026252977</v>
      </c>
      <c r="O74" s="100">
        <f t="shared" si="40"/>
        <v>0</v>
      </c>
      <c r="P74" s="101">
        <f t="shared" si="41"/>
        <v>-17.26968973747023</v>
      </c>
      <c r="Q74" s="102">
        <f t="shared" si="42"/>
        <v>0.90405727923627655</v>
      </c>
      <c r="R74" s="272"/>
      <c r="S74" s="1">
        <v>0.18755787037037036</v>
      </c>
      <c r="T74" s="2">
        <v>0.21180555555555555</v>
      </c>
      <c r="U74" s="103">
        <v>5.083333333333302</v>
      </c>
      <c r="V74" s="104">
        <v>34.916666666666679</v>
      </c>
      <c r="W74" s="105"/>
      <c r="X74" s="106"/>
      <c r="Y74" s="264"/>
      <c r="Z74" s="265"/>
      <c r="AA74" s="110">
        <f t="shared" si="43"/>
        <v>-345.39379474940461</v>
      </c>
      <c r="AB74" s="102">
        <f t="shared" si="44"/>
        <v>0.90405727923627655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2556</v>
      </c>
      <c r="G75" s="94">
        <f t="shared" si="45"/>
        <v>97128</v>
      </c>
      <c r="H75" s="95"/>
      <c r="I75" s="96">
        <v>21</v>
      </c>
      <c r="J75" s="97">
        <v>3600</v>
      </c>
      <c r="K75" s="98">
        <f t="shared" si="47"/>
        <v>171.42857142857142</v>
      </c>
      <c r="L75" s="99">
        <v>21</v>
      </c>
      <c r="M75" s="97">
        <f t="shared" si="46"/>
        <v>3254.8991864166965</v>
      </c>
      <c r="N75" s="98">
        <f t="shared" si="39"/>
        <v>154.99519935317602</v>
      </c>
      <c r="O75" s="100">
        <f t="shared" si="40"/>
        <v>0</v>
      </c>
      <c r="P75" s="101">
        <f t="shared" si="41"/>
        <v>-16.433372075395397</v>
      </c>
      <c r="Q75" s="102">
        <f t="shared" si="42"/>
        <v>0.90413866289352685</v>
      </c>
      <c r="R75" s="272"/>
      <c r="S75" s="1">
        <v>0.21527777777777779</v>
      </c>
      <c r="T75" s="2">
        <v>0.2479976851851852</v>
      </c>
      <c r="U75" s="103">
        <v>5.0000000000000222</v>
      </c>
      <c r="V75" s="104">
        <v>47.116666666666667</v>
      </c>
      <c r="W75" s="105"/>
      <c r="X75" s="106"/>
      <c r="Y75" s="264"/>
      <c r="Z75" s="265"/>
      <c r="AA75" s="110">
        <f t="shared" si="43"/>
        <v>-345.10081358330353</v>
      </c>
      <c r="AB75" s="102">
        <f t="shared" si="44"/>
        <v>0.90413866289352685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1345</v>
      </c>
      <c r="G76" s="94">
        <f t="shared" si="45"/>
        <v>42058.15</v>
      </c>
      <c r="H76" s="95"/>
      <c r="I76" s="96">
        <v>19</v>
      </c>
      <c r="J76" s="97">
        <v>3600</v>
      </c>
      <c r="K76" s="98">
        <f t="shared" si="47"/>
        <v>189.47368421052633</v>
      </c>
      <c r="L76" s="99">
        <v>19</v>
      </c>
      <c r="M76" s="97">
        <f t="shared" si="46"/>
        <v>3168.8481675392659</v>
      </c>
      <c r="N76" s="98">
        <f t="shared" si="39"/>
        <v>166.78148250206664</v>
      </c>
      <c r="O76" s="100">
        <f t="shared" si="40"/>
        <v>0</v>
      </c>
      <c r="P76" s="101">
        <f t="shared" si="41"/>
        <v>-22.692201708459692</v>
      </c>
      <c r="Q76" s="102">
        <f t="shared" si="42"/>
        <v>0.88023560209424057</v>
      </c>
      <c r="R76" s="272"/>
      <c r="S76" s="1">
        <v>0.25138888888888888</v>
      </c>
      <c r="T76" s="2">
        <v>0.26907407407407408</v>
      </c>
      <c r="U76" s="103">
        <v>4.8833333333333107</v>
      </c>
      <c r="V76" s="104">
        <v>25.466666666666676</v>
      </c>
      <c r="W76" s="105"/>
      <c r="X76" s="106"/>
      <c r="Y76" s="264"/>
      <c r="Z76" s="265"/>
      <c r="AA76" s="190">
        <f t="shared" si="43"/>
        <v>-431.15183246073411</v>
      </c>
      <c r="AB76" s="191">
        <f t="shared" si="44"/>
        <v>0.88023560209424057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2935</v>
      </c>
      <c r="G77" s="94">
        <f t="shared" si="45"/>
        <v>111353.9</v>
      </c>
      <c r="H77" s="112"/>
      <c r="I77" s="96">
        <v>21</v>
      </c>
      <c r="J77" s="97">
        <v>3600</v>
      </c>
      <c r="K77" s="98">
        <f t="shared" si="47"/>
        <v>171.42857142857142</v>
      </c>
      <c r="L77" s="113">
        <v>21</v>
      </c>
      <c r="M77" s="97">
        <f t="shared" si="46"/>
        <v>3169.1661667666467</v>
      </c>
      <c r="N77" s="98">
        <f t="shared" si="39"/>
        <v>150.91267460793557</v>
      </c>
      <c r="O77" s="100">
        <f t="shared" si="40"/>
        <v>0</v>
      </c>
      <c r="P77" s="101">
        <f t="shared" si="41"/>
        <v>-20.515896820635845</v>
      </c>
      <c r="Q77" s="102">
        <f t="shared" si="42"/>
        <v>0.8803239352129576</v>
      </c>
      <c r="R77" s="272"/>
      <c r="S77" s="1">
        <v>0.27252314814814815</v>
      </c>
      <c r="T77" s="2">
        <v>0.31111111111111112</v>
      </c>
      <c r="U77" s="103">
        <v>4.9666666666666703</v>
      </c>
      <c r="V77" s="104">
        <v>55.566666666666663</v>
      </c>
      <c r="W77" s="105"/>
      <c r="X77" s="106"/>
      <c r="Y77" s="264"/>
      <c r="Z77" s="265"/>
      <c r="AA77" s="190">
        <f t="shared" si="43"/>
        <v>-430.83383323335329</v>
      </c>
      <c r="AB77" s="191">
        <f t="shared" si="44"/>
        <v>0.88032393521295738</v>
      </c>
      <c r="AC77" s="277"/>
    </row>
    <row r="78" spans="1:29" ht="15.75" customHeight="1">
      <c r="A78" s="281"/>
      <c r="B78" s="91" t="s">
        <v>164</v>
      </c>
      <c r="C78" s="350" t="s">
        <v>257</v>
      </c>
      <c r="D78" s="350"/>
      <c r="E78" s="92">
        <v>30.54</v>
      </c>
      <c r="F78" s="97">
        <v>1676</v>
      </c>
      <c r="G78" s="114">
        <f t="shared" si="45"/>
        <v>51185.04</v>
      </c>
      <c r="H78" s="115"/>
      <c r="I78" s="96">
        <v>19</v>
      </c>
      <c r="J78" s="97">
        <v>3600</v>
      </c>
      <c r="K78" s="98">
        <f t="shared" si="47"/>
        <v>189.47368421052633</v>
      </c>
      <c r="L78" s="99">
        <v>19</v>
      </c>
      <c r="M78" s="97">
        <f t="shared" si="46"/>
        <v>3024.3609022556393</v>
      </c>
      <c r="N78" s="98">
        <f t="shared" si="39"/>
        <v>159.17688959240206</v>
      </c>
      <c r="O78" s="100">
        <f t="shared" si="40"/>
        <v>0</v>
      </c>
      <c r="P78" s="101">
        <f t="shared" si="41"/>
        <v>-30.296794618124267</v>
      </c>
      <c r="Q78" s="102">
        <f t="shared" si="42"/>
        <v>0.84010025062656635</v>
      </c>
      <c r="R78" s="272"/>
      <c r="S78" s="1">
        <v>0.31458333333333333</v>
      </c>
      <c r="T78" s="2">
        <v>0.3376736111111111</v>
      </c>
      <c r="U78" s="103">
        <v>4.9999999999999822</v>
      </c>
      <c r="V78" s="104">
        <v>33.25</v>
      </c>
      <c r="W78" s="105"/>
      <c r="X78" s="106"/>
      <c r="Y78" s="264"/>
      <c r="Z78" s="265"/>
      <c r="AA78" s="190">
        <f t="shared" si="43"/>
        <v>-575.6390977443607</v>
      </c>
      <c r="AB78" s="191">
        <f t="shared" si="44"/>
        <v>0.84010025062656646</v>
      </c>
      <c r="AC78" s="277"/>
    </row>
    <row r="79" spans="1:29" ht="15.75" customHeight="1">
      <c r="A79" s="281"/>
      <c r="B79" s="91" t="s">
        <v>164</v>
      </c>
      <c r="C79" s="350" t="s">
        <v>245</v>
      </c>
      <c r="D79" s="350"/>
      <c r="E79" s="92">
        <v>71.84</v>
      </c>
      <c r="F79" s="97">
        <v>1729</v>
      </c>
      <c r="G79" s="114">
        <f t="shared" si="45"/>
        <v>124211.36</v>
      </c>
      <c r="H79" s="118"/>
      <c r="I79" s="96">
        <v>19</v>
      </c>
      <c r="J79" s="97">
        <v>1800</v>
      </c>
      <c r="K79" s="98">
        <f t="shared" si="47"/>
        <v>94.736842105263165</v>
      </c>
      <c r="L79" s="113">
        <v>19</v>
      </c>
      <c r="M79" s="97">
        <f t="shared" si="46"/>
        <v>1593.9564660691424</v>
      </c>
      <c r="N79" s="98">
        <f t="shared" si="39"/>
        <v>83.892445582586447</v>
      </c>
      <c r="O79" s="119">
        <f t="shared" si="40"/>
        <v>0</v>
      </c>
      <c r="P79" s="120">
        <f t="shared" si="41"/>
        <v>-10.844396522676718</v>
      </c>
      <c r="Q79" s="121">
        <f t="shared" si="42"/>
        <v>0.88553137003841242</v>
      </c>
      <c r="R79" s="272"/>
      <c r="S79" s="1">
        <v>0.34097222222222223</v>
      </c>
      <c r="T79" s="2">
        <v>0.38616898148148149</v>
      </c>
      <c r="U79" s="103">
        <v>4.7500000000000231</v>
      </c>
      <c r="V79" s="104">
        <v>65.083333333333329</v>
      </c>
      <c r="W79" s="105"/>
      <c r="X79" s="106"/>
      <c r="Y79" s="264"/>
      <c r="Z79" s="265"/>
      <c r="AA79" s="190">
        <f t="shared" si="43"/>
        <v>-206.04353393085762</v>
      </c>
      <c r="AB79" s="191">
        <f t="shared" si="44"/>
        <v>0.88553137003841242</v>
      </c>
      <c r="AC79" s="277"/>
    </row>
    <row r="80" spans="1:29" ht="15.75" customHeight="1">
      <c r="A80" s="281"/>
      <c r="B80" s="91" t="s">
        <v>164</v>
      </c>
      <c r="C80" s="350" t="s">
        <v>258</v>
      </c>
      <c r="D80" s="350"/>
      <c r="E80" s="92">
        <v>79.19</v>
      </c>
      <c r="F80" s="97">
        <v>3016</v>
      </c>
      <c r="G80" s="114">
        <f t="shared" si="45"/>
        <v>238837.03999999998</v>
      </c>
      <c r="H80" s="118"/>
      <c r="I80" s="96">
        <v>17</v>
      </c>
      <c r="J80" s="97">
        <v>1800</v>
      </c>
      <c r="K80" s="98">
        <f t="shared" si="47"/>
        <v>105.88235294117646</v>
      </c>
      <c r="L80" s="113">
        <v>17</v>
      </c>
      <c r="M80" s="97">
        <f t="shared" si="46"/>
        <v>1495.5371900826451</v>
      </c>
      <c r="N80" s="98">
        <f t="shared" si="39"/>
        <v>87.972775887214425</v>
      </c>
      <c r="O80" s="119">
        <f t="shared" si="40"/>
        <v>0</v>
      </c>
      <c r="P80" s="120">
        <f t="shared" si="41"/>
        <v>-17.909577053962039</v>
      </c>
      <c r="Q80" s="121">
        <f t="shared" si="42"/>
        <v>0.83085399449035846</v>
      </c>
      <c r="R80" s="272"/>
      <c r="S80" s="1">
        <v>0.38958333333333334</v>
      </c>
      <c r="T80" s="2">
        <v>0.47361111111111109</v>
      </c>
      <c r="U80" s="103">
        <v>4.9166666666666625</v>
      </c>
      <c r="V80" s="104">
        <v>120.99999999999997</v>
      </c>
      <c r="W80" s="105">
        <v>0.47361111111111109</v>
      </c>
      <c r="X80" s="106">
        <v>0.5131944444444444</v>
      </c>
      <c r="Y80" s="264"/>
      <c r="Z80" s="265"/>
      <c r="AA80" s="190">
        <f t="shared" si="43"/>
        <v>-304.46280991735489</v>
      </c>
      <c r="AB80" s="191">
        <f t="shared" si="44"/>
        <v>0.83085399449035835</v>
      </c>
      <c r="AC80" s="277"/>
    </row>
    <row r="81" spans="1:29" ht="15.75" customHeight="1">
      <c r="A81" s="281"/>
      <c r="B81" s="91" t="s">
        <v>164</v>
      </c>
      <c r="C81" s="350" t="s">
        <v>259</v>
      </c>
      <c r="D81" s="350"/>
      <c r="E81" s="92">
        <v>69.010000000000005</v>
      </c>
      <c r="F81" s="97">
        <v>3025</v>
      </c>
      <c r="G81" s="114">
        <f t="shared" si="45"/>
        <v>208755.25000000003</v>
      </c>
      <c r="H81" s="118"/>
      <c r="I81" s="96">
        <v>18</v>
      </c>
      <c r="J81" s="97">
        <v>1800</v>
      </c>
      <c r="K81" s="98">
        <f t="shared" si="47"/>
        <v>100</v>
      </c>
      <c r="L81" s="113">
        <v>18</v>
      </c>
      <c r="M81" s="97">
        <f t="shared" si="46"/>
        <v>1495.879120879121</v>
      </c>
      <c r="N81" s="98">
        <f t="shared" si="39"/>
        <v>83.10439560439562</v>
      </c>
      <c r="O81" s="119">
        <f t="shared" si="40"/>
        <v>0</v>
      </c>
      <c r="P81" s="120">
        <f t="shared" si="41"/>
        <v>-16.89560439560438</v>
      </c>
      <c r="Q81" s="121">
        <f t="shared" si="42"/>
        <v>0.8310439560439562</v>
      </c>
      <c r="R81" s="272"/>
      <c r="S81" s="1">
        <v>0.5131944444444444</v>
      </c>
      <c r="T81" s="2">
        <v>0.59745370370370365</v>
      </c>
      <c r="U81" s="103">
        <v>56.999999999999957</v>
      </c>
      <c r="V81" s="104">
        <v>121.33333333333333</v>
      </c>
      <c r="W81" s="105"/>
      <c r="X81" s="106"/>
      <c r="Y81" s="264"/>
      <c r="Z81" s="265"/>
      <c r="AA81" s="190">
        <f t="shared" si="43"/>
        <v>-304.12087912087895</v>
      </c>
      <c r="AB81" s="191">
        <f t="shared" si="44"/>
        <v>0.83104395604395609</v>
      </c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8">AVERAGE(I73:I88)</f>
        <v>19.444444444444443</v>
      </c>
      <c r="J89" s="137">
        <f t="shared" si="48"/>
        <v>3000</v>
      </c>
      <c r="K89" s="138">
        <f t="shared" ref="K89:K93" si="49">J89/I89</f>
        <v>154.28571428571431</v>
      </c>
      <c r="L89" s="136">
        <f t="shared" ref="L89:M89" si="50">AVERAGE(L73:L88)</f>
        <v>19.444444444444443</v>
      </c>
      <c r="M89" s="137">
        <f t="shared" si="50"/>
        <v>2634.7672865747554</v>
      </c>
      <c r="N89" s="138">
        <f>M89/L89</f>
        <v>135.50231759527315</v>
      </c>
      <c r="O89" s="139">
        <f>L89-I89</f>
        <v>0</v>
      </c>
      <c r="P89" s="140">
        <f>N89-K89</f>
        <v>-18.783396690441151</v>
      </c>
      <c r="Q89" s="141">
        <f>N89/K89</f>
        <v>0.87825576219158519</v>
      </c>
      <c r="R89" s="273"/>
      <c r="S89" s="142">
        <f>S73</f>
        <v>0.16672453703703705</v>
      </c>
      <c r="T89" s="143">
        <f>INDEX(T73:T88,COUNTA(T73:T88))</f>
        <v>0.59745370370370365</v>
      </c>
      <c r="U89" s="144"/>
      <c r="V89" s="155"/>
      <c r="W89" s="134"/>
      <c r="X89" s="138"/>
      <c r="Y89" s="260"/>
      <c r="Z89" s="261"/>
      <c r="AA89" s="156">
        <f>M89-J89</f>
        <v>-365.23271342524458</v>
      </c>
      <c r="AB89" s="141">
        <f>M89/J89</f>
        <v>0.87825576219158519</v>
      </c>
      <c r="AC89" s="278"/>
    </row>
    <row r="90" spans="1:29" ht="15.75" customHeight="1">
      <c r="A90" s="266" t="s">
        <v>107</v>
      </c>
      <c r="B90" s="91" t="s">
        <v>233</v>
      </c>
      <c r="C90" s="351" t="s">
        <v>234</v>
      </c>
      <c r="D90" s="351"/>
      <c r="E90" s="92">
        <v>30.84</v>
      </c>
      <c r="F90" s="93">
        <v>2473</v>
      </c>
      <c r="G90" s="94">
        <f t="shared" ref="G90:G93" si="51">E90*F90</f>
        <v>76267.319999999992</v>
      </c>
      <c r="H90" s="95"/>
      <c r="I90" s="96">
        <v>15</v>
      </c>
      <c r="J90" s="97">
        <v>3000</v>
      </c>
      <c r="K90" s="98">
        <f t="shared" si="49"/>
        <v>200</v>
      </c>
      <c r="L90" s="99">
        <v>15</v>
      </c>
      <c r="M90" s="97">
        <f>F90/V90*60</f>
        <v>2619.2409532215347</v>
      </c>
      <c r="N90" s="98">
        <f>M90/L90</f>
        <v>174.61606354810232</v>
      </c>
      <c r="O90" s="100">
        <f>L90-I90</f>
        <v>0</v>
      </c>
      <c r="P90" s="101">
        <f>N90-K90</f>
        <v>-25.383936451897682</v>
      </c>
      <c r="Q90" s="102">
        <f>N90/K90</f>
        <v>0.87308031774051154</v>
      </c>
      <c r="R90" s="271">
        <f>Q106</f>
        <v>0.8799152057151971</v>
      </c>
      <c r="S90" s="1">
        <v>0.23982638888888888</v>
      </c>
      <c r="T90" s="2">
        <v>0.27916666666666667</v>
      </c>
      <c r="U90" s="103">
        <v>5.349999999999997</v>
      </c>
      <c r="V90" s="104">
        <v>56.65000000000002</v>
      </c>
      <c r="W90" s="105"/>
      <c r="X90" s="106"/>
      <c r="Y90" s="274"/>
      <c r="Z90" s="275"/>
      <c r="AA90" s="108">
        <f>M90-J90</f>
        <v>-380.75904677846529</v>
      </c>
      <c r="AB90" s="151">
        <f>M90/J90</f>
        <v>0.87308031774051154</v>
      </c>
      <c r="AC90" s="276">
        <f>AB106</f>
        <v>0.8799152057151971</v>
      </c>
    </row>
    <row r="91" spans="1:29" ht="15.75" customHeight="1">
      <c r="A91" s="267"/>
      <c r="B91" s="91" t="s">
        <v>153</v>
      </c>
      <c r="C91" s="350" t="s">
        <v>176</v>
      </c>
      <c r="D91" s="350"/>
      <c r="E91" s="92">
        <v>35.83</v>
      </c>
      <c r="F91" s="93">
        <v>5767</v>
      </c>
      <c r="G91" s="94">
        <f t="shared" si="51"/>
        <v>206631.61</v>
      </c>
      <c r="H91" s="95"/>
      <c r="I91" s="96">
        <v>12</v>
      </c>
      <c r="J91" s="97">
        <v>3273</v>
      </c>
      <c r="K91" s="98">
        <f t="shared" si="49"/>
        <v>272.75</v>
      </c>
      <c r="L91" s="99">
        <v>12</v>
      </c>
      <c r="M91" s="97">
        <f>F91/V91*60</f>
        <v>2907.7310924369754</v>
      </c>
      <c r="N91" s="98">
        <f>M91/L91</f>
        <v>242.31092436974794</v>
      </c>
      <c r="O91" s="100">
        <f>L91-I91</f>
        <v>0</v>
      </c>
      <c r="P91" s="101">
        <f>N91-K91</f>
        <v>-30.439075630252063</v>
      </c>
      <c r="Q91" s="102">
        <f>N91/K91</f>
        <v>0.88839935607606946</v>
      </c>
      <c r="R91" s="272"/>
      <c r="S91" s="1">
        <v>0.28263888888888888</v>
      </c>
      <c r="T91" s="2">
        <v>0.36527777777777776</v>
      </c>
      <c r="U91" s="103">
        <v>4.9999999999999822</v>
      </c>
      <c r="V91" s="104">
        <v>118.99999999999997</v>
      </c>
      <c r="W91" s="105"/>
      <c r="X91" s="106"/>
      <c r="Y91" s="264"/>
      <c r="Z91" s="265"/>
      <c r="AA91" s="110">
        <f>M91-J91</f>
        <v>-365.26890756302464</v>
      </c>
      <c r="AB91" s="102">
        <f>M91/J91</f>
        <v>0.88839935607606946</v>
      </c>
      <c r="AC91" s="277"/>
    </row>
    <row r="92" spans="1:29" ht="15.75" customHeight="1">
      <c r="A92" s="267"/>
      <c r="B92" s="91" t="s">
        <v>153</v>
      </c>
      <c r="C92" s="350" t="s">
        <v>177</v>
      </c>
      <c r="D92" s="350"/>
      <c r="E92" s="92">
        <v>36.409999999999997</v>
      </c>
      <c r="F92" s="93">
        <v>4679</v>
      </c>
      <c r="G92" s="94">
        <f t="shared" si="51"/>
        <v>170362.38999999998</v>
      </c>
      <c r="H92" s="112"/>
      <c r="I92" s="96">
        <v>11</v>
      </c>
      <c r="J92" s="97">
        <v>3273</v>
      </c>
      <c r="K92" s="98">
        <f t="shared" si="49"/>
        <v>297.54545454545456</v>
      </c>
      <c r="L92" s="113">
        <v>11</v>
      </c>
      <c r="M92" s="97">
        <f>F92/V92*60</f>
        <v>2908.2182320441975</v>
      </c>
      <c r="N92" s="98">
        <f>M92/L92</f>
        <v>264.38347564038162</v>
      </c>
      <c r="O92" s="100">
        <f>L92-I92</f>
        <v>0</v>
      </c>
      <c r="P92" s="101">
        <f>N92-K92</f>
        <v>-33.161978905072942</v>
      </c>
      <c r="Q92" s="102">
        <f>N92/K92</f>
        <v>0.88854819188640322</v>
      </c>
      <c r="R92" s="272"/>
      <c r="S92" s="1">
        <v>0.36907407407407405</v>
      </c>
      <c r="T92" s="2">
        <v>0.43611111111111112</v>
      </c>
      <c r="U92" s="103">
        <v>5.4666666666666686</v>
      </c>
      <c r="V92" s="104">
        <v>96.533333333333374</v>
      </c>
      <c r="W92" s="105">
        <v>0.43611111111111112</v>
      </c>
      <c r="X92" s="106">
        <v>0.47569444444444442</v>
      </c>
      <c r="Y92" s="264"/>
      <c r="Z92" s="265"/>
      <c r="AA92" s="110">
        <f>M92-J92</f>
        <v>-364.78176795580248</v>
      </c>
      <c r="AB92" s="102">
        <f>M92/J92</f>
        <v>0.8885481918864031</v>
      </c>
      <c r="AC92" s="277"/>
    </row>
    <row r="93" spans="1:29" ht="15.75" customHeight="1">
      <c r="A93" s="267"/>
      <c r="B93" s="91" t="s">
        <v>153</v>
      </c>
      <c r="C93" s="350" t="s">
        <v>174</v>
      </c>
      <c r="D93" s="350"/>
      <c r="E93" s="92">
        <v>34.229999999999997</v>
      </c>
      <c r="F93" s="93">
        <v>1883</v>
      </c>
      <c r="G93" s="114">
        <f t="shared" si="51"/>
        <v>64455.09</v>
      </c>
      <c r="H93" s="115"/>
      <c r="I93" s="96">
        <v>16</v>
      </c>
      <c r="J93" s="97">
        <v>3000</v>
      </c>
      <c r="K93" s="98">
        <f t="shared" si="49"/>
        <v>187.5</v>
      </c>
      <c r="L93" s="99">
        <v>16</v>
      </c>
      <c r="M93" s="97">
        <f>F93/V93*60</f>
        <v>2604.225893200156</v>
      </c>
      <c r="N93" s="98">
        <f>M93/L93</f>
        <v>162.76411832500975</v>
      </c>
      <c r="O93" s="100">
        <f>L93-I93</f>
        <v>0</v>
      </c>
      <c r="P93" s="101">
        <f>N93-K93</f>
        <v>-24.735881674990253</v>
      </c>
      <c r="Q93" s="102">
        <f>N93/K93</f>
        <v>0.86807529773338532</v>
      </c>
      <c r="R93" s="272"/>
      <c r="S93" s="1">
        <v>0.47569444444444442</v>
      </c>
      <c r="T93" s="2">
        <v>0.50582175925925921</v>
      </c>
      <c r="U93" s="103">
        <v>56.999999999999957</v>
      </c>
      <c r="V93" s="104">
        <v>43.383333333333297</v>
      </c>
      <c r="W93" s="105"/>
      <c r="X93" s="106"/>
      <c r="Y93" s="264"/>
      <c r="Z93" s="265"/>
      <c r="AA93" s="110">
        <f>M93-J93</f>
        <v>-395.77410679984405</v>
      </c>
      <c r="AB93" s="102">
        <f>M93/J93</f>
        <v>0.86807529773338532</v>
      </c>
      <c r="AC93" s="277"/>
    </row>
    <row r="94" spans="1:29" ht="15.75" customHeight="1">
      <c r="A94" s="267"/>
      <c r="B94" s="91"/>
      <c r="C94" s="350"/>
      <c r="D94" s="350"/>
      <c r="E94" s="92"/>
      <c r="F94" s="93"/>
      <c r="G94" s="114"/>
      <c r="H94" s="118"/>
      <c r="I94" s="96"/>
      <c r="J94" s="97"/>
      <c r="K94" s="98"/>
      <c r="L94" s="113"/>
      <c r="M94" s="97"/>
      <c r="N94" s="98"/>
      <c r="O94" s="119"/>
      <c r="P94" s="120"/>
      <c r="Q94" s="121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52">AVERAGE(I90:I105)</f>
        <v>13.5</v>
      </c>
      <c r="J106" s="137">
        <f t="shared" si="52"/>
        <v>3136.5</v>
      </c>
      <c r="K106" s="138">
        <f t="shared" ref="K106" si="53">J106/I106</f>
        <v>232.33333333333334</v>
      </c>
      <c r="L106" s="136">
        <f t="shared" ref="L106:M106" si="54">AVERAGE(L90:L105)</f>
        <v>13.5</v>
      </c>
      <c r="M106" s="137">
        <f t="shared" si="54"/>
        <v>2759.8540427257158</v>
      </c>
      <c r="N106" s="138">
        <f t="shared" ref="N106:N111" si="55">M106/L106</f>
        <v>204.43363279449747</v>
      </c>
      <c r="O106" s="139">
        <f t="shared" ref="O106:O111" si="56">L106-I106</f>
        <v>0</v>
      </c>
      <c r="P106" s="140">
        <f t="shared" ref="P106:P111" si="57">N106-K106</f>
        <v>-27.899700538835873</v>
      </c>
      <c r="Q106" s="141">
        <f t="shared" ref="Q106:Q111" si="58">N106/K106</f>
        <v>0.8799152057151971</v>
      </c>
      <c r="R106" s="273"/>
      <c r="S106" s="142">
        <f>S90</f>
        <v>0.23982638888888888</v>
      </c>
      <c r="T106" s="143">
        <f>INDEX(T90:T105,COUNTA(T90:T105))</f>
        <v>0.50582175925925921</v>
      </c>
      <c r="U106" s="144"/>
      <c r="V106" s="155"/>
      <c r="W106" s="134"/>
      <c r="X106" s="138"/>
      <c r="Y106" s="260"/>
      <c r="Z106" s="261"/>
      <c r="AA106" s="156">
        <f t="shared" ref="AA106:AA113" si="59">M106-J106</f>
        <v>-376.64595727428423</v>
      </c>
      <c r="AB106" s="141">
        <f t="shared" ref="AB106:AB113" si="60">M106/J106</f>
        <v>0.8799152057151971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2445</v>
      </c>
      <c r="G107" s="158">
        <f t="shared" ref="G107:G111" si="61">E107*F107</f>
        <v>60464.85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3256.3817980022186</v>
      </c>
      <c r="N107" s="162">
        <f t="shared" si="55"/>
        <v>542.73029966703643</v>
      </c>
      <c r="O107" s="164">
        <f t="shared" si="56"/>
        <v>0</v>
      </c>
      <c r="P107" s="165">
        <f t="shared" si="57"/>
        <v>-57.269700332963566</v>
      </c>
      <c r="Q107" s="151">
        <f t="shared" si="58"/>
        <v>0.90455049944506072</v>
      </c>
      <c r="R107" s="271">
        <f>Q123</f>
        <v>0.8797308445703792</v>
      </c>
      <c r="S107" s="192">
        <v>0.16666666666666666</v>
      </c>
      <c r="T107" s="193">
        <v>0.19795138888888889</v>
      </c>
      <c r="U107" s="168"/>
      <c r="V107" s="169">
        <v>45.050000000000011</v>
      </c>
      <c r="W107" s="167"/>
      <c r="X107" s="170"/>
      <c r="Y107" s="274"/>
      <c r="Z107" s="275"/>
      <c r="AA107" s="108">
        <f t="shared" si="59"/>
        <v>-343.6182019977814</v>
      </c>
      <c r="AB107" s="151">
        <f t="shared" si="60"/>
        <v>0.90455049944506072</v>
      </c>
      <c r="AC107" s="276">
        <f>AB123</f>
        <v>0.87973084457037909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1970</v>
      </c>
      <c r="G108" s="94">
        <f t="shared" si="61"/>
        <v>48718.1</v>
      </c>
      <c r="H108" s="95"/>
      <c r="I108" s="96">
        <v>6</v>
      </c>
      <c r="J108" s="97">
        <v>3600</v>
      </c>
      <c r="K108" s="98">
        <f t="shared" si="47"/>
        <v>600</v>
      </c>
      <c r="L108" s="99">
        <v>6</v>
      </c>
      <c r="M108" s="97">
        <f>F108/V108*60</f>
        <v>3257.6940744143308</v>
      </c>
      <c r="N108" s="98">
        <f t="shared" si="55"/>
        <v>542.94901240238846</v>
      </c>
      <c r="O108" s="100">
        <f t="shared" si="56"/>
        <v>0</v>
      </c>
      <c r="P108" s="101">
        <f t="shared" si="57"/>
        <v>-57.050987597611538</v>
      </c>
      <c r="Q108" s="102">
        <f t="shared" si="58"/>
        <v>0.90491502067064744</v>
      </c>
      <c r="R108" s="272"/>
      <c r="S108" s="1">
        <v>0.20208333333333334</v>
      </c>
      <c r="T108" s="2">
        <v>0.2272800925925926</v>
      </c>
      <c r="U108" s="103">
        <v>5.9500000000000108</v>
      </c>
      <c r="V108" s="104">
        <v>36.283333333333346</v>
      </c>
      <c r="W108" s="105"/>
      <c r="X108" s="112"/>
      <c r="Y108" s="264"/>
      <c r="Z108" s="265"/>
      <c r="AA108" s="110">
        <f t="shared" si="59"/>
        <v>-342.30592558566923</v>
      </c>
      <c r="AB108" s="102">
        <f t="shared" si="60"/>
        <v>0.90491502067064744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1804</v>
      </c>
      <c r="G109" s="94">
        <f t="shared" si="61"/>
        <v>41185.32</v>
      </c>
      <c r="H109" s="95"/>
      <c r="I109" s="96">
        <v>10</v>
      </c>
      <c r="J109" s="97">
        <v>3600</v>
      </c>
      <c r="K109" s="98">
        <f t="shared" si="47"/>
        <v>360</v>
      </c>
      <c r="L109" s="99">
        <v>10</v>
      </c>
      <c r="M109" s="97">
        <f>F109/V109*60</f>
        <v>3096.9957081545072</v>
      </c>
      <c r="N109" s="98">
        <f t="shared" si="55"/>
        <v>309.69957081545073</v>
      </c>
      <c r="O109" s="100">
        <f t="shared" si="56"/>
        <v>0</v>
      </c>
      <c r="P109" s="101">
        <f t="shared" si="57"/>
        <v>-50.300429184549273</v>
      </c>
      <c r="Q109" s="102">
        <f t="shared" si="58"/>
        <v>0.8602765855984742</v>
      </c>
      <c r="R109" s="272"/>
      <c r="S109" s="1">
        <v>0.23059027777777777</v>
      </c>
      <c r="T109" s="2">
        <v>0.25486111111111109</v>
      </c>
      <c r="U109" s="103">
        <v>4.7666666666666391</v>
      </c>
      <c r="V109" s="104">
        <v>34.949999999999989</v>
      </c>
      <c r="W109" s="105"/>
      <c r="X109" s="106"/>
      <c r="Y109" s="264"/>
      <c r="Z109" s="265"/>
      <c r="AA109" s="110">
        <f t="shared" si="59"/>
        <v>-503.00429184549284</v>
      </c>
      <c r="AB109" s="102">
        <f t="shared" si="60"/>
        <v>0.8602765855984742</v>
      </c>
      <c r="AC109" s="277"/>
    </row>
    <row r="110" spans="1:29" ht="15.75" customHeight="1">
      <c r="A110" s="280"/>
      <c r="B110" s="91" t="s">
        <v>153</v>
      </c>
      <c r="C110" s="262" t="s">
        <v>260</v>
      </c>
      <c r="D110" s="263"/>
      <c r="E110" s="92">
        <v>20.66</v>
      </c>
      <c r="F110" s="93">
        <v>3697</v>
      </c>
      <c r="G110" s="94">
        <f t="shared" si="61"/>
        <v>76380.02</v>
      </c>
      <c r="H110" s="95"/>
      <c r="I110" s="96">
        <v>6</v>
      </c>
      <c r="J110" s="97">
        <v>3600</v>
      </c>
      <c r="K110" s="98">
        <f t="shared" si="47"/>
        <v>600</v>
      </c>
      <c r="L110" s="99">
        <v>6</v>
      </c>
      <c r="M110" s="97">
        <f>F110/V110*60</f>
        <v>3038.6301369863022</v>
      </c>
      <c r="N110" s="98">
        <f t="shared" si="55"/>
        <v>506.43835616438372</v>
      </c>
      <c r="O110" s="100">
        <f t="shared" si="56"/>
        <v>0</v>
      </c>
      <c r="P110" s="101">
        <f t="shared" si="57"/>
        <v>-93.56164383561628</v>
      </c>
      <c r="Q110" s="102">
        <f t="shared" si="58"/>
        <v>0.84406392694063959</v>
      </c>
      <c r="R110" s="272"/>
      <c r="S110" s="1">
        <v>0.25833333333333336</v>
      </c>
      <c r="T110" s="2">
        <v>0.30902777777777779</v>
      </c>
      <c r="U110" s="103">
        <v>5.0000000000000622</v>
      </c>
      <c r="V110" s="104">
        <v>72.999999999999986</v>
      </c>
      <c r="W110" s="105"/>
      <c r="X110" s="112"/>
      <c r="Y110" s="264"/>
      <c r="Z110" s="265"/>
      <c r="AA110" s="110">
        <f t="shared" si="59"/>
        <v>-561.3698630136978</v>
      </c>
      <c r="AB110" s="102">
        <f t="shared" si="60"/>
        <v>0.84406392694063948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1923</v>
      </c>
      <c r="G111" s="94">
        <f t="shared" si="61"/>
        <v>50401.83</v>
      </c>
      <c r="H111" s="112"/>
      <c r="I111" s="96">
        <v>6</v>
      </c>
      <c r="J111" s="97">
        <v>3273</v>
      </c>
      <c r="K111" s="98">
        <f t="shared" si="47"/>
        <v>545.5</v>
      </c>
      <c r="L111" s="113">
        <v>6</v>
      </c>
      <c r="M111" s="97">
        <f>F111/V111*60</f>
        <v>2897.7814985349505</v>
      </c>
      <c r="N111" s="98">
        <f t="shared" si="55"/>
        <v>482.96358308915842</v>
      </c>
      <c r="O111" s="100">
        <f t="shared" si="56"/>
        <v>0</v>
      </c>
      <c r="P111" s="101">
        <f t="shared" si="57"/>
        <v>-62.536416910841581</v>
      </c>
      <c r="Q111" s="102">
        <f t="shared" si="58"/>
        <v>0.88535945570881469</v>
      </c>
      <c r="R111" s="272"/>
      <c r="S111" s="1">
        <v>0.31332175925925926</v>
      </c>
      <c r="T111" s="2">
        <v>0.34097222222222223</v>
      </c>
      <c r="U111" s="103">
        <v>6.183333333333314</v>
      </c>
      <c r="V111" s="104">
        <v>39.816666666666684</v>
      </c>
      <c r="W111" s="105"/>
      <c r="X111" s="112"/>
      <c r="Y111" s="264"/>
      <c r="Z111" s="265"/>
      <c r="AA111" s="110">
        <f t="shared" si="59"/>
        <v>-375.21850146504948</v>
      </c>
      <c r="AB111" s="102">
        <f t="shared" si="60"/>
        <v>0.88535945570881469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>
        <f t="shared" si="59"/>
        <v>0</v>
      </c>
      <c r="AB112" s="102" t="e">
        <f t="shared" si="60"/>
        <v>#DIV/0!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>
        <f t="shared" si="59"/>
        <v>0</v>
      </c>
      <c r="AB113" s="102" t="e">
        <f t="shared" si="60"/>
        <v>#DIV/0!</v>
      </c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62">AVERAGE(I107:I122)</f>
        <v>6.8</v>
      </c>
      <c r="J123" s="137">
        <f t="shared" si="62"/>
        <v>3534.6</v>
      </c>
      <c r="K123" s="138">
        <f t="shared" ref="K123" si="63">J123/I123</f>
        <v>519.79411764705878</v>
      </c>
      <c r="L123" s="136">
        <f t="shared" ref="L123:M123" si="64">AVERAGE(L107:L122)</f>
        <v>6.8</v>
      </c>
      <c r="M123" s="137">
        <f t="shared" si="64"/>
        <v>3109.4966432184619</v>
      </c>
      <c r="N123" s="138">
        <f>M123/L123</f>
        <v>457.27891812036205</v>
      </c>
      <c r="O123" s="139">
        <f>L123-I123</f>
        <v>0</v>
      </c>
      <c r="P123" s="140">
        <f>N123-K123</f>
        <v>-62.515199526696733</v>
      </c>
      <c r="Q123" s="141">
        <f>N123/K123</f>
        <v>0.8797308445703792</v>
      </c>
      <c r="R123" s="273"/>
      <c r="S123" s="142">
        <f>S107</f>
        <v>0.16666666666666666</v>
      </c>
      <c r="T123" s="143">
        <f>INDEX(T107:T122,COUNTA(T107:T122))</f>
        <v>0.34097222222222223</v>
      </c>
      <c r="U123" s="144"/>
      <c r="V123" s="155"/>
      <c r="W123" s="134"/>
      <c r="X123" s="138"/>
      <c r="Y123" s="260"/>
      <c r="Z123" s="261"/>
      <c r="AA123" s="156">
        <f>M123-J123</f>
        <v>-425.10335678153797</v>
      </c>
      <c r="AB123" s="141">
        <f>M123/J123</f>
        <v>0.87973084457037909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1008</v>
      </c>
      <c r="G124" s="158">
        <f t="shared" ref="G124:G126" si="65">E124*F124</f>
        <v>44654.399999999994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1769.283276450514</v>
      </c>
      <c r="N124" s="162">
        <f>M124/L124</f>
        <v>104.07548685003023</v>
      </c>
      <c r="O124" s="164">
        <f>L124-I124</f>
        <v>0</v>
      </c>
      <c r="P124" s="165">
        <f>N124-K124</f>
        <v>-13.571571973499175</v>
      </c>
      <c r="Q124" s="151">
        <f>N124/K124</f>
        <v>0.88464163822525699</v>
      </c>
      <c r="R124" s="271">
        <f>Q140</f>
        <v>0.88400192094082208</v>
      </c>
      <c r="S124" s="166">
        <v>0.70833333333333337</v>
      </c>
      <c r="T124" s="167">
        <v>0.73207175925925927</v>
      </c>
      <c r="U124" s="168"/>
      <c r="V124" s="169">
        <v>34.183333333333294</v>
      </c>
      <c r="W124" s="86"/>
      <c r="X124" s="87"/>
      <c r="Y124" s="274"/>
      <c r="Z124" s="275"/>
      <c r="AA124" s="108">
        <f>M124-J124</f>
        <v>-230.71672354948601</v>
      </c>
      <c r="AB124" s="151">
        <f>M124/J124</f>
        <v>0.88464163822525699</v>
      </c>
      <c r="AC124" s="349">
        <f>AB140</f>
        <v>0.88400192094082208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933</v>
      </c>
      <c r="G125" s="94">
        <f t="shared" si="65"/>
        <v>47275.11</v>
      </c>
      <c r="H125" s="95"/>
      <c r="I125" s="96">
        <v>20</v>
      </c>
      <c r="J125" s="97">
        <v>2000</v>
      </c>
      <c r="K125" s="98">
        <f t="shared" ref="K125:K126" si="66">J125/I125</f>
        <v>100</v>
      </c>
      <c r="L125" s="99">
        <v>20</v>
      </c>
      <c r="M125" s="97">
        <f>F125/V125*60</f>
        <v>1767.7894736842138</v>
      </c>
      <c r="N125" s="98">
        <f>M125/L125</f>
        <v>88.389473684210685</v>
      </c>
      <c r="O125" s="100">
        <f>L125-I125</f>
        <v>0</v>
      </c>
      <c r="P125" s="101">
        <f>N125-K125</f>
        <v>-11.610526315789315</v>
      </c>
      <c r="Q125" s="102">
        <f>N125/K125</f>
        <v>0.88389473684210684</v>
      </c>
      <c r="R125" s="272"/>
      <c r="S125" s="1">
        <v>0.7363425925925926</v>
      </c>
      <c r="T125" s="2">
        <v>0.7583333333333333</v>
      </c>
      <c r="U125" s="103">
        <v>6.1500000000000021</v>
      </c>
      <c r="V125" s="104">
        <v>31.666666666666607</v>
      </c>
      <c r="W125" s="105"/>
      <c r="X125" s="106"/>
      <c r="Y125" s="264"/>
      <c r="Z125" s="265"/>
      <c r="AA125" s="110">
        <f>M125-J125</f>
        <v>-232.21052631578618</v>
      </c>
      <c r="AB125" s="102">
        <f>M125/J125</f>
        <v>0.88389473684210695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1443</v>
      </c>
      <c r="G126" s="94">
        <f t="shared" si="65"/>
        <v>82683.899999999994</v>
      </c>
      <c r="H126" s="95"/>
      <c r="I126" s="96">
        <v>21</v>
      </c>
      <c r="J126" s="97">
        <v>2000</v>
      </c>
      <c r="K126" s="98">
        <f t="shared" si="66"/>
        <v>95.238095238095241</v>
      </c>
      <c r="L126" s="99">
        <v>21</v>
      </c>
      <c r="M126" s="97">
        <f>F126/V126*60</f>
        <v>1766.9387755102046</v>
      </c>
      <c r="N126" s="98">
        <f>M126/L126</f>
        <v>84.139941690962118</v>
      </c>
      <c r="O126" s="100">
        <f>L126-I126</f>
        <v>0</v>
      </c>
      <c r="P126" s="101">
        <f>N126-K126</f>
        <v>-11.098153547133123</v>
      </c>
      <c r="Q126" s="102">
        <f>N126/K126</f>
        <v>0.8834693877551022</v>
      </c>
      <c r="R126" s="272"/>
      <c r="S126" s="1">
        <v>0.76180555555555551</v>
      </c>
      <c r="T126" s="2">
        <v>0.79583333333333328</v>
      </c>
      <c r="U126" s="103">
        <v>4.9999999999999822</v>
      </c>
      <c r="V126" s="104">
        <v>48.999999999999986</v>
      </c>
      <c r="W126" s="105"/>
      <c r="X126" s="106"/>
      <c r="Y126" s="264"/>
      <c r="Z126" s="265"/>
      <c r="AA126" s="110">
        <f>M126-J126</f>
        <v>-233.06122448979545</v>
      </c>
      <c r="AB126" s="102">
        <f>M126/J126</f>
        <v>0.88346938775510231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67">AVERAGE(I124:I139)</f>
        <v>19.333333333333332</v>
      </c>
      <c r="J140" s="137">
        <f t="shared" si="67"/>
        <v>2000</v>
      </c>
      <c r="K140" s="138">
        <f t="shared" ref="K140" si="68">J140/I140</f>
        <v>103.44827586206897</v>
      </c>
      <c r="L140" s="136">
        <f t="shared" ref="L140:M140" si="69">AVERAGE(L124:L139)</f>
        <v>19.333333333333332</v>
      </c>
      <c r="M140" s="137">
        <f t="shared" si="69"/>
        <v>1768.0038418816441</v>
      </c>
      <c r="N140" s="138">
        <f>M140/L140</f>
        <v>91.448474580085048</v>
      </c>
      <c r="O140" s="139">
        <f>L140-I140</f>
        <v>0</v>
      </c>
      <c r="P140" s="140">
        <f>N140-K140</f>
        <v>-11.99980128198392</v>
      </c>
      <c r="Q140" s="141">
        <f>N140/K140</f>
        <v>0.88400192094082208</v>
      </c>
      <c r="R140" s="273"/>
      <c r="S140" s="142">
        <f>S124</f>
        <v>0.70833333333333337</v>
      </c>
      <c r="T140" s="143">
        <f>INDEX(T124:T139,COUNTA(T124:T139))</f>
        <v>0.79583333333333328</v>
      </c>
      <c r="U140" s="144"/>
      <c r="V140" s="155"/>
      <c r="W140" s="187"/>
      <c r="X140" s="188"/>
      <c r="Y140" s="260"/>
      <c r="Z140" s="261"/>
      <c r="AA140" s="156">
        <f>M140-J140</f>
        <v>-231.99615811835588</v>
      </c>
      <c r="AB140" s="141">
        <f>M140/J140</f>
        <v>0.88400192094082208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1842</v>
      </c>
      <c r="G141" s="158">
        <f t="shared" ref="G141:G143" si="70">E141*F141</f>
        <v>104607.18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1767.8485737136773</v>
      </c>
      <c r="N141" s="162">
        <f>M141/L141</f>
        <v>76.862981465812055</v>
      </c>
      <c r="O141" s="164">
        <f>L141-I141</f>
        <v>0</v>
      </c>
      <c r="P141" s="165">
        <f>N141-K141</f>
        <v>-10.093540273318382</v>
      </c>
      <c r="Q141" s="151">
        <f>N141/K141</f>
        <v>0.88392428685683866</v>
      </c>
      <c r="R141" s="271">
        <f>Q157</f>
        <v>0.88425527522503156</v>
      </c>
      <c r="S141" s="166">
        <v>0.7086689814814815</v>
      </c>
      <c r="T141" s="167">
        <v>0.75208333333333333</v>
      </c>
      <c r="U141" s="168"/>
      <c r="V141" s="169">
        <v>62.516666666666637</v>
      </c>
      <c r="W141" s="167"/>
      <c r="X141" s="170"/>
      <c r="Y141" s="274"/>
      <c r="Z141" s="275"/>
      <c r="AA141" s="108">
        <f>M141-J141</f>
        <v>-232.1514262863227</v>
      </c>
      <c r="AB141" s="151">
        <f>M141/J141</f>
        <v>0.88392428685683866</v>
      </c>
      <c r="AC141" s="276">
        <f>AB157</f>
        <v>0.88425527522503156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1443</v>
      </c>
      <c r="G142" s="94">
        <f t="shared" si="70"/>
        <v>82063.41</v>
      </c>
      <c r="H142" s="95"/>
      <c r="I142" s="96">
        <v>23</v>
      </c>
      <c r="J142" s="97">
        <v>2000</v>
      </c>
      <c r="K142" s="98">
        <f t="shared" ref="K142:K143" si="71">J142/I142</f>
        <v>86.956521739130437</v>
      </c>
      <c r="L142" s="99">
        <v>23</v>
      </c>
      <c r="M142" s="97">
        <f>F142/V142*60</f>
        <v>1768.1415929203565</v>
      </c>
      <c r="N142" s="98">
        <f>M142/L142</f>
        <v>76.875721431319846</v>
      </c>
      <c r="O142" s="100">
        <f>L142-I142</f>
        <v>0</v>
      </c>
      <c r="P142" s="101">
        <f>N142-K142</f>
        <v>-10.080800307810591</v>
      </c>
      <c r="Q142" s="102">
        <f>N142/K142</f>
        <v>0.88407079646017817</v>
      </c>
      <c r="R142" s="272"/>
      <c r="S142" s="1">
        <v>0.75557870370370372</v>
      </c>
      <c r="T142" s="2">
        <v>0.7895833333333333</v>
      </c>
      <c r="U142" s="103">
        <v>5.0333333333333741</v>
      </c>
      <c r="V142" s="104">
        <v>48.966666666666598</v>
      </c>
      <c r="W142" s="105"/>
      <c r="X142" s="106"/>
      <c r="Y142" s="264"/>
      <c r="Z142" s="265"/>
      <c r="AA142" s="110">
        <f>M142-J142</f>
        <v>-231.85840707964348</v>
      </c>
      <c r="AB142" s="102">
        <f>M142/J142</f>
        <v>0.88407079646017828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1801</v>
      </c>
      <c r="G143" s="94">
        <f t="shared" si="70"/>
        <v>85727.6</v>
      </c>
      <c r="H143" s="95"/>
      <c r="I143" s="96">
        <v>23</v>
      </c>
      <c r="J143" s="97">
        <v>2000</v>
      </c>
      <c r="K143" s="98">
        <f t="shared" si="71"/>
        <v>86.956521739130437</v>
      </c>
      <c r="L143" s="99">
        <v>23</v>
      </c>
      <c r="M143" s="97">
        <f>F143/V143*60</f>
        <v>1769.5414847161555</v>
      </c>
      <c r="N143" s="98">
        <f>M143/L143</f>
        <v>76.936586292006766</v>
      </c>
      <c r="O143" s="100">
        <f>L143-I143</f>
        <v>0</v>
      </c>
      <c r="P143" s="101">
        <f>N143-K143</f>
        <v>-10.019935447123672</v>
      </c>
      <c r="Q143" s="102">
        <f>N143/K143</f>
        <v>0.88477074235807773</v>
      </c>
      <c r="R143" s="272"/>
      <c r="S143" s="1">
        <v>0.79305555555555551</v>
      </c>
      <c r="T143" s="2">
        <v>0.83546296296296296</v>
      </c>
      <c r="U143" s="103">
        <v>4.9999999999999822</v>
      </c>
      <c r="V143" s="104">
        <v>61.066666666666727</v>
      </c>
      <c r="W143" s="105"/>
      <c r="X143" s="106"/>
      <c r="Y143" s="264"/>
      <c r="Z143" s="265"/>
      <c r="AA143" s="110">
        <f>M143-J143</f>
        <v>-230.45851528384446</v>
      </c>
      <c r="AB143" s="102">
        <f>M143/J143</f>
        <v>0.88477074235807773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72">AVERAGE(I141:I156)</f>
        <v>23</v>
      </c>
      <c r="J157" s="137">
        <f t="shared" si="72"/>
        <v>2000</v>
      </c>
      <c r="K157" s="138">
        <f t="shared" ref="K157" si="73">J157/I157</f>
        <v>86.956521739130437</v>
      </c>
      <c r="L157" s="136">
        <f t="shared" ref="L157:M157" si="74">AVERAGE(L141:L156)</f>
        <v>23</v>
      </c>
      <c r="M157" s="137">
        <f t="shared" si="74"/>
        <v>1768.5105504500632</v>
      </c>
      <c r="N157" s="138">
        <f>M157/L157</f>
        <v>76.891763063046227</v>
      </c>
      <c r="O157" s="139">
        <f>L157-I157</f>
        <v>0</v>
      </c>
      <c r="P157" s="140">
        <f>N157-K157</f>
        <v>-10.06475867608421</v>
      </c>
      <c r="Q157" s="141">
        <f>N157/K157</f>
        <v>0.88425527522503156</v>
      </c>
      <c r="R157" s="273"/>
      <c r="S157" s="142">
        <f>S141</f>
        <v>0.7086689814814815</v>
      </c>
      <c r="T157" s="143">
        <f>INDEX(T141:T156,COUNTA(T141:T156))</f>
        <v>0.83546296296296296</v>
      </c>
      <c r="U157" s="144"/>
      <c r="V157" s="155"/>
      <c r="W157" s="134"/>
      <c r="X157" s="138"/>
      <c r="Y157" s="260"/>
      <c r="Z157" s="261"/>
      <c r="AA157" s="156">
        <f>M157-J157</f>
        <v>-231.48944954993681</v>
      </c>
      <c r="AB157" s="141">
        <f>M157/J157</f>
        <v>0.88425527522503156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13" priority="3" operator="greaterThan">
      <formula>0</formula>
    </cfRule>
  </conditionalFormatting>
  <conditionalFormatting sqref="P5:P157 AA5:AA157">
    <cfRule type="cellIs" dxfId="712" priority="6" operator="lessThan">
      <formula>0</formula>
    </cfRule>
  </conditionalFormatting>
  <conditionalFormatting sqref="Q5:Q157 AB5:AB157">
    <cfRule type="cellIs" dxfId="711" priority="4" operator="greaterThan">
      <formula>1</formula>
    </cfRule>
    <cfRule type="cellIs" dxfId="710" priority="5" operator="lessThan">
      <formula>0.8</formula>
    </cfRule>
  </conditionalFormatting>
  <conditionalFormatting sqref="R5:R157 AC124">
    <cfRule type="cellIs" dxfId="709" priority="7" operator="lessThan">
      <formula>0.8</formula>
    </cfRule>
  </conditionalFormatting>
  <conditionalFormatting sqref="AC5:AC22 AC56:AC91">
    <cfRule type="cellIs" dxfId="708" priority="9" operator="lessThan">
      <formula>0.8</formula>
    </cfRule>
  </conditionalFormatting>
  <conditionalFormatting sqref="AC39">
    <cfRule type="cellIs" dxfId="707" priority="12" operator="lessThan">
      <formula>0.8</formula>
    </cfRule>
  </conditionalFormatting>
  <conditionalFormatting sqref="AC54">
    <cfRule type="cellIs" dxfId="706" priority="11" operator="lessThan">
      <formula>0.8</formula>
    </cfRule>
  </conditionalFormatting>
  <conditionalFormatting sqref="AC97:AC105">
    <cfRule type="cellIs" dxfId="705" priority="10" operator="lessThan">
      <formula>0.8</formula>
    </cfRule>
  </conditionalFormatting>
  <conditionalFormatting sqref="AC107:AC112">
    <cfRule type="cellIs" dxfId="704" priority="8" operator="lessThan">
      <formula>0.8</formula>
    </cfRule>
  </conditionalFormatting>
  <conditionalFormatting sqref="AC139">
    <cfRule type="cellIs" dxfId="703" priority="2" operator="lessThan">
      <formula>0.8</formula>
    </cfRule>
  </conditionalFormatting>
  <conditionalFormatting sqref="AC141:AC157">
    <cfRule type="cellIs" dxfId="702" priority="1" operator="lessThan">
      <formula>0.8</formula>
    </cfRule>
  </conditionalFormatting>
  <dataValidations count="1">
    <dataValidation type="list" allowBlank="1" showInputMessage="1" showErrorMessage="1" sqref="Y5:Z157" xr:uid="{D73B2B97-FE7C-4D33-B5CC-540736E1A51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1663-9F89-4C13-A0C3-4C948ED67098}">
  <sheetPr>
    <tabColor theme="9" tint="0.59999389629810485"/>
  </sheetPr>
  <dimension ref="B1:AR36"/>
  <sheetViews>
    <sheetView zoomScale="70" zoomScaleNormal="70" workbookViewId="0">
      <selection activeCell="M36" sqref="M36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254</v>
      </c>
      <c r="D3" s="248"/>
      <c r="E3" s="6" t="s">
        <v>2</v>
      </c>
      <c r="F3" s="249">
        <f>'1125(18度C)'!D1+'1125(4度C)'!D1</f>
        <v>255556</v>
      </c>
      <c r="G3" s="250"/>
      <c r="H3" s="6" t="s">
        <v>3</v>
      </c>
      <c r="I3" s="251">
        <f>'1125(18度C)'!F1+'1125(4度C)'!F1</f>
        <v>8839575.7799999993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454.94694619952105</v>
      </c>
      <c r="F6" s="226" t="e">
        <f>AVERAGE(#REF!,D13:K13)</f>
        <v>#REF!</v>
      </c>
      <c r="G6" s="227">
        <f>AVERAGE(D13:K13)</f>
        <v>183.53674932359613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783.48901098901092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400.05827018472763</v>
      </c>
      <c r="F7" s="230" t="e">
        <f>AVERAGE(#REF!,D14:K14)</f>
        <v>#REF!</v>
      </c>
      <c r="G7" s="217">
        <f>AVERAGE(D14:K14)</f>
        <v>160.85632890493466</v>
      </c>
      <c r="H7" s="218"/>
      <c r="I7" s="217">
        <f>AVERAGE(L14:O14)</f>
        <v>84.172677832042297</v>
      </c>
      <c r="J7" s="218"/>
      <c r="K7" s="217">
        <f>AVERAGE(D28:O28)</f>
        <v>523.69974064911844</v>
      </c>
      <c r="L7" s="218"/>
      <c r="M7" s="217">
        <f>AVERAGE(P28:X28)</f>
        <v>688.19716626736499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0.87877182316163904</v>
      </c>
      <c r="F8" s="222" t="e">
        <f>AVERAGE(D15:K15,#REF!)</f>
        <v>#REF!</v>
      </c>
      <c r="G8" s="223">
        <f>AVERAGE(D15:K15)</f>
        <v>0.87688830254959416</v>
      </c>
      <c r="H8" s="224"/>
      <c r="I8" s="223">
        <f>AVERAGE(L15:O15)</f>
        <v>0.88415503430552511</v>
      </c>
      <c r="J8" s="224"/>
      <c r="K8" s="223">
        <f>AVERAGE(D29:O29)</f>
        <v>0.87995643701262394</v>
      </c>
      <c r="L8" s="224"/>
      <c r="M8" s="223">
        <f>AVERAGE(P29:X29)</f>
        <v>0.87759700816956787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81.632653061224488</v>
      </c>
      <c r="F13" s="23">
        <v>89.333333333333343</v>
      </c>
      <c r="G13" s="23">
        <v>90.909090909090907</v>
      </c>
      <c r="H13" s="23">
        <v>150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107.24176912796092</v>
      </c>
      <c r="E14" s="27">
        <v>72.380974393843445</v>
      </c>
      <c r="F14" s="27">
        <v>78.112969734905406</v>
      </c>
      <c r="G14" s="27">
        <v>78.57845767961112</v>
      </c>
      <c r="H14" s="27">
        <v>130.48713708625738</v>
      </c>
      <c r="I14" s="27">
        <v>204.42533740165911</v>
      </c>
      <c r="J14" s="27" t="s">
        <v>36</v>
      </c>
      <c r="K14" s="54">
        <v>454.76765691030528</v>
      </c>
      <c r="L14" s="26" t="s">
        <v>36</v>
      </c>
      <c r="M14" s="66" t="s">
        <v>36</v>
      </c>
      <c r="N14" s="27">
        <v>91.451739014139534</v>
      </c>
      <c r="O14" s="28">
        <v>76.893616649945045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0.88809590059092636</v>
      </c>
      <c r="E15" s="31">
        <f t="shared" si="0"/>
        <v>0.88666693632458227</v>
      </c>
      <c r="F15" s="31">
        <f t="shared" si="0"/>
        <v>0.87439891494297084</v>
      </c>
      <c r="G15" s="31">
        <f t="shared" si="0"/>
        <v>0.86436303447572238</v>
      </c>
      <c r="H15" s="31">
        <f t="shared" si="0"/>
        <v>0.86991424724171584</v>
      </c>
      <c r="I15" s="31">
        <f t="shared" si="0"/>
        <v>0.87987950101144519</v>
      </c>
      <c r="J15" s="31" t="s">
        <v>36</v>
      </c>
      <c r="K15" s="55">
        <f t="shared" ref="K15" si="1">K14/K13</f>
        <v>0.87489958325979633</v>
      </c>
      <c r="L15" s="30" t="s">
        <v>36</v>
      </c>
      <c r="M15" s="67" t="s">
        <v>36</v>
      </c>
      <c r="N15" s="31">
        <f t="shared" ref="N15:O15" si="2">N14/N13</f>
        <v>0.88403347713668212</v>
      </c>
      <c r="O15" s="32">
        <f t="shared" si="2"/>
        <v>0.88427659147436799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0.16666666666666666</v>
      </c>
      <c r="E16" s="2">
        <v>0.16693287037037038</v>
      </c>
      <c r="F16" s="2">
        <v>0.16693287037037038</v>
      </c>
      <c r="G16" s="2">
        <v>0.16690972222222222</v>
      </c>
      <c r="H16" s="2">
        <v>0.16685185185185186</v>
      </c>
      <c r="I16" s="2">
        <v>0.23958333333333334</v>
      </c>
      <c r="J16" s="2" t="s">
        <v>36</v>
      </c>
      <c r="K16" s="2">
        <v>0.16666666666666666</v>
      </c>
      <c r="L16" s="1" t="s">
        <v>36</v>
      </c>
      <c r="M16" s="68" t="s">
        <v>36</v>
      </c>
      <c r="N16" s="2">
        <v>0.70849537037037036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0.53125</v>
      </c>
      <c r="E17" s="2">
        <v>0.65567129629629628</v>
      </c>
      <c r="F17" s="2">
        <v>0.66666666666666663</v>
      </c>
      <c r="G17" s="2">
        <v>0.72986111111111107</v>
      </c>
      <c r="H17" s="2">
        <v>0.78842592592592597</v>
      </c>
      <c r="I17" s="2">
        <v>0.5037152777777778</v>
      </c>
      <c r="J17" s="2" t="s">
        <v>36</v>
      </c>
      <c r="K17" s="2">
        <v>0.36129629629629628</v>
      </c>
      <c r="L17" s="1" t="s">
        <v>36</v>
      </c>
      <c r="M17" s="68" t="s">
        <v>36</v>
      </c>
      <c r="N17" s="2">
        <v>0.82165509259259262</v>
      </c>
      <c r="O17" s="3">
        <v>0.85763888888888884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24.5</v>
      </c>
      <c r="F18" s="34">
        <v>21.428571428571427</v>
      </c>
      <c r="G18" s="34">
        <v>22</v>
      </c>
      <c r="H18" s="34">
        <v>19.2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787.5</v>
      </c>
      <c r="U27" s="23" t="s">
        <v>36</v>
      </c>
      <c r="V27" s="23">
        <v>825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183.26291598758908</v>
      </c>
      <c r="E28" s="27" t="s">
        <v>36</v>
      </c>
      <c r="F28" s="27" t="s">
        <v>36</v>
      </c>
      <c r="G28" s="27">
        <v>271.70335245052496</v>
      </c>
      <c r="H28" s="27">
        <v>384.33660607277216</v>
      </c>
      <c r="I28" s="27">
        <v>371.34762127262655</v>
      </c>
      <c r="J28" s="27" t="s">
        <v>36</v>
      </c>
      <c r="K28" s="27" t="s">
        <v>36</v>
      </c>
      <c r="L28" s="27" t="s">
        <v>36</v>
      </c>
      <c r="M28" s="27">
        <v>692.83984098348571</v>
      </c>
      <c r="N28" s="27">
        <v>1000.6788146204668</v>
      </c>
      <c r="O28" s="27">
        <v>761.72903315636381</v>
      </c>
      <c r="P28" s="26">
        <v>248.84802601675335</v>
      </c>
      <c r="Q28" s="27" t="s">
        <v>36</v>
      </c>
      <c r="R28" s="27" t="s">
        <v>36</v>
      </c>
      <c r="S28" s="27" t="s">
        <v>36</v>
      </c>
      <c r="T28" s="27">
        <v>686.64850837952179</v>
      </c>
      <c r="U28" s="27" t="s">
        <v>36</v>
      </c>
      <c r="V28" s="27">
        <v>734.86085561342077</v>
      </c>
      <c r="W28" s="27">
        <v>857.166706159265</v>
      </c>
      <c r="X28" s="28">
        <v>913.46173516786416</v>
      </c>
    </row>
    <row r="29" spans="2:44" ht="40.15" customHeight="1">
      <c r="B29" s="205"/>
      <c r="C29" s="29" t="s">
        <v>38</v>
      </c>
      <c r="D29" s="31">
        <f>D28/D27</f>
        <v>0.86540821438583737</v>
      </c>
      <c r="E29" s="31" t="s">
        <v>36</v>
      </c>
      <c r="F29" s="31" t="s">
        <v>36</v>
      </c>
      <c r="G29" s="31">
        <f>G28/G27</f>
        <v>0.86794126477251032</v>
      </c>
      <c r="H29" s="31">
        <f>H28/H27</f>
        <v>0.88693062939870504</v>
      </c>
      <c r="I29" s="31">
        <f>I28/I27</f>
        <v>0.89123429105430374</v>
      </c>
      <c r="J29" s="31" t="s">
        <v>36</v>
      </c>
      <c r="K29" s="31" t="s">
        <v>36</v>
      </c>
      <c r="L29" s="31" t="s">
        <v>36</v>
      </c>
      <c r="M29" s="31">
        <f>M28/M27</f>
        <v>0.89229373459994366</v>
      </c>
      <c r="N29" s="31">
        <f>N28/N27</f>
        <v>0.87015549097431899</v>
      </c>
      <c r="O29" s="31">
        <f>O28/O27</f>
        <v>0.88573143390274867</v>
      </c>
      <c r="P29" s="30">
        <f>P28/P27</f>
        <v>0.87096809105863671</v>
      </c>
      <c r="Q29" s="31" t="s">
        <v>36</v>
      </c>
      <c r="R29" s="31" t="s">
        <v>36</v>
      </c>
      <c r="S29" s="31" t="s">
        <v>36</v>
      </c>
      <c r="T29" s="31">
        <f>T28/T27</f>
        <v>0.87193461381526571</v>
      </c>
      <c r="U29" s="31" t="s">
        <v>36</v>
      </c>
      <c r="V29" s="31">
        <f>V28/V27</f>
        <v>0.89074043104657064</v>
      </c>
      <c r="W29" s="31">
        <f>W28/W27</f>
        <v>0.88437834762463841</v>
      </c>
      <c r="X29" s="32">
        <f>X28/X27</f>
        <v>0.86996355730272779</v>
      </c>
    </row>
    <row r="30" spans="2:44" ht="17.25" customHeight="1">
      <c r="B30" s="206" t="s">
        <v>39</v>
      </c>
      <c r="C30" s="14" t="s">
        <v>40</v>
      </c>
      <c r="D30" s="2">
        <v>0.31328703703703703</v>
      </c>
      <c r="E30" s="2" t="s">
        <v>36</v>
      </c>
      <c r="F30" s="2" t="s">
        <v>36</v>
      </c>
      <c r="G30" s="2">
        <v>0.16697916666666668</v>
      </c>
      <c r="H30" s="2">
        <v>0.25</v>
      </c>
      <c r="I30" s="2">
        <v>0.3649074074074074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0.16666666666666666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0.70834490740740741</v>
      </c>
      <c r="U30" s="2" t="s">
        <v>36</v>
      </c>
      <c r="V30" s="2">
        <v>0.70833333333333337</v>
      </c>
      <c r="W30" s="2">
        <v>0.70862268518518523</v>
      </c>
      <c r="X30" s="3">
        <v>0.70855324074074078</v>
      </c>
    </row>
    <row r="31" spans="2:44" ht="17.25" customHeight="1">
      <c r="B31" s="203"/>
      <c r="C31" s="14" t="s">
        <v>41</v>
      </c>
      <c r="D31" s="2">
        <v>0.37847222222222221</v>
      </c>
      <c r="E31" s="2" t="s">
        <v>36</v>
      </c>
      <c r="F31" s="2" t="s">
        <v>36</v>
      </c>
      <c r="G31" s="2">
        <v>0.2361111111111111</v>
      </c>
      <c r="H31" s="2">
        <v>0.33216435185185184</v>
      </c>
      <c r="I31" s="2">
        <v>0.40589120370370368</v>
      </c>
      <c r="J31" s="2" t="s">
        <v>36</v>
      </c>
      <c r="K31" s="2" t="s">
        <v>36</v>
      </c>
      <c r="L31" s="2" t="s">
        <v>36</v>
      </c>
      <c r="M31" s="2">
        <v>0.44469907407407405</v>
      </c>
      <c r="N31" s="2">
        <v>0.4321990740740741</v>
      </c>
      <c r="O31" s="2">
        <v>0.40984953703703703</v>
      </c>
      <c r="P31" s="1">
        <v>0.84513888888888888</v>
      </c>
      <c r="Q31" s="2" t="s">
        <v>36</v>
      </c>
      <c r="R31" s="2" t="s">
        <v>36</v>
      </c>
      <c r="S31" s="2" t="s">
        <v>36</v>
      </c>
      <c r="T31" s="2">
        <v>0.95350694444444439</v>
      </c>
      <c r="U31" s="2" t="s">
        <v>36</v>
      </c>
      <c r="V31" s="2">
        <v>0.95989583333333328</v>
      </c>
      <c r="W31" s="2">
        <v>1.0271064814814814</v>
      </c>
      <c r="X31" s="3">
        <v>1.024351851851852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63E2-B06A-4943-9308-7CE3FD026FA0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123237</v>
      </c>
      <c r="E1" s="76" t="s">
        <v>3</v>
      </c>
      <c r="F1" s="77">
        <f>SUM(G5:G208)</f>
        <v>2433110.8600000013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45986</v>
      </c>
      <c r="B2" s="323"/>
      <c r="C2" s="81" t="s">
        <v>34</v>
      </c>
      <c r="D2" s="82">
        <f>AVERAGE(N21,N38,N55,N72,N89,N106,N123,N140,N157,N174,N191,N208)</f>
        <v>592.24033465672119</v>
      </c>
      <c r="E2" s="82" t="s">
        <v>80</v>
      </c>
      <c r="F2" s="83">
        <f>F1/D1</f>
        <v>19.743347046747335</v>
      </c>
      <c r="G2" s="84" t="s">
        <v>81</v>
      </c>
      <c r="H2" s="85">
        <f>COUNT(H5:H208)</f>
        <v>5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2330</v>
      </c>
      <c r="G5" s="94">
        <f t="shared" ref="G5:G6" si="0">E5*F5</f>
        <v>69550.5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3115.898959881129</v>
      </c>
      <c r="N5" s="98">
        <f>M5/L5</f>
        <v>183.28817411065464</v>
      </c>
      <c r="O5" s="100">
        <f>L5-I5</f>
        <v>0</v>
      </c>
      <c r="P5" s="101">
        <f>N5-K5</f>
        <v>-28.476531771698291</v>
      </c>
      <c r="Q5" s="102">
        <f>N5/K5</f>
        <v>0.86552748885586916</v>
      </c>
      <c r="R5" s="272">
        <f>Q21</f>
        <v>0.86540821438583737</v>
      </c>
      <c r="S5" s="1">
        <v>0.31328703703703703</v>
      </c>
      <c r="T5" s="2">
        <v>0.34444444444444444</v>
      </c>
      <c r="U5" s="103">
        <v>4.7000000000000153</v>
      </c>
      <c r="V5" s="104">
        <v>44.866666666666674</v>
      </c>
      <c r="W5" s="86"/>
      <c r="X5" s="87"/>
      <c r="Y5" s="274"/>
      <c r="Z5" s="275"/>
      <c r="AA5" s="108">
        <f>M5-J5</f>
        <v>-484.10104011887097</v>
      </c>
      <c r="AB5" s="109">
        <f>M5/J5</f>
        <v>0.86552748885586916</v>
      </c>
      <c r="AC5" s="289">
        <f>AB21</f>
        <v>0.86540821438583737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2261</v>
      </c>
      <c r="G6" s="94">
        <f t="shared" si="0"/>
        <v>66744.72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3115.0401836968995</v>
      </c>
      <c r="N6" s="98">
        <f>M6/L6</f>
        <v>183.2376578645235</v>
      </c>
      <c r="O6" s="100">
        <f>L6-I6</f>
        <v>0</v>
      </c>
      <c r="P6" s="101">
        <f>N6-K6</f>
        <v>-28.527048017829429</v>
      </c>
      <c r="Q6" s="102">
        <f>N6/K6</f>
        <v>0.86528893991580547</v>
      </c>
      <c r="R6" s="272"/>
      <c r="S6" s="1">
        <v>0.34822916666666665</v>
      </c>
      <c r="T6" s="2">
        <v>0.37847222222222221</v>
      </c>
      <c r="U6" s="103">
        <v>5.4499999999999726</v>
      </c>
      <c r="V6" s="104">
        <v>43.550000000000011</v>
      </c>
      <c r="W6" s="105"/>
      <c r="X6" s="106"/>
      <c r="Y6" s="264"/>
      <c r="Z6" s="265"/>
      <c r="AA6" s="110">
        <f>M6-J6</f>
        <v>-484.95981630310052</v>
      </c>
      <c r="AB6" s="111">
        <f>M6/J6</f>
        <v>0.86528893991580536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3115.4695717890145</v>
      </c>
      <c r="N21" s="138">
        <f>M21/L21</f>
        <v>183.26291598758908</v>
      </c>
      <c r="O21" s="139">
        <f>L21-I21</f>
        <v>0</v>
      </c>
      <c r="P21" s="140">
        <f>N21-K21</f>
        <v>-28.501789894763846</v>
      </c>
      <c r="Q21" s="141">
        <f>N21/K21</f>
        <v>0.86540821438583737</v>
      </c>
      <c r="R21" s="273"/>
      <c r="S21" s="142">
        <f>S5</f>
        <v>0.31328703703703703</v>
      </c>
      <c r="T21" s="143">
        <f>INDEX(T5:T20,COUNTA(T5:T20))</f>
        <v>0.37847222222222221</v>
      </c>
      <c r="U21" s="144"/>
      <c r="V21" s="144"/>
      <c r="W21" s="145"/>
      <c r="X21" s="146"/>
      <c r="Y21" s="260"/>
      <c r="Z21" s="261"/>
      <c r="AA21" s="147">
        <f>M21-J21</f>
        <v>-484.53042821098552</v>
      </c>
      <c r="AB21" s="148">
        <f>M21/J21</f>
        <v>0.86540821438583737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1391</v>
      </c>
      <c r="G22" s="158">
        <f t="shared" ref="G22:G23" si="5">E22*F22</f>
        <v>35665.24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3143.5028248587578</v>
      </c>
      <c r="N22" s="162">
        <f>M22/L22</f>
        <v>285.77298407806887</v>
      </c>
      <c r="O22" s="164">
        <f>L22-I22</f>
        <v>0</v>
      </c>
      <c r="P22" s="165">
        <f>N22-K22</f>
        <v>-41.499743194658379</v>
      </c>
      <c r="Q22" s="151">
        <f>N22/K22</f>
        <v>0.87319522912743275</v>
      </c>
      <c r="R22" s="271">
        <f>Q38</f>
        <v>0.86794126477251032</v>
      </c>
      <c r="S22" s="166">
        <v>0.16697916666666668</v>
      </c>
      <c r="T22" s="167">
        <v>0.18541666666666667</v>
      </c>
      <c r="U22" s="168"/>
      <c r="V22" s="169">
        <v>26.549999999999994</v>
      </c>
      <c r="W22" s="172"/>
      <c r="X22" s="150"/>
      <c r="Y22" s="274"/>
      <c r="Z22" s="275"/>
      <c r="AA22" s="108">
        <f>M22-J22</f>
        <v>-456.49717514124222</v>
      </c>
      <c r="AB22" s="151">
        <f>M22/J22</f>
        <v>0.87319522912743275</v>
      </c>
      <c r="AC22" s="276">
        <f>AB38</f>
        <v>0.86794126477251032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3512</v>
      </c>
      <c r="G23" s="94">
        <f t="shared" si="5"/>
        <v>100337.84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3105.6742815033172</v>
      </c>
      <c r="N23" s="98">
        <f>M23/L23</f>
        <v>258.80619012527643</v>
      </c>
      <c r="O23" s="100">
        <f>L23-I23</f>
        <v>0</v>
      </c>
      <c r="P23" s="101">
        <f>N23-K23</f>
        <v>-41.19380987472357</v>
      </c>
      <c r="Q23" s="102">
        <f>N23/K23</f>
        <v>0.86268730041758812</v>
      </c>
      <c r="R23" s="272"/>
      <c r="S23" s="1">
        <v>0.18899305555555557</v>
      </c>
      <c r="T23" s="2">
        <v>0.2361111111111111</v>
      </c>
      <c r="U23" s="103">
        <v>5.1500000000000057</v>
      </c>
      <c r="V23" s="104">
        <v>67.84999999999998</v>
      </c>
      <c r="W23" s="105"/>
      <c r="X23" s="106"/>
      <c r="Y23" s="264"/>
      <c r="Z23" s="265"/>
      <c r="AA23" s="110">
        <f>M23-J23</f>
        <v>-494.32571849668284</v>
      </c>
      <c r="AB23" s="102">
        <f>M23/J23</f>
        <v>0.86268730041758812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3124.5885531810372</v>
      </c>
      <c r="N38" s="138">
        <f>M38/L38</f>
        <v>271.70335245052496</v>
      </c>
      <c r="O38" s="139">
        <f>L38-I38</f>
        <v>0</v>
      </c>
      <c r="P38" s="140">
        <f>N38-K38</f>
        <v>-41.340125810344603</v>
      </c>
      <c r="Q38" s="141">
        <f>N38/K38</f>
        <v>0.86794126477251032</v>
      </c>
      <c r="R38" s="273"/>
      <c r="S38" s="142">
        <f>S22</f>
        <v>0.16697916666666668</v>
      </c>
      <c r="T38" s="143">
        <f>INDEX(T22:T37,COUNTA(T22:T37))</f>
        <v>0.2361111111111111</v>
      </c>
      <c r="U38" s="144"/>
      <c r="V38" s="155"/>
      <c r="W38" s="134"/>
      <c r="X38" s="138"/>
      <c r="Y38" s="260"/>
      <c r="Z38" s="261"/>
      <c r="AA38" s="156">
        <f>M38-J38</f>
        <v>-475.41144681896276</v>
      </c>
      <c r="AB38" s="141">
        <f>M38/J38</f>
        <v>0.86794126477251032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1500</v>
      </c>
      <c r="G39" s="158">
        <f t="shared" ref="G39:G41" si="10">E39*F39</f>
        <v>21045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2305.7216054654141</v>
      </c>
      <c r="N39" s="162">
        <f>M39/L39</f>
        <v>384.28693424423568</v>
      </c>
      <c r="O39" s="164">
        <f>L39-I39</f>
        <v>0</v>
      </c>
      <c r="P39" s="165">
        <f>N39-K39</f>
        <v>-49.046399089097633</v>
      </c>
      <c r="Q39" s="151">
        <f>N39/K39</f>
        <v>0.88681600210208233</v>
      </c>
      <c r="R39" s="271">
        <f>Q55</f>
        <v>0.88693062939870504</v>
      </c>
      <c r="S39" s="166">
        <v>0.25</v>
      </c>
      <c r="T39" s="167">
        <v>0.27710648148148148</v>
      </c>
      <c r="U39" s="168"/>
      <c r="V39" s="169">
        <v>39.033333333333331</v>
      </c>
      <c r="W39" s="167"/>
      <c r="X39" s="170"/>
      <c r="Y39" s="274"/>
      <c r="Z39" s="275"/>
      <c r="AA39" s="108">
        <f>M39-J39</f>
        <v>-294.27839453458591</v>
      </c>
      <c r="AB39" s="151">
        <f>M39/J39</f>
        <v>0.88681600210208233</v>
      </c>
      <c r="AC39" s="276">
        <f>AB55</f>
        <v>0.88693062939870493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1199</v>
      </c>
      <c r="G40" s="94">
        <f t="shared" si="10"/>
        <v>21258.27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2305.7692307692305</v>
      </c>
      <c r="N40" s="98">
        <f>M40/L40</f>
        <v>384.29487179487177</v>
      </c>
      <c r="O40" s="100">
        <f>L40-I40</f>
        <v>0</v>
      </c>
      <c r="P40" s="101">
        <f>N40-K40</f>
        <v>-49.038461538461547</v>
      </c>
      <c r="Q40" s="102">
        <f>N40/K40</f>
        <v>0.88683431952662717</v>
      </c>
      <c r="R40" s="272"/>
      <c r="S40" s="1">
        <v>0.28055555555555556</v>
      </c>
      <c r="T40" s="2">
        <v>0.30222222222222223</v>
      </c>
      <c r="U40" s="103">
        <v>4.9666666666666703</v>
      </c>
      <c r="V40" s="104">
        <v>31.200000000000003</v>
      </c>
      <c r="W40" s="105"/>
      <c r="X40" s="112"/>
      <c r="Y40" s="264"/>
      <c r="Z40" s="265"/>
      <c r="AA40" s="110">
        <f>M40-J40</f>
        <v>-294.23076923076951</v>
      </c>
      <c r="AB40" s="102">
        <f>M40/J40</f>
        <v>0.88683431952662706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1473</v>
      </c>
      <c r="G41" s="94">
        <f t="shared" si="10"/>
        <v>21343.77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2306.5680730752538</v>
      </c>
      <c r="N41" s="98">
        <f>M41/L41</f>
        <v>384.42801217920896</v>
      </c>
      <c r="O41" s="100">
        <f>L41-I41</f>
        <v>0</v>
      </c>
      <c r="P41" s="101">
        <f>N41-K41</f>
        <v>-48.905321154124351</v>
      </c>
      <c r="Q41" s="102">
        <f>N41/K41</f>
        <v>0.88714156656740539</v>
      </c>
      <c r="R41" s="272"/>
      <c r="S41" s="1">
        <v>0.30555555555555558</v>
      </c>
      <c r="T41" s="2">
        <v>0.33216435185185184</v>
      </c>
      <c r="U41" s="103">
        <v>4.8000000000000309</v>
      </c>
      <c r="V41" s="104">
        <v>38.316666666666606</v>
      </c>
      <c r="W41" s="105"/>
      <c r="X41" s="112"/>
      <c r="Y41" s="264"/>
      <c r="Z41" s="265"/>
      <c r="AA41" s="110">
        <f>M41-J41</f>
        <v>-293.43192692474622</v>
      </c>
      <c r="AB41" s="102">
        <f>M41/J41</f>
        <v>0.88714156656740528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2306.0196364366329</v>
      </c>
      <c r="N55" s="138">
        <f>M55/L55</f>
        <v>384.33660607277216</v>
      </c>
      <c r="O55" s="139">
        <f>L55-I55</f>
        <v>0</v>
      </c>
      <c r="P55" s="140">
        <f>N55-K55</f>
        <v>-48.996727260561158</v>
      </c>
      <c r="Q55" s="141">
        <f>N55/K55</f>
        <v>0.88693062939870504</v>
      </c>
      <c r="R55" s="273"/>
      <c r="S55" s="142">
        <f>S39</f>
        <v>0.25</v>
      </c>
      <c r="T55" s="143">
        <f>INDEX(T39:T54,COUNTA(T39:T54))</f>
        <v>0.33216435185185184</v>
      </c>
      <c r="U55" s="144"/>
      <c r="V55" s="155"/>
      <c r="W55" s="134"/>
      <c r="X55" s="138"/>
      <c r="Y55" s="260"/>
      <c r="Z55" s="261"/>
      <c r="AA55" s="156">
        <f>M55-J55</f>
        <v>-293.98036356336706</v>
      </c>
      <c r="AB55" s="141">
        <f>M55/J55</f>
        <v>0.88693062939870493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651</v>
      </c>
      <c r="G56" s="114">
        <f t="shared" ref="G56:G57" si="14">E56*F56</f>
        <v>12622.890000000001</v>
      </c>
      <c r="H56" s="11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2227.7566539923955</v>
      </c>
      <c r="N56" s="98">
        <f>M56/L56</f>
        <v>371.29277566539923</v>
      </c>
      <c r="O56" s="100">
        <f>L56-I56</f>
        <v>0</v>
      </c>
      <c r="P56" s="101">
        <f>N56-K56</f>
        <v>-45.373891001267452</v>
      </c>
      <c r="Q56" s="102">
        <f>N56/K56</f>
        <v>0.89110266159695817</v>
      </c>
      <c r="R56" s="271">
        <f>Q72</f>
        <v>0.89123429105430374</v>
      </c>
      <c r="S56" s="1">
        <v>0.3649074074074074</v>
      </c>
      <c r="T56" s="2">
        <v>0.37708333333333333</v>
      </c>
      <c r="U56" s="103">
        <v>5.2000000000000135</v>
      </c>
      <c r="V56" s="104">
        <v>17.533333333333331</v>
      </c>
      <c r="W56" s="167"/>
      <c r="X56" s="170"/>
      <c r="Y56" s="274"/>
      <c r="Z56" s="275"/>
      <c r="AA56" s="108">
        <f>M56-J56</f>
        <v>-272.24334600760449</v>
      </c>
      <c r="AB56" s="151">
        <f>M56/J56</f>
        <v>0.89110266159695817</v>
      </c>
      <c r="AC56" s="276">
        <f>AB72</f>
        <v>0.89123429105430374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1355</v>
      </c>
      <c r="G57" s="114">
        <f t="shared" si="14"/>
        <v>26693.5</v>
      </c>
      <c r="H57" s="118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2228.4148012791229</v>
      </c>
      <c r="N57" s="98">
        <f>M57/L57</f>
        <v>371.40246687985382</v>
      </c>
      <c r="O57" s="119">
        <f>L57-I57</f>
        <v>0</v>
      </c>
      <c r="P57" s="120">
        <f>N57-K57</f>
        <v>-45.264199786812867</v>
      </c>
      <c r="Q57" s="121">
        <f>N57/K57</f>
        <v>0.89136592051164909</v>
      </c>
      <c r="R57" s="272"/>
      <c r="S57" s="1">
        <v>0.38055555555555554</v>
      </c>
      <c r="T57" s="2">
        <v>0.40589120370370368</v>
      </c>
      <c r="U57" s="103">
        <v>4.9999999999999822</v>
      </c>
      <c r="V57" s="104">
        <v>36.483333333333334</v>
      </c>
      <c r="W57" s="105"/>
      <c r="X57" s="112"/>
      <c r="Y57" s="264"/>
      <c r="Z57" s="265"/>
      <c r="AA57" s="110">
        <f>M57-J57</f>
        <v>-271.58519872087709</v>
      </c>
      <c r="AB57" s="102">
        <f>M57/J57</f>
        <v>0.8913659205116492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2228.0857276357592</v>
      </c>
      <c r="N72" s="138">
        <f>M72/L72</f>
        <v>371.34762127262655</v>
      </c>
      <c r="O72" s="139">
        <f>L72-I72</f>
        <v>0</v>
      </c>
      <c r="P72" s="140">
        <f>N72-K72</f>
        <v>-45.319045394040131</v>
      </c>
      <c r="Q72" s="141">
        <f>N72/K72</f>
        <v>0.89123429105430374</v>
      </c>
      <c r="R72" s="273"/>
      <c r="S72" s="142">
        <f>S56</f>
        <v>0.3649074074074074</v>
      </c>
      <c r="T72" s="143">
        <f>INDEX(T56:T71,COUNTA(T56:T71))</f>
        <v>0.40589120370370368</v>
      </c>
      <c r="U72" s="144"/>
      <c r="V72" s="155"/>
      <c r="W72" s="134"/>
      <c r="X72" s="138"/>
      <c r="Y72" s="260"/>
      <c r="Z72" s="261"/>
      <c r="AA72" s="156">
        <f>M72-J72</f>
        <v>-271.91427236424079</v>
      </c>
      <c r="AB72" s="141">
        <f>M72/J72</f>
        <v>0.89123429105430374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2671</v>
      </c>
      <c r="G73" s="158">
        <f t="shared" ref="G73:G76" si="18">E73*F73</f>
        <v>57292.95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2947.7621091355009</v>
      </c>
      <c r="N73" s="162">
        <f>M73/L73</f>
        <v>736.94052728387521</v>
      </c>
      <c r="O73" s="164">
        <f>L73-I73</f>
        <v>0</v>
      </c>
      <c r="P73" s="165">
        <f>N73-K73</f>
        <v>-88.059472716124787</v>
      </c>
      <c r="Q73" s="151">
        <f>N73/K73</f>
        <v>0.89326124519257599</v>
      </c>
      <c r="R73" s="271">
        <f>Q89</f>
        <v>0.89229373459994366</v>
      </c>
      <c r="S73" s="166">
        <v>0.25</v>
      </c>
      <c r="T73" s="167">
        <v>0.28775462962962961</v>
      </c>
      <c r="U73" s="168"/>
      <c r="V73" s="169">
        <v>54.366666666666639</v>
      </c>
      <c r="W73" s="172"/>
      <c r="X73" s="150"/>
      <c r="Y73" s="274"/>
      <c r="Z73" s="275"/>
      <c r="AA73" s="108">
        <f>M73-J73</f>
        <v>-352.23789086449915</v>
      </c>
      <c r="AB73" s="151">
        <f>M73/J73</f>
        <v>0.89326124519257599</v>
      </c>
      <c r="AC73" s="276">
        <f>AB89</f>
        <v>0.89229373459994377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1382</v>
      </c>
      <c r="G74" s="94">
        <f t="shared" si="18"/>
        <v>30790.960000000003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2945.6483126110115</v>
      </c>
      <c r="N74" s="98">
        <f>M74/L74</f>
        <v>589.12966252220235</v>
      </c>
      <c r="O74" s="100">
        <f>L74-I74</f>
        <v>0</v>
      </c>
      <c r="P74" s="101">
        <f>N74-K74</f>
        <v>-70.870337477797648</v>
      </c>
      <c r="Q74" s="102">
        <f>N74/K74</f>
        <v>0.89262070079121569</v>
      </c>
      <c r="R74" s="272"/>
      <c r="S74" s="1">
        <v>0.29097222222222224</v>
      </c>
      <c r="T74" s="2">
        <v>0.31052083333333336</v>
      </c>
      <c r="U74" s="103">
        <v>4.6333333333333915</v>
      </c>
      <c r="V74" s="104">
        <v>28.150000000000006</v>
      </c>
      <c r="W74" s="105"/>
      <c r="X74" s="106"/>
      <c r="Y74" s="264"/>
      <c r="Z74" s="265"/>
      <c r="AA74" s="110">
        <f>M74-J74</f>
        <v>-354.35168738898847</v>
      </c>
      <c r="AB74" s="102">
        <f>M74/J74</f>
        <v>0.89262070079121558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3325</v>
      </c>
      <c r="G75" s="94">
        <f t="shared" si="18"/>
        <v>59484.25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2945.3740157480306</v>
      </c>
      <c r="N75" s="98">
        <f>M75/L75</f>
        <v>736.34350393700765</v>
      </c>
      <c r="O75" s="100">
        <f>L75-I75</f>
        <v>0</v>
      </c>
      <c r="P75" s="101">
        <f>N75-K75</f>
        <v>-88.656496062992346</v>
      </c>
      <c r="Q75" s="102">
        <f>N75/K75</f>
        <v>0.89253758052970622</v>
      </c>
      <c r="R75" s="272"/>
      <c r="S75" s="1">
        <v>0.3147685185185185</v>
      </c>
      <c r="T75" s="2">
        <v>0.36180555555555555</v>
      </c>
      <c r="U75" s="103">
        <v>6.1166666666666103</v>
      </c>
      <c r="V75" s="104">
        <v>67.733333333333348</v>
      </c>
      <c r="W75" s="105"/>
      <c r="X75" s="106"/>
      <c r="Y75" s="264"/>
      <c r="Z75" s="265"/>
      <c r="AA75" s="110">
        <f>M75-J75</f>
        <v>-354.62598425196938</v>
      </c>
      <c r="AB75" s="102">
        <f>M75/J75</f>
        <v>0.89253758052970622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5603</v>
      </c>
      <c r="G76" s="94">
        <f t="shared" si="18"/>
        <v>93345.98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2939.4928592247161</v>
      </c>
      <c r="N76" s="98">
        <f>M76/L76</f>
        <v>734.87321480617902</v>
      </c>
      <c r="O76" s="100">
        <f>L76-I76</f>
        <v>0</v>
      </c>
      <c r="P76" s="101">
        <f>N76-K76</f>
        <v>-90.126785193820979</v>
      </c>
      <c r="Q76" s="102">
        <f>N76/K76</f>
        <v>0.8907554118862776</v>
      </c>
      <c r="R76" s="272"/>
      <c r="S76" s="1">
        <v>0.36527777777777776</v>
      </c>
      <c r="T76" s="2">
        <v>0.44469907407407405</v>
      </c>
      <c r="U76" s="103">
        <v>4.9999999999999822</v>
      </c>
      <c r="V76" s="104">
        <v>114.36666666666666</v>
      </c>
      <c r="W76" s="105"/>
      <c r="X76" s="106"/>
      <c r="Y76" s="264"/>
      <c r="Z76" s="265"/>
      <c r="AA76" s="110">
        <f>M76-J76</f>
        <v>-360.50714077528391</v>
      </c>
      <c r="AB76" s="102">
        <f>M76/J76</f>
        <v>0.8907554118862776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2944.5693241798144</v>
      </c>
      <c r="N89" s="138">
        <f>M89/L89</f>
        <v>692.83984098348571</v>
      </c>
      <c r="O89" s="139">
        <f>L89-I89</f>
        <v>0</v>
      </c>
      <c r="P89" s="140">
        <f>N89-K89</f>
        <v>-83.63074725180843</v>
      </c>
      <c r="Q89" s="141">
        <f>N89/K89</f>
        <v>0.89229373459994366</v>
      </c>
      <c r="R89" s="273"/>
      <c r="S89" s="142">
        <f>S73</f>
        <v>0.25</v>
      </c>
      <c r="T89" s="143">
        <f>INDEX(T73:T88,COUNTA(T73:T88))</f>
        <v>0.44469907407407405</v>
      </c>
      <c r="U89" s="144"/>
      <c r="V89" s="155"/>
      <c r="W89" s="88"/>
      <c r="X89" s="90"/>
      <c r="Y89" s="260"/>
      <c r="Z89" s="261"/>
      <c r="AA89" s="156">
        <f>M89-J89</f>
        <v>-355.43067582018557</v>
      </c>
      <c r="AB89" s="141">
        <f>M89/J89</f>
        <v>0.89229373459994377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1766</v>
      </c>
      <c r="G90" s="158">
        <f t="shared" ref="G90:G93" si="23">E90*F90</f>
        <v>32105.88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3111.894273127753</v>
      </c>
      <c r="N90" s="162">
        <f>M90/L90</f>
        <v>1037.2980910425842</v>
      </c>
      <c r="O90" s="164">
        <f>L90-I90</f>
        <v>0</v>
      </c>
      <c r="P90" s="165">
        <f>N90-K90</f>
        <v>-162.70190895741575</v>
      </c>
      <c r="Q90" s="151">
        <f>N90/K90</f>
        <v>0.86441507586882016</v>
      </c>
      <c r="R90" s="271">
        <f>Q106</f>
        <v>0.87015549097431899</v>
      </c>
      <c r="S90" s="166">
        <v>0.16666666666666666</v>
      </c>
      <c r="T90" s="167">
        <v>0.1903125</v>
      </c>
      <c r="U90" s="168"/>
      <c r="V90" s="169">
        <v>34.050000000000004</v>
      </c>
      <c r="W90" s="172"/>
      <c r="X90" s="150"/>
      <c r="Y90" s="274"/>
      <c r="Z90" s="275"/>
      <c r="AA90" s="108">
        <f>M90-J90</f>
        <v>-488.10572687224703</v>
      </c>
      <c r="AB90" s="151">
        <f>M90/J90</f>
        <v>0.86441507586882027</v>
      </c>
      <c r="AC90" s="276">
        <f>AB106</f>
        <v>0.87015549097431899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5449</v>
      </c>
      <c r="G91" s="94">
        <f t="shared" si="23"/>
        <v>76449.47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2675.0852311468693</v>
      </c>
      <c r="N91" s="98">
        <f>M91/L91</f>
        <v>891.69507704895648</v>
      </c>
      <c r="O91" s="100">
        <f>L91-I91</f>
        <v>0</v>
      </c>
      <c r="P91" s="101">
        <f>N91-K91</f>
        <v>-108.30492295104352</v>
      </c>
      <c r="Q91" s="102">
        <f>N91/K91</f>
        <v>0.89169507704895645</v>
      </c>
      <c r="R91" s="272"/>
      <c r="S91" s="1">
        <v>0.20069444444444445</v>
      </c>
      <c r="T91" s="2">
        <v>0.28556712962962966</v>
      </c>
      <c r="U91" s="103">
        <v>14.950000000000019</v>
      </c>
      <c r="V91" s="104">
        <v>122.2166666666667</v>
      </c>
      <c r="W91" s="105"/>
      <c r="X91" s="106"/>
      <c r="Y91" s="264"/>
      <c r="Z91" s="265"/>
      <c r="AA91" s="110">
        <f>M91-J91</f>
        <v>-324.91476885313068</v>
      </c>
      <c r="AB91" s="102">
        <f>M91/J91</f>
        <v>0.89169507704895645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2659</v>
      </c>
      <c r="G92" s="94">
        <f t="shared" si="23"/>
        <v>48340.62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3109.9415204678348</v>
      </c>
      <c r="N92" s="98">
        <f>M92/L92</f>
        <v>1036.6471734892782</v>
      </c>
      <c r="O92" s="100">
        <f>L92-I92</f>
        <v>0</v>
      </c>
      <c r="P92" s="101">
        <f>N92-K92</f>
        <v>-163.3528265107218</v>
      </c>
      <c r="Q92" s="102">
        <f>N92/K92</f>
        <v>0.8638726445743985</v>
      </c>
      <c r="R92" s="272"/>
      <c r="S92" s="1">
        <v>0.29583333333333334</v>
      </c>
      <c r="T92" s="2">
        <v>0.33145833333333335</v>
      </c>
      <c r="U92" s="103">
        <v>14.783333333333299</v>
      </c>
      <c r="V92" s="104">
        <v>51.300000000000026</v>
      </c>
      <c r="W92" s="105"/>
      <c r="X92" s="106"/>
      <c r="Y92" s="264"/>
      <c r="Z92" s="265"/>
      <c r="AA92" s="110">
        <f>M92-J92</f>
        <v>-490.05847953216517</v>
      </c>
      <c r="AB92" s="102">
        <f>M92/J92</f>
        <v>0.86387264457439861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6760</v>
      </c>
      <c r="G93" s="94">
        <f t="shared" si="23"/>
        <v>96532.800000000003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3111.2247507031448</v>
      </c>
      <c r="N93" s="98">
        <f>M93/L93</f>
        <v>1037.0749169010483</v>
      </c>
      <c r="O93" s="100">
        <f>L93-I93</f>
        <v>0</v>
      </c>
      <c r="P93" s="101">
        <f>N93-K93</f>
        <v>-162.92508309895175</v>
      </c>
      <c r="Q93" s="102">
        <f>N93/K93</f>
        <v>0.86422909741754017</v>
      </c>
      <c r="R93" s="272"/>
      <c r="S93" s="1">
        <v>0.34166666666666667</v>
      </c>
      <c r="T93" s="2">
        <v>0.4321990740740741</v>
      </c>
      <c r="U93" s="103">
        <v>14.69999999999998</v>
      </c>
      <c r="V93" s="104">
        <v>130.36666666666667</v>
      </c>
      <c r="W93" s="105"/>
      <c r="X93" s="106"/>
      <c r="Y93" s="264"/>
      <c r="Z93" s="265"/>
      <c r="AA93" s="110">
        <f>M93-J93</f>
        <v>-488.77524929685524</v>
      </c>
      <c r="AB93" s="102">
        <f>M93/J93</f>
        <v>0.86422909741754017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3002.0364438614006</v>
      </c>
      <c r="N106" s="138">
        <f>M106/L106</f>
        <v>1000.6788146204668</v>
      </c>
      <c r="O106" s="139">
        <f>L106-I106</f>
        <v>0</v>
      </c>
      <c r="P106" s="140">
        <f>N106-K106</f>
        <v>-149.32118537953318</v>
      </c>
      <c r="Q106" s="141">
        <f>N106/K106</f>
        <v>0.87015549097431899</v>
      </c>
      <c r="R106" s="273"/>
      <c r="S106" s="142">
        <f>S90</f>
        <v>0.16666666666666666</v>
      </c>
      <c r="T106" s="143">
        <f>INDEX(T90:T105,COUNTA(T90:T105))</f>
        <v>0.4321990740740741</v>
      </c>
      <c r="U106" s="144"/>
      <c r="V106" s="155"/>
      <c r="W106" s="88"/>
      <c r="X106" s="90"/>
      <c r="Y106" s="260"/>
      <c r="Z106" s="261"/>
      <c r="AA106" s="156">
        <f>M106-J106</f>
        <v>-447.96355613859942</v>
      </c>
      <c r="AB106" s="141">
        <f>M106/J106</f>
        <v>0.87015549097431899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1265</v>
      </c>
      <c r="G107" s="158">
        <f t="shared" ref="G107:G110" si="28">E107*F107</f>
        <v>32194.25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2911.76470588235</v>
      </c>
      <c r="N107" s="162">
        <f>M107/L107</f>
        <v>727.94117647058749</v>
      </c>
      <c r="O107" s="164">
        <f>L107-I107</f>
        <v>0</v>
      </c>
      <c r="P107" s="165">
        <f>N107-K107</f>
        <v>-97.058823529412507</v>
      </c>
      <c r="Q107" s="151">
        <f>N107/K107</f>
        <v>0.88235294117646967</v>
      </c>
      <c r="R107" s="271">
        <f>Q123</f>
        <v>0.88573143390274867</v>
      </c>
      <c r="S107" s="166">
        <v>0.25</v>
      </c>
      <c r="T107" s="167">
        <v>0.26810185185185187</v>
      </c>
      <c r="U107" s="168"/>
      <c r="V107" s="169">
        <v>26.066666666666691</v>
      </c>
      <c r="W107" s="167"/>
      <c r="X107" s="170"/>
      <c r="Y107" s="274"/>
      <c r="Z107" s="275"/>
      <c r="AA107" s="108">
        <f>M107-J107</f>
        <v>-388.23529411765003</v>
      </c>
      <c r="AB107" s="151">
        <f>M107/J107</f>
        <v>0.88235294117646967</v>
      </c>
      <c r="AC107" s="276">
        <f>AB123</f>
        <v>0.88573143390274867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1848</v>
      </c>
      <c r="G108" s="94">
        <f t="shared" si="28"/>
        <v>46255.44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2912.7845884413323</v>
      </c>
      <c r="N108" s="98">
        <f>M108/L108</f>
        <v>728.19614711033307</v>
      </c>
      <c r="O108" s="100">
        <f>L108-I108</f>
        <v>0</v>
      </c>
      <c r="P108" s="101">
        <f>N108-K108</f>
        <v>-96.803852889666928</v>
      </c>
      <c r="Q108" s="102">
        <f>N108/K108</f>
        <v>0.88266199649737342</v>
      </c>
      <c r="R108" s="272"/>
      <c r="S108" s="1">
        <v>0.27847222222222223</v>
      </c>
      <c r="T108" s="2">
        <v>0.3049074074074074</v>
      </c>
      <c r="U108" s="103">
        <v>14.933333333333323</v>
      </c>
      <c r="V108" s="104">
        <v>38.066666666666649</v>
      </c>
      <c r="W108" s="105"/>
      <c r="X108" s="112"/>
      <c r="Y108" s="264"/>
      <c r="Z108" s="265"/>
      <c r="AA108" s="110">
        <f>M108-J108</f>
        <v>-387.21541155866771</v>
      </c>
      <c r="AB108" s="102">
        <f>M108/J108</f>
        <v>0.88266199649737342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2039</v>
      </c>
      <c r="G109" s="94">
        <f t="shared" si="28"/>
        <v>50607.98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2917.4880763116071</v>
      </c>
      <c r="N109" s="98">
        <f>M109/L109</f>
        <v>729.37201907790177</v>
      </c>
      <c r="O109" s="100">
        <f>L109-I109</f>
        <v>0</v>
      </c>
      <c r="P109" s="101">
        <f>N109-K109</f>
        <v>-95.627980922098232</v>
      </c>
      <c r="Q109" s="102">
        <f>N109/K109</f>
        <v>0.88408729585200219</v>
      </c>
      <c r="R109" s="272"/>
      <c r="S109" s="1">
        <v>0.31532407407407409</v>
      </c>
      <c r="T109" s="2">
        <v>0.34444444444444444</v>
      </c>
      <c r="U109" s="103">
        <v>15.000000000000027</v>
      </c>
      <c r="V109" s="104">
        <v>41.933333333333309</v>
      </c>
      <c r="W109" s="105"/>
      <c r="X109" s="112"/>
      <c r="Y109" s="264"/>
      <c r="Z109" s="265"/>
      <c r="AA109" s="110">
        <f>M109-J109</f>
        <v>-382.51192368839293</v>
      </c>
      <c r="AB109" s="102">
        <f>M109/J109</f>
        <v>0.88408729585200219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3542</v>
      </c>
      <c r="G110" s="94">
        <f t="shared" si="28"/>
        <v>106260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2683.8981267101676</v>
      </c>
      <c r="N110" s="98">
        <f>M110/L110</f>
        <v>894.63270890338924</v>
      </c>
      <c r="O110" s="100">
        <f>L110-I110</f>
        <v>0</v>
      </c>
      <c r="P110" s="101">
        <f>N110-K110</f>
        <v>-105.36729109661076</v>
      </c>
      <c r="Q110" s="102">
        <f>N110/K110</f>
        <v>0.8946327089033892</v>
      </c>
      <c r="R110" s="272"/>
      <c r="S110" s="1">
        <v>0.35486111111111113</v>
      </c>
      <c r="T110" s="2">
        <v>0.40984953703703703</v>
      </c>
      <c r="U110" s="103">
        <v>15.000000000000027</v>
      </c>
      <c r="V110" s="104">
        <v>79.183333333333294</v>
      </c>
      <c r="W110" s="105"/>
      <c r="X110" s="106"/>
      <c r="Y110" s="264"/>
      <c r="Z110" s="265"/>
      <c r="AA110" s="110">
        <f>M110-J110</f>
        <v>-316.10187328983238</v>
      </c>
      <c r="AB110" s="102">
        <f>M110/J110</f>
        <v>0.8946327089033892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2856.4838743363644</v>
      </c>
      <c r="N123" s="138">
        <f t="shared" ref="N123:N128" si="32">M123/L123</f>
        <v>761.72903315636381</v>
      </c>
      <c r="O123" s="139">
        <f t="shared" ref="O123:O128" si="33">L123-I123</f>
        <v>0</v>
      </c>
      <c r="P123" s="140">
        <f t="shared" ref="P123:P128" si="34">N123-K123</f>
        <v>-98.270966843636188</v>
      </c>
      <c r="Q123" s="141">
        <f t="shared" ref="Q123:Q128" si="35">N123/K123</f>
        <v>0.88573143390274867</v>
      </c>
      <c r="R123" s="273"/>
      <c r="S123" s="142">
        <f>S107</f>
        <v>0.25</v>
      </c>
      <c r="T123" s="143">
        <f>INDEX(T107:T122,COUNTA(T107:T122))</f>
        <v>0.40984953703703703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-368.51612566363565</v>
      </c>
      <c r="AB123" s="141">
        <f t="shared" ref="AB123:AB128" si="37">M123/J123</f>
        <v>0.88573143390274867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184</v>
      </c>
      <c r="G124" s="158">
        <f t="shared" ref="G124:G128" si="38">E124*F124</f>
        <v>2469.2800000000002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3200.0000000000932</v>
      </c>
      <c r="N124" s="162">
        <f t="shared" si="32"/>
        <v>533.33333333334883</v>
      </c>
      <c r="O124" s="164">
        <f t="shared" si="33"/>
        <v>0</v>
      </c>
      <c r="P124" s="165">
        <f t="shared" si="34"/>
        <v>-66.666666666651167</v>
      </c>
      <c r="Q124" s="151">
        <f t="shared" si="35"/>
        <v>0.88888888888891471</v>
      </c>
      <c r="R124" s="271">
        <f>Q140</f>
        <v>0.87096809105863671</v>
      </c>
      <c r="S124" s="166">
        <v>0.70833333333333337</v>
      </c>
      <c r="T124" s="167">
        <v>0.71072916666666663</v>
      </c>
      <c r="U124" s="168"/>
      <c r="V124" s="169">
        <v>3.4499999999998998</v>
      </c>
      <c r="W124" s="167"/>
      <c r="X124" s="170"/>
      <c r="Y124" s="274"/>
      <c r="Z124" s="275"/>
      <c r="AA124" s="108">
        <f t="shared" si="36"/>
        <v>-399.99999999990678</v>
      </c>
      <c r="AB124" s="151">
        <f t="shared" si="37"/>
        <v>0.88888888888891482</v>
      </c>
      <c r="AC124" s="276">
        <f>AB140</f>
        <v>0.87096809105863671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1815</v>
      </c>
      <c r="G125" s="94">
        <f t="shared" si="38"/>
        <v>46536.6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3144.3695861405167</v>
      </c>
      <c r="N125" s="98">
        <f t="shared" si="32"/>
        <v>285.85178055822877</v>
      </c>
      <c r="O125" s="100">
        <f t="shared" si="33"/>
        <v>0</v>
      </c>
      <c r="P125" s="101">
        <f t="shared" si="34"/>
        <v>-41.420946714498484</v>
      </c>
      <c r="Q125" s="102">
        <f t="shared" si="35"/>
        <v>0.87343599615014356</v>
      </c>
      <c r="R125" s="272"/>
      <c r="S125" s="1">
        <v>0.71414351851851854</v>
      </c>
      <c r="T125" s="2">
        <v>0.73819444444444449</v>
      </c>
      <c r="U125" s="103">
        <v>4.9166666666667425</v>
      </c>
      <c r="V125" s="104">
        <v>34.633333333333368</v>
      </c>
      <c r="W125" s="105"/>
      <c r="X125" s="112"/>
      <c r="Y125" s="264"/>
      <c r="Z125" s="265"/>
      <c r="AA125" s="110">
        <f t="shared" si="36"/>
        <v>-455.63041385948327</v>
      </c>
      <c r="AB125" s="102">
        <f t="shared" si="37"/>
        <v>0.87343599615014356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2244</v>
      </c>
      <c r="G126" s="94">
        <f t="shared" si="38"/>
        <v>66242.880000000005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3114.2636854279149</v>
      </c>
      <c r="N126" s="98">
        <f t="shared" si="32"/>
        <v>183.19198149575971</v>
      </c>
      <c r="O126" s="100">
        <f t="shared" si="33"/>
        <v>0</v>
      </c>
      <c r="P126" s="101">
        <f t="shared" si="34"/>
        <v>-28.572724386593222</v>
      </c>
      <c r="Q126" s="102">
        <f t="shared" si="35"/>
        <v>0.8650732459521987</v>
      </c>
      <c r="R126" s="272"/>
      <c r="S126" s="1">
        <v>0.7416666666666667</v>
      </c>
      <c r="T126" s="2">
        <v>0.7716898148148148</v>
      </c>
      <c r="U126" s="103">
        <v>4.9999999999999822</v>
      </c>
      <c r="V126" s="104">
        <v>43.23333333333327</v>
      </c>
      <c r="W126" s="105"/>
      <c r="X126" s="112"/>
      <c r="Y126" s="264"/>
      <c r="Z126" s="265"/>
      <c r="AA126" s="110">
        <f t="shared" si="36"/>
        <v>-485.73631457208512</v>
      </c>
      <c r="AB126" s="102">
        <f t="shared" si="37"/>
        <v>0.86507324595219859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2323</v>
      </c>
      <c r="G127" s="94">
        <f t="shared" si="38"/>
        <v>69341.55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3114.6368715083827</v>
      </c>
      <c r="N127" s="98">
        <f t="shared" si="32"/>
        <v>183.21393361814015</v>
      </c>
      <c r="O127" s="100">
        <f t="shared" si="33"/>
        <v>0</v>
      </c>
      <c r="P127" s="101">
        <f t="shared" si="34"/>
        <v>-28.550772264212782</v>
      </c>
      <c r="Q127" s="102">
        <f t="shared" si="35"/>
        <v>0.86517690875232856</v>
      </c>
      <c r="R127" s="272"/>
      <c r="S127" s="1">
        <v>0.77517361111111116</v>
      </c>
      <c r="T127" s="2">
        <v>0.80625000000000002</v>
      </c>
      <c r="U127" s="103">
        <v>5.0166666666667581</v>
      </c>
      <c r="V127" s="104">
        <v>44.749999999999957</v>
      </c>
      <c r="W127" s="105"/>
      <c r="X127" s="106"/>
      <c r="Y127" s="264"/>
      <c r="Z127" s="265"/>
      <c r="AA127" s="110">
        <f t="shared" si="36"/>
        <v>-485.36312849161732</v>
      </c>
      <c r="AB127" s="102">
        <f t="shared" si="37"/>
        <v>0.86517690875232856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2573</v>
      </c>
      <c r="G128" s="94">
        <f t="shared" si="38"/>
        <v>73510.61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3104.1554959785526</v>
      </c>
      <c r="N128" s="98">
        <f t="shared" si="32"/>
        <v>258.67962466487938</v>
      </c>
      <c r="O128" s="100">
        <f t="shared" si="33"/>
        <v>0</v>
      </c>
      <c r="P128" s="101">
        <f t="shared" si="34"/>
        <v>-41.320375335120616</v>
      </c>
      <c r="Q128" s="102">
        <f t="shared" si="35"/>
        <v>0.8622654155495979</v>
      </c>
      <c r="R128" s="272"/>
      <c r="S128" s="1">
        <v>0.81060185185185185</v>
      </c>
      <c r="T128" s="2">
        <v>0.84513888888888888</v>
      </c>
      <c r="U128" s="103">
        <v>6.2666666666666337</v>
      </c>
      <c r="V128" s="104">
        <v>49.733333333333327</v>
      </c>
      <c r="W128" s="105"/>
      <c r="X128" s="106"/>
      <c r="Y128" s="264"/>
      <c r="Z128" s="265"/>
      <c r="AA128" s="110">
        <f t="shared" si="36"/>
        <v>-495.84450402144739</v>
      </c>
      <c r="AB128" s="102">
        <f t="shared" si="37"/>
        <v>0.8622654155495979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3135.4851278110923</v>
      </c>
      <c r="N140" s="138">
        <f t="shared" ref="N140:N146" si="42">M140/L140</f>
        <v>248.84802601675335</v>
      </c>
      <c r="O140" s="139">
        <f t="shared" ref="O140:O146" si="43">L140-I140</f>
        <v>0</v>
      </c>
      <c r="P140" s="140">
        <f t="shared" ref="P140:P146" si="44">N140-K140</f>
        <v>-36.866259697532371</v>
      </c>
      <c r="Q140" s="141">
        <f t="shared" ref="Q140:Q146" si="45">N140/K140</f>
        <v>0.87096809105863671</v>
      </c>
      <c r="R140" s="273"/>
      <c r="S140" s="142">
        <f>S124</f>
        <v>0.70833333333333337</v>
      </c>
      <c r="T140" s="143">
        <f>INDEX(T124:T139,COUNTA(T124:T139))</f>
        <v>0.84513888888888888</v>
      </c>
      <c r="U140" s="144"/>
      <c r="V140" s="155"/>
      <c r="W140" s="134"/>
      <c r="X140" s="138"/>
      <c r="Y140" s="260"/>
      <c r="Z140" s="261"/>
      <c r="AA140" s="156">
        <f t="shared" ref="AA140:AA146" si="46">M140-J140</f>
        <v>-464.5148721889077</v>
      </c>
      <c r="AB140" s="141">
        <f t="shared" ref="AB140:AB146" si="47">M140/J140</f>
        <v>0.87096809105863671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2890</v>
      </c>
      <c r="G141" s="158">
        <f t="shared" ref="G141:G146" si="48">E141*F141</f>
        <v>48263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 t="shared" ref="M141:M146" si="49">F141/V141*60</f>
        <v>2939.8135066402938</v>
      </c>
      <c r="N141" s="162">
        <f t="shared" si="42"/>
        <v>979.93783554676463</v>
      </c>
      <c r="O141" s="164">
        <f t="shared" si="43"/>
        <v>0</v>
      </c>
      <c r="P141" s="165">
        <f t="shared" si="44"/>
        <v>-120.06216445323537</v>
      </c>
      <c r="Q141" s="151">
        <f t="shared" si="45"/>
        <v>0.89085257776978599</v>
      </c>
      <c r="R141" s="271">
        <f>Q157</f>
        <v>0.87193461381526571</v>
      </c>
      <c r="S141" s="166">
        <v>0.70834490740740741</v>
      </c>
      <c r="T141" s="167">
        <v>0.74930555555555556</v>
      </c>
      <c r="U141" s="168"/>
      <c r="V141" s="169">
        <v>58.983333333333334</v>
      </c>
      <c r="W141" s="172"/>
      <c r="X141" s="150"/>
      <c r="Y141" s="274"/>
      <c r="Z141" s="275"/>
      <c r="AA141" s="108">
        <f t="shared" si="46"/>
        <v>-360.18649335970622</v>
      </c>
      <c r="AB141" s="151">
        <f t="shared" si="47"/>
        <v>0.89085257776978599</v>
      </c>
      <c r="AC141" s="276">
        <f>AB157</f>
        <v>0.87193461381526571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1250</v>
      </c>
      <c r="G142" s="94">
        <f t="shared" si="48"/>
        <v>22725</v>
      </c>
      <c r="H142" s="95"/>
      <c r="I142" s="96">
        <v>4</v>
      </c>
      <c r="J142" s="97">
        <v>3300</v>
      </c>
      <c r="K142" s="98">
        <f t="shared" ref="K142:K146" si="50">J142/I142</f>
        <v>825</v>
      </c>
      <c r="L142" s="99">
        <v>4</v>
      </c>
      <c r="M142" s="97">
        <f t="shared" si="49"/>
        <v>2945.0261780104606</v>
      </c>
      <c r="N142" s="98">
        <f t="shared" si="42"/>
        <v>736.25654450261516</v>
      </c>
      <c r="O142" s="100">
        <f t="shared" si="43"/>
        <v>0</v>
      </c>
      <c r="P142" s="101">
        <f t="shared" si="44"/>
        <v>-88.743455497384844</v>
      </c>
      <c r="Q142" s="102">
        <f t="shared" si="45"/>
        <v>0.89243217515468509</v>
      </c>
      <c r="R142" s="272"/>
      <c r="S142" s="1">
        <v>0.75277777777777777</v>
      </c>
      <c r="T142" s="2">
        <v>0.77046296296296302</v>
      </c>
      <c r="U142" s="103">
        <v>4.9999999999999822</v>
      </c>
      <c r="V142" s="104">
        <v>25.466666666666757</v>
      </c>
      <c r="W142" s="105"/>
      <c r="X142" s="106"/>
      <c r="Y142" s="264"/>
      <c r="Z142" s="265"/>
      <c r="AA142" s="110">
        <f t="shared" si="46"/>
        <v>-354.97382198953937</v>
      </c>
      <c r="AB142" s="102">
        <f t="shared" si="47"/>
        <v>0.89243217515468509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1981</v>
      </c>
      <c r="G143" s="94">
        <f t="shared" si="48"/>
        <v>44136.68</v>
      </c>
      <c r="H143" s="95"/>
      <c r="I143" s="96">
        <v>5</v>
      </c>
      <c r="J143" s="97">
        <v>3300</v>
      </c>
      <c r="K143" s="98">
        <f t="shared" si="50"/>
        <v>660</v>
      </c>
      <c r="L143" s="99">
        <v>5</v>
      </c>
      <c r="M143" s="97">
        <f t="shared" si="49"/>
        <v>2942.0792079207977</v>
      </c>
      <c r="N143" s="98">
        <f t="shared" si="42"/>
        <v>588.41584158415958</v>
      </c>
      <c r="O143" s="100">
        <f t="shared" si="43"/>
        <v>0</v>
      </c>
      <c r="P143" s="101">
        <f t="shared" si="44"/>
        <v>-71.58415841584042</v>
      </c>
      <c r="Q143" s="102">
        <f t="shared" si="45"/>
        <v>0.89153915391539329</v>
      </c>
      <c r="R143" s="272"/>
      <c r="S143" s="1">
        <v>0.77361111111111114</v>
      </c>
      <c r="T143" s="2">
        <v>0.80166666666666664</v>
      </c>
      <c r="U143" s="103">
        <v>4.5333333333332959</v>
      </c>
      <c r="V143" s="104">
        <v>40.39999999999992</v>
      </c>
      <c r="W143" s="105"/>
      <c r="X143" s="106"/>
      <c r="Y143" s="264"/>
      <c r="Z143" s="265"/>
      <c r="AA143" s="110">
        <f t="shared" si="46"/>
        <v>-357.92079207920233</v>
      </c>
      <c r="AB143" s="102">
        <f t="shared" si="47"/>
        <v>0.89153915391539318</v>
      </c>
      <c r="AC143" s="277"/>
    </row>
    <row r="144" spans="1:29" ht="15.75" customHeight="1">
      <c r="A144" s="280"/>
      <c r="B144" s="91" t="s">
        <v>110</v>
      </c>
      <c r="C144" s="262" t="s">
        <v>253</v>
      </c>
      <c r="D144" s="263"/>
      <c r="E144" s="92">
        <v>23.37</v>
      </c>
      <c r="F144" s="93">
        <v>1344</v>
      </c>
      <c r="G144" s="94">
        <f t="shared" si="48"/>
        <v>31409.280000000002</v>
      </c>
      <c r="H144" s="95">
        <v>2</v>
      </c>
      <c r="I144" s="96">
        <v>4</v>
      </c>
      <c r="J144" s="97">
        <v>3000</v>
      </c>
      <c r="K144" s="98">
        <f t="shared" si="50"/>
        <v>750</v>
      </c>
      <c r="L144" s="99">
        <v>4</v>
      </c>
      <c r="M144" s="97">
        <f t="shared" si="49"/>
        <v>2500.4651162790756</v>
      </c>
      <c r="N144" s="98">
        <f t="shared" si="42"/>
        <v>625.11627906976889</v>
      </c>
      <c r="O144" s="100">
        <f t="shared" si="43"/>
        <v>0</v>
      </c>
      <c r="P144" s="101">
        <f t="shared" si="44"/>
        <v>-124.88372093023111</v>
      </c>
      <c r="Q144" s="102">
        <f t="shared" si="45"/>
        <v>0.83348837209302518</v>
      </c>
      <c r="R144" s="272"/>
      <c r="S144" s="1">
        <v>0.80486111111111114</v>
      </c>
      <c r="T144" s="2">
        <v>0.82725694444444442</v>
      </c>
      <c r="U144" s="103">
        <v>4.6000000000000796</v>
      </c>
      <c r="V144" s="104">
        <v>32.249999999999929</v>
      </c>
      <c r="W144" s="105"/>
      <c r="X144" s="106"/>
      <c r="Y144" s="264"/>
      <c r="Z144" s="265"/>
      <c r="AA144" s="110">
        <f t="shared" si="46"/>
        <v>-499.53488372092443</v>
      </c>
      <c r="AB144" s="102">
        <f t="shared" si="47"/>
        <v>0.83348837209302518</v>
      </c>
      <c r="AC144" s="277"/>
    </row>
    <row r="145" spans="1:29" ht="15.75" customHeight="1">
      <c r="A145" s="281"/>
      <c r="B145" s="91" t="s">
        <v>110</v>
      </c>
      <c r="C145" s="262" t="s">
        <v>216</v>
      </c>
      <c r="D145" s="263"/>
      <c r="E145" s="92">
        <v>22.21</v>
      </c>
      <c r="F145" s="93">
        <v>1811</v>
      </c>
      <c r="G145" s="94">
        <f t="shared" si="48"/>
        <v>40222.310000000005</v>
      </c>
      <c r="H145" s="112"/>
      <c r="I145" s="96">
        <v>4</v>
      </c>
      <c r="J145" s="97">
        <v>3000</v>
      </c>
      <c r="K145" s="98">
        <f t="shared" si="50"/>
        <v>750</v>
      </c>
      <c r="L145" s="113">
        <v>4</v>
      </c>
      <c r="M145" s="97">
        <f t="shared" si="49"/>
        <v>2650.2439024390237</v>
      </c>
      <c r="N145" s="98">
        <f t="shared" si="42"/>
        <v>662.56097560975593</v>
      </c>
      <c r="O145" s="100">
        <f t="shared" si="43"/>
        <v>0</v>
      </c>
      <c r="P145" s="101">
        <f t="shared" si="44"/>
        <v>-87.439024390244072</v>
      </c>
      <c r="Q145" s="102">
        <f t="shared" si="45"/>
        <v>0.88341463414634125</v>
      </c>
      <c r="R145" s="272"/>
      <c r="S145" s="1">
        <v>0.83125000000000004</v>
      </c>
      <c r="T145" s="2">
        <v>0.85972222222222228</v>
      </c>
      <c r="U145" s="103">
        <v>5.7500000000000995</v>
      </c>
      <c r="V145" s="104">
        <v>41.000000000000014</v>
      </c>
      <c r="W145" s="105">
        <v>0.85972222222222228</v>
      </c>
      <c r="X145" s="106">
        <v>0.8979166666666667</v>
      </c>
      <c r="Y145" s="264"/>
      <c r="Z145" s="265"/>
      <c r="AA145" s="110">
        <f t="shared" si="46"/>
        <v>-349.75609756097629</v>
      </c>
      <c r="AB145" s="102">
        <f t="shared" si="47"/>
        <v>0.88341463414634125</v>
      </c>
      <c r="AC145" s="277"/>
    </row>
    <row r="146" spans="1:29" ht="15.75" customHeight="1">
      <c r="A146" s="281"/>
      <c r="B146" s="91" t="s">
        <v>110</v>
      </c>
      <c r="C146" s="262" t="s">
        <v>253</v>
      </c>
      <c r="D146" s="263"/>
      <c r="E146" s="92">
        <v>23.37</v>
      </c>
      <c r="F146" s="93">
        <v>3338</v>
      </c>
      <c r="G146" s="114">
        <f t="shared" si="48"/>
        <v>78009.06</v>
      </c>
      <c r="H146" s="115"/>
      <c r="I146" s="96">
        <v>4</v>
      </c>
      <c r="J146" s="97">
        <v>3000</v>
      </c>
      <c r="K146" s="98">
        <f t="shared" si="50"/>
        <v>750</v>
      </c>
      <c r="L146" s="99">
        <v>4</v>
      </c>
      <c r="M146" s="97">
        <f t="shared" si="49"/>
        <v>2501.936289818867</v>
      </c>
      <c r="N146" s="98">
        <f t="shared" si="42"/>
        <v>625.48407245471674</v>
      </c>
      <c r="O146" s="100">
        <f t="shared" si="43"/>
        <v>0</v>
      </c>
      <c r="P146" s="101">
        <f t="shared" si="44"/>
        <v>-124.51592754528326</v>
      </c>
      <c r="Q146" s="102">
        <f t="shared" si="45"/>
        <v>0.83397876327295561</v>
      </c>
      <c r="R146" s="272"/>
      <c r="S146" s="1">
        <v>0.8979166666666667</v>
      </c>
      <c r="T146" s="2">
        <v>0.95350694444444439</v>
      </c>
      <c r="U146" s="103">
        <v>54.999999999999964</v>
      </c>
      <c r="V146" s="104">
        <v>80.049999999999883</v>
      </c>
      <c r="W146" s="105"/>
      <c r="X146" s="106"/>
      <c r="Y146" s="264"/>
      <c r="Z146" s="265"/>
      <c r="AA146" s="110">
        <f t="shared" si="46"/>
        <v>-498.06371018113305</v>
      </c>
      <c r="AB146" s="102">
        <f t="shared" si="47"/>
        <v>0.83397876327295561</v>
      </c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4</v>
      </c>
      <c r="J157" s="137">
        <f t="shared" si="51"/>
        <v>3150</v>
      </c>
      <c r="K157" s="138">
        <f t="shared" ref="K157" si="52">J157/I157</f>
        <v>787.5</v>
      </c>
      <c r="L157" s="136">
        <f t="shared" ref="L157:M157" si="53">AVERAGE(L141:L156)</f>
        <v>4</v>
      </c>
      <c r="M157" s="137">
        <f t="shared" si="53"/>
        <v>2746.5940335180871</v>
      </c>
      <c r="N157" s="138">
        <f>M157/L157</f>
        <v>686.64850837952179</v>
      </c>
      <c r="O157" s="139">
        <f>L157-I157</f>
        <v>0</v>
      </c>
      <c r="P157" s="140">
        <f>N157-K157</f>
        <v>-100.85149162047821</v>
      </c>
      <c r="Q157" s="141">
        <f>N157/K157</f>
        <v>0.87193461381526571</v>
      </c>
      <c r="R157" s="273"/>
      <c r="S157" s="142">
        <f>S141</f>
        <v>0.70834490740740741</v>
      </c>
      <c r="T157" s="143">
        <f>INDEX(T141:T156,COUNTA(T141:T156))</f>
        <v>0.95350694444444439</v>
      </c>
      <c r="U157" s="144"/>
      <c r="V157" s="155"/>
      <c r="W157" s="88"/>
      <c r="X157" s="90"/>
      <c r="Y157" s="260"/>
      <c r="Z157" s="261"/>
      <c r="AA157" s="156">
        <f>M157-J157</f>
        <v>-403.40596648191286</v>
      </c>
      <c r="AB157" s="141">
        <f>M157/J157</f>
        <v>0.87193461381526571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5790</v>
      </c>
      <c r="G158" s="158">
        <f t="shared" ref="G158:G160" si="54">E158*F158</f>
        <v>103583.1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2938.6719300719046</v>
      </c>
      <c r="N158" s="162">
        <f>M158/L158</f>
        <v>734.66798251797616</v>
      </c>
      <c r="O158" s="164">
        <f>L158-I158</f>
        <v>0</v>
      </c>
      <c r="P158" s="165">
        <f>N158-K158</f>
        <v>-90.332017482023844</v>
      </c>
      <c r="Q158" s="151">
        <f>N158/K158</f>
        <v>0.89050664547633474</v>
      </c>
      <c r="R158" s="271">
        <f>Q174</f>
        <v>0.89074043104657064</v>
      </c>
      <c r="S158" s="166">
        <v>0.70833333333333337</v>
      </c>
      <c r="T158" s="167">
        <v>0.7904282407407407</v>
      </c>
      <c r="U158" s="168"/>
      <c r="V158" s="169">
        <v>118.21666666666655</v>
      </c>
      <c r="W158" s="172"/>
      <c r="X158" s="150"/>
      <c r="Y158" s="274"/>
      <c r="Z158" s="275"/>
      <c r="AA158" s="108">
        <f>M158-J158</f>
        <v>-361.32806992809537</v>
      </c>
      <c r="AB158" s="151">
        <f>M158/J158</f>
        <v>0.89050664547633474</v>
      </c>
      <c r="AC158" s="276">
        <f>AB174</f>
        <v>0.89074043104657064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4021</v>
      </c>
      <c r="G159" s="94">
        <f t="shared" si="54"/>
        <v>66989.86</v>
      </c>
      <c r="H159" s="95">
        <v>2</v>
      </c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2939.8050365556464</v>
      </c>
      <c r="N159" s="98">
        <f>M159/L159</f>
        <v>734.95125913891161</v>
      </c>
      <c r="O159" s="100">
        <f>L159-I159</f>
        <v>0</v>
      </c>
      <c r="P159" s="101">
        <f>N159-K159</f>
        <v>-90.04874086108839</v>
      </c>
      <c r="Q159" s="102">
        <f>N159/K159</f>
        <v>0.89085001107746864</v>
      </c>
      <c r="R159" s="272"/>
      <c r="S159" s="1">
        <v>0.79374999999999996</v>
      </c>
      <c r="T159" s="2">
        <v>0.85074074074074069</v>
      </c>
      <c r="U159" s="103">
        <v>4.783333333333335</v>
      </c>
      <c r="V159" s="104">
        <v>82.066666666666649</v>
      </c>
      <c r="W159" s="105">
        <v>0.85074074074074069</v>
      </c>
      <c r="X159" s="106">
        <v>0.88888888888888884</v>
      </c>
      <c r="Y159" s="264"/>
      <c r="Z159" s="265"/>
      <c r="AA159" s="110">
        <f>M159-J159</f>
        <v>-360.19496344435356</v>
      </c>
      <c r="AB159" s="102">
        <f>M159/J159</f>
        <v>0.89085001107746864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5010</v>
      </c>
      <c r="G160" s="94">
        <f t="shared" si="54"/>
        <v>83466.600000000006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2939.8533007334963</v>
      </c>
      <c r="N160" s="98">
        <f>M160/L160</f>
        <v>734.96332518337408</v>
      </c>
      <c r="O160" s="100">
        <f>L160-I160</f>
        <v>0</v>
      </c>
      <c r="P160" s="101">
        <f>N160-K160</f>
        <v>-90.036674816625919</v>
      </c>
      <c r="Q160" s="102">
        <f>N160/K160</f>
        <v>0.89086463658590798</v>
      </c>
      <c r="R160" s="272"/>
      <c r="S160" s="1">
        <v>0.88888888888888884</v>
      </c>
      <c r="T160" s="2">
        <v>0.95989583333333328</v>
      </c>
      <c r="U160" s="103">
        <v>54.933333333333337</v>
      </c>
      <c r="V160" s="104">
        <v>102.25</v>
      </c>
      <c r="W160" s="105"/>
      <c r="X160" s="106"/>
      <c r="Y160" s="264"/>
      <c r="Z160" s="265"/>
      <c r="AA160" s="110">
        <f>M160-J160</f>
        <v>-360.14669926650367</v>
      </c>
      <c r="AB160" s="102">
        <f>M160/J160</f>
        <v>0.89086463658590798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</v>
      </c>
      <c r="J174" s="137">
        <f t="shared" si="56"/>
        <v>3300</v>
      </c>
      <c r="K174" s="138">
        <f t="shared" ref="K174" si="57">J174/I174</f>
        <v>825</v>
      </c>
      <c r="L174" s="136">
        <f t="shared" ref="L174:M174" si="58">AVERAGE(L158:L173)</f>
        <v>4</v>
      </c>
      <c r="M174" s="137">
        <f t="shared" si="58"/>
        <v>2939.4434224536831</v>
      </c>
      <c r="N174" s="138">
        <f>M174/L174</f>
        <v>734.86085561342077</v>
      </c>
      <c r="O174" s="139">
        <f>L174-I174</f>
        <v>0</v>
      </c>
      <c r="P174" s="140">
        <f>N174-K174</f>
        <v>-90.139144386579233</v>
      </c>
      <c r="Q174" s="141">
        <f>N174/K174</f>
        <v>0.89074043104657064</v>
      </c>
      <c r="R174" s="273"/>
      <c r="S174" s="142">
        <f>S158</f>
        <v>0.70833333333333337</v>
      </c>
      <c r="T174" s="143">
        <f>INDEX(T158:T173,COUNTA(T158:T173))</f>
        <v>0.95989583333333328</v>
      </c>
      <c r="U174" s="144"/>
      <c r="V174" s="155"/>
      <c r="W174" s="88"/>
      <c r="X174" s="90"/>
      <c r="Y174" s="260"/>
      <c r="Z174" s="261"/>
      <c r="AA174" s="156">
        <f>M174-J174</f>
        <v>-360.55657754631693</v>
      </c>
      <c r="AB174" s="141">
        <f>M174/J174</f>
        <v>0.89074043104657064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1499</v>
      </c>
      <c r="G175" s="158">
        <f t="shared" ref="G175:G178" si="59">E175*F175</f>
        <v>21030.969999999998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2678.1141439206062</v>
      </c>
      <c r="N175" s="162">
        <f>M175/L175</f>
        <v>892.70471464020204</v>
      </c>
      <c r="O175" s="164">
        <f>L175-I175</f>
        <v>0</v>
      </c>
      <c r="P175" s="165">
        <f>N175-K175</f>
        <v>-107.29528535979796</v>
      </c>
      <c r="Q175" s="151">
        <f>N175/K175</f>
        <v>0.89270471464020207</v>
      </c>
      <c r="R175" s="271">
        <f>Q191</f>
        <v>0.88437834762463841</v>
      </c>
      <c r="S175" s="166">
        <v>0.70862268518518523</v>
      </c>
      <c r="T175" s="167">
        <v>0.7319444444444444</v>
      </c>
      <c r="U175" s="168"/>
      <c r="V175" s="169">
        <v>33.583333333333201</v>
      </c>
      <c r="W175" s="172"/>
      <c r="X175" s="150"/>
      <c r="Y175" s="274"/>
      <c r="Z175" s="275"/>
      <c r="AA175" s="108">
        <f>M175-J175</f>
        <v>-321.88585607939376</v>
      </c>
      <c r="AB175" s="151">
        <f>M175/J175</f>
        <v>0.89270471464020207</v>
      </c>
      <c r="AC175" s="276">
        <f>AB191</f>
        <v>0.88437834762463841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2271</v>
      </c>
      <c r="G176" s="94">
        <f t="shared" si="59"/>
        <v>41286.78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2675.2617801047113</v>
      </c>
      <c r="N176" s="98">
        <f>M176/L176</f>
        <v>668.81544502617783</v>
      </c>
      <c r="O176" s="100">
        <f>L176-I176</f>
        <v>0</v>
      </c>
      <c r="P176" s="101">
        <f>N176-K176</f>
        <v>-81.184554973822173</v>
      </c>
      <c r="Q176" s="102">
        <f>N176/K176</f>
        <v>0.89175392670157039</v>
      </c>
      <c r="R176" s="272"/>
      <c r="S176" s="1">
        <v>0.7424074074074074</v>
      </c>
      <c r="T176" s="2">
        <v>0.77777777777777779</v>
      </c>
      <c r="U176" s="103">
        <v>15.06666666666673</v>
      </c>
      <c r="V176" s="104">
        <v>50.933333333333351</v>
      </c>
      <c r="W176" s="105"/>
      <c r="X176" s="106"/>
      <c r="Y176" s="264"/>
      <c r="Z176" s="265"/>
      <c r="AA176" s="110">
        <f>M176-J176</f>
        <v>-324.73821989528869</v>
      </c>
      <c r="AB176" s="102">
        <f>M176/J176</f>
        <v>0.89175392670157039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5525</v>
      </c>
      <c r="G177" s="94">
        <f t="shared" si="59"/>
        <v>78897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3111.2153918348185</v>
      </c>
      <c r="N177" s="98">
        <f>M177/L177</f>
        <v>1037.0717972782729</v>
      </c>
      <c r="O177" s="100">
        <f>L177-I177</f>
        <v>0</v>
      </c>
      <c r="P177" s="101">
        <f>N177-K177</f>
        <v>-162.92820272172708</v>
      </c>
      <c r="Q177" s="102">
        <f>N177/K177</f>
        <v>0.86422649773189408</v>
      </c>
      <c r="R177" s="272"/>
      <c r="S177" s="1">
        <v>0.78850694444444447</v>
      </c>
      <c r="T177" s="2">
        <v>0.86250000000000004</v>
      </c>
      <c r="U177" s="103">
        <v>15.450000000000017</v>
      </c>
      <c r="V177" s="104">
        <v>106.55000000000003</v>
      </c>
      <c r="W177" s="105">
        <v>0.86250000000000004</v>
      </c>
      <c r="X177" s="106">
        <v>0.91527777777777775</v>
      </c>
      <c r="Y177" s="264"/>
      <c r="Z177" s="265"/>
      <c r="AA177" s="110">
        <f>M177-J177</f>
        <v>-488.78460816518145</v>
      </c>
      <c r="AB177" s="102">
        <f>M177/J177</f>
        <v>0.86422649773189408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7189</v>
      </c>
      <c r="G178" s="94">
        <f t="shared" si="59"/>
        <v>100861.67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2678.5758642103087</v>
      </c>
      <c r="N178" s="98">
        <f>M178/L178</f>
        <v>892.85862140343625</v>
      </c>
      <c r="O178" s="100">
        <f>L178-I178</f>
        <v>0</v>
      </c>
      <c r="P178" s="101">
        <f>N178-K178</f>
        <v>-107.14137859656375</v>
      </c>
      <c r="Q178" s="102">
        <f>N178/K178</f>
        <v>0.89285862140343619</v>
      </c>
      <c r="R178" s="272"/>
      <c r="S178" s="1">
        <v>0.91527777777777775</v>
      </c>
      <c r="T178" s="2">
        <v>1.0271064814814814</v>
      </c>
      <c r="U178" s="103">
        <v>75.999999999999886</v>
      </c>
      <c r="V178" s="104">
        <v>161.0333333333333</v>
      </c>
      <c r="W178" s="105"/>
      <c r="X178" s="106"/>
      <c r="Y178" s="264"/>
      <c r="Z178" s="265"/>
      <c r="AA178" s="110">
        <f>M178-J178</f>
        <v>-321.42413578969126</v>
      </c>
      <c r="AB178" s="102">
        <f>M178/J178</f>
        <v>0.89285862140343619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2785.7917950176111</v>
      </c>
      <c r="N191" s="138">
        <f t="shared" ref="N191:N197" si="63">M191/L191</f>
        <v>857.166706159265</v>
      </c>
      <c r="O191" s="139">
        <f t="shared" ref="O191:O197" si="64">L191-I191</f>
        <v>0</v>
      </c>
      <c r="P191" s="140">
        <f t="shared" ref="P191:P197" si="65">N191-K191</f>
        <v>-112.06406307150428</v>
      </c>
      <c r="Q191" s="141">
        <f t="shared" ref="Q191:Q197" si="66">N191/K191</f>
        <v>0.88437834762463841</v>
      </c>
      <c r="R191" s="273"/>
      <c r="S191" s="142">
        <f>S175</f>
        <v>0.70862268518518523</v>
      </c>
      <c r="T191" s="143">
        <f>INDEX(T175:T190,COUNTA(T175:T190))</f>
        <v>1.0271064814814814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-364.20820498238891</v>
      </c>
      <c r="AB191" s="141">
        <f t="shared" ref="AB191:AB197" si="68">M191/J191</f>
        <v>0.88437834762463841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1124</v>
      </c>
      <c r="G192" s="158">
        <f t="shared" ref="G192:G197" si="69">E192*F192</f>
        <v>20434.32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3110.2229054573513</v>
      </c>
      <c r="N192" s="162">
        <f t="shared" si="63"/>
        <v>1036.7409684857837</v>
      </c>
      <c r="O192" s="164">
        <f t="shared" si="64"/>
        <v>0</v>
      </c>
      <c r="P192" s="165">
        <f t="shared" si="65"/>
        <v>-163.2590315142163</v>
      </c>
      <c r="Q192" s="151">
        <f t="shared" si="66"/>
        <v>0.86395080707148642</v>
      </c>
      <c r="R192" s="271">
        <f>Q208</f>
        <v>0.86996355730272779</v>
      </c>
      <c r="S192" s="166">
        <v>0.70855324074074078</v>
      </c>
      <c r="T192" s="167">
        <v>0.72361111111111109</v>
      </c>
      <c r="U192" s="168"/>
      <c r="V192" s="169">
        <v>21.683333333333259</v>
      </c>
      <c r="W192" s="167"/>
      <c r="X192" s="170"/>
      <c r="Y192" s="274"/>
      <c r="Z192" s="275"/>
      <c r="AA192" s="173">
        <f t="shared" si="67"/>
        <v>-489.77709454264868</v>
      </c>
      <c r="AB192" s="151">
        <f t="shared" si="68"/>
        <v>0.86395080707148653</v>
      </c>
      <c r="AC192" s="276">
        <f>AB208</f>
        <v>0.86996355730272779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1843</v>
      </c>
      <c r="G193" s="94">
        <f t="shared" si="69"/>
        <v>33505.74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3107.6346604215437</v>
      </c>
      <c r="N193" s="98">
        <f t="shared" si="63"/>
        <v>1035.8782201405145</v>
      </c>
      <c r="O193" s="100">
        <f t="shared" si="64"/>
        <v>0</v>
      </c>
      <c r="P193" s="101">
        <f t="shared" si="65"/>
        <v>-164.12177985948551</v>
      </c>
      <c r="Q193" s="102">
        <f t="shared" si="66"/>
        <v>0.86323185011709536</v>
      </c>
      <c r="R193" s="272"/>
      <c r="S193" s="1">
        <v>0.73431712962962958</v>
      </c>
      <c r="T193" s="2">
        <v>0.75902777777777775</v>
      </c>
      <c r="U193" s="103">
        <v>15.416666666666625</v>
      </c>
      <c r="V193" s="104">
        <v>35.583333333333357</v>
      </c>
      <c r="W193" s="105"/>
      <c r="X193" s="112"/>
      <c r="Y193" s="264"/>
      <c r="Z193" s="265"/>
      <c r="AA193" s="174">
        <f t="shared" si="67"/>
        <v>-492.36533957845631</v>
      </c>
      <c r="AB193" s="102">
        <f t="shared" si="68"/>
        <v>0.86323185011709547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2837</v>
      </c>
      <c r="G194" s="94">
        <f t="shared" si="69"/>
        <v>70414.34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2916.3906339234745</v>
      </c>
      <c r="N194" s="98">
        <f t="shared" si="63"/>
        <v>729.09765848086863</v>
      </c>
      <c r="O194" s="100">
        <f t="shared" si="64"/>
        <v>0</v>
      </c>
      <c r="P194" s="101">
        <f t="shared" si="65"/>
        <v>-95.902341519131369</v>
      </c>
      <c r="Q194" s="102">
        <f t="shared" si="66"/>
        <v>0.88375473755256806</v>
      </c>
      <c r="R194" s="272"/>
      <c r="S194" s="1">
        <v>0.76944444444444449</v>
      </c>
      <c r="T194" s="2">
        <v>0.80997685185185186</v>
      </c>
      <c r="U194" s="103">
        <v>15.000000000000107</v>
      </c>
      <c r="V194" s="104">
        <v>58.366666666666625</v>
      </c>
      <c r="W194" s="105"/>
      <c r="X194" s="112"/>
      <c r="Y194" s="264"/>
      <c r="Z194" s="265"/>
      <c r="AA194" s="174">
        <f t="shared" si="67"/>
        <v>-383.60936607652548</v>
      </c>
      <c r="AB194" s="102">
        <f t="shared" si="68"/>
        <v>0.88375473755256806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2324</v>
      </c>
      <c r="G195" s="94">
        <f t="shared" si="69"/>
        <v>58169.72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2914.1065830721022</v>
      </c>
      <c r="N195" s="98">
        <f t="shared" si="63"/>
        <v>728.52664576802556</v>
      </c>
      <c r="O195" s="100">
        <f t="shared" si="64"/>
        <v>0</v>
      </c>
      <c r="P195" s="101">
        <f t="shared" si="65"/>
        <v>-96.47335423197444</v>
      </c>
      <c r="Q195" s="102">
        <f t="shared" si="66"/>
        <v>0.88306260093094002</v>
      </c>
      <c r="R195" s="272"/>
      <c r="S195" s="1">
        <v>0.82024305555555554</v>
      </c>
      <c r="T195" s="2">
        <v>0.85347222222222219</v>
      </c>
      <c r="U195" s="103">
        <v>14.783333333333299</v>
      </c>
      <c r="V195" s="104">
        <v>47.849999999999966</v>
      </c>
      <c r="W195" s="105">
        <v>0.85347222222222219</v>
      </c>
      <c r="X195" s="106">
        <v>0.90583333333333338</v>
      </c>
      <c r="Y195" s="264"/>
      <c r="Z195" s="265"/>
      <c r="AA195" s="174">
        <f t="shared" si="67"/>
        <v>-385.89341692789776</v>
      </c>
      <c r="AB195" s="102">
        <f t="shared" si="68"/>
        <v>0.88306260093094002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2934</v>
      </c>
      <c r="G196" s="94">
        <f t="shared" si="69"/>
        <v>53340.12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3110.2473498233276</v>
      </c>
      <c r="N196" s="98">
        <f t="shared" si="63"/>
        <v>1036.7491166077759</v>
      </c>
      <c r="O196" s="100">
        <f t="shared" si="64"/>
        <v>0</v>
      </c>
      <c r="P196" s="101">
        <f t="shared" si="65"/>
        <v>-163.25088339222407</v>
      </c>
      <c r="Q196" s="102">
        <f t="shared" si="66"/>
        <v>0.86395759717314657</v>
      </c>
      <c r="R196" s="272"/>
      <c r="S196" s="1">
        <v>0.90583333333333338</v>
      </c>
      <c r="T196" s="2">
        <v>0.94513888888888886</v>
      </c>
      <c r="U196" s="103">
        <v>75.400000000000119</v>
      </c>
      <c r="V196" s="104">
        <v>56.599999999999895</v>
      </c>
      <c r="W196" s="105"/>
      <c r="X196" s="106"/>
      <c r="Y196" s="264"/>
      <c r="Z196" s="265"/>
      <c r="AA196" s="174">
        <f t="shared" si="67"/>
        <v>-489.75265017667243</v>
      </c>
      <c r="AB196" s="102">
        <f t="shared" si="68"/>
        <v>0.86395759717314657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5136</v>
      </c>
      <c r="G197" s="114">
        <f t="shared" si="69"/>
        <v>73342.080000000002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3110.6325706594862</v>
      </c>
      <c r="N197" s="98">
        <f t="shared" si="63"/>
        <v>1036.8775235531621</v>
      </c>
      <c r="O197" s="100">
        <f t="shared" si="64"/>
        <v>0</v>
      </c>
      <c r="P197" s="101">
        <f t="shared" si="65"/>
        <v>-163.12247644683794</v>
      </c>
      <c r="Q197" s="102">
        <f t="shared" si="66"/>
        <v>0.86406460296096843</v>
      </c>
      <c r="R197" s="272"/>
      <c r="S197" s="1">
        <v>0.9555555555555556</v>
      </c>
      <c r="T197" s="2">
        <v>1.024351851851852</v>
      </c>
      <c r="U197" s="103">
        <v>15.000000000000107</v>
      </c>
      <c r="V197" s="104">
        <v>99.066666666666748</v>
      </c>
      <c r="W197" s="105"/>
      <c r="X197" s="3"/>
      <c r="Y197" s="264"/>
      <c r="Z197" s="265"/>
      <c r="AA197" s="174">
        <f t="shared" si="67"/>
        <v>-489.36742934051381</v>
      </c>
      <c r="AB197" s="102">
        <f t="shared" si="68"/>
        <v>0.86406460296096843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3044.8724505595474</v>
      </c>
      <c r="N208" s="138">
        <f>M208/L208</f>
        <v>913.46173516786416</v>
      </c>
      <c r="O208" s="139">
        <f>L208-I208</f>
        <v>0</v>
      </c>
      <c r="P208" s="140">
        <f>N208-K208</f>
        <v>-136.53826483213584</v>
      </c>
      <c r="Q208" s="141">
        <f>N208/K208</f>
        <v>0.86996355730272779</v>
      </c>
      <c r="R208" s="273"/>
      <c r="S208" s="142">
        <f>S192</f>
        <v>0.70855324074074078</v>
      </c>
      <c r="T208" s="143">
        <f>INDEX(T192:T207,COUNTA(T192:T207))</f>
        <v>1.024351851851852</v>
      </c>
      <c r="U208" s="144"/>
      <c r="V208" s="155"/>
      <c r="W208" s="134"/>
      <c r="X208" s="138"/>
      <c r="Y208" s="260"/>
      <c r="Z208" s="261"/>
      <c r="AA208" s="176">
        <f>M208-J208</f>
        <v>-455.12754944045264</v>
      </c>
      <c r="AB208" s="141">
        <f>M208/J208</f>
        <v>0.86996355730272779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701" priority="1" operator="greaterThan">
      <formula>0</formula>
    </cfRule>
  </conditionalFormatting>
  <conditionalFormatting sqref="P5:P208 AA5:AA208">
    <cfRule type="cellIs" dxfId="700" priority="4" operator="lessThan">
      <formula>0</formula>
    </cfRule>
  </conditionalFormatting>
  <conditionalFormatting sqref="Q5:Q208 AB5:AB208">
    <cfRule type="cellIs" dxfId="699" priority="2" operator="greaterThan">
      <formula>1</formula>
    </cfRule>
    <cfRule type="cellIs" dxfId="698" priority="3" operator="lessThan">
      <formula>0.8</formula>
    </cfRule>
  </conditionalFormatting>
  <conditionalFormatting sqref="AC5:AC23 R5:R208 AC124:AC129">
    <cfRule type="cellIs" dxfId="697" priority="5" operator="lessThan">
      <formula>0.8</formula>
    </cfRule>
  </conditionalFormatting>
  <conditionalFormatting sqref="AC29:AC37">
    <cfRule type="cellIs" dxfId="696" priority="15" operator="lessThan">
      <formula>0.8</formula>
    </cfRule>
  </conditionalFormatting>
  <conditionalFormatting sqref="AC39:AC44">
    <cfRule type="cellIs" dxfId="695" priority="14" operator="lessThan">
      <formula>0.8</formula>
    </cfRule>
  </conditionalFormatting>
  <conditionalFormatting sqref="AC56:AC61">
    <cfRule type="cellIs" dxfId="694" priority="8" operator="lessThan">
      <formula>0.8</formula>
    </cfRule>
  </conditionalFormatting>
  <conditionalFormatting sqref="AC73">
    <cfRule type="cellIs" dxfId="693" priority="13" operator="lessThan">
      <formula>0.8</formula>
    </cfRule>
  </conditionalFormatting>
  <conditionalFormatting sqref="AC90">
    <cfRule type="cellIs" dxfId="692" priority="7" operator="lessThan">
      <formula>0.8</formula>
    </cfRule>
  </conditionalFormatting>
  <conditionalFormatting sqref="AC107:AC112">
    <cfRule type="cellIs" dxfId="691" priority="6" operator="lessThan">
      <formula>0.8</formula>
    </cfRule>
  </conditionalFormatting>
  <conditionalFormatting sqref="AC141">
    <cfRule type="cellIs" dxfId="690" priority="12" operator="lessThan">
      <formula>0.8</formula>
    </cfRule>
  </conditionalFormatting>
  <conditionalFormatting sqref="AC158">
    <cfRule type="cellIs" dxfId="689" priority="11" operator="lessThan">
      <formula>0.8</formula>
    </cfRule>
  </conditionalFormatting>
  <conditionalFormatting sqref="AC175">
    <cfRule type="cellIs" dxfId="688" priority="10" operator="lessThan">
      <formula>0.8</formula>
    </cfRule>
  </conditionalFormatting>
  <conditionalFormatting sqref="AC192:AC197">
    <cfRule type="cellIs" dxfId="687" priority="9" operator="lessThan">
      <formula>0.8</formula>
    </cfRule>
  </conditionalFormatting>
  <dataValidations count="1">
    <dataValidation type="list" allowBlank="1" showInputMessage="1" showErrorMessage="1" sqref="Y5:Z208" xr:uid="{FC60987B-C659-4B76-B0C5-987C85BCBC45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DC50-2AAA-47A6-A5E1-37ED3385F742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132319</v>
      </c>
      <c r="E1" s="76" t="s">
        <v>3</v>
      </c>
      <c r="F1" s="77">
        <f>SUM(G5:G157)</f>
        <v>6406464.9199999981</v>
      </c>
      <c r="G1" s="78" t="s">
        <v>73</v>
      </c>
      <c r="H1" s="79">
        <f>L21+L38+L55+L72+L89+L106+L123+L140+L157</f>
        <v>167.42857142857144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45986</v>
      </c>
      <c r="B2" s="323"/>
      <c r="C2" s="81" t="s">
        <v>34</v>
      </c>
      <c r="D2" s="82">
        <f>AVERAGE(N21,N38,N55,N72,N89,N106,N123,N140,N157)</f>
        <v>143.81551755540303</v>
      </c>
      <c r="E2" s="82" t="s">
        <v>80</v>
      </c>
      <c r="F2" s="83">
        <f>F1/D1</f>
        <v>48.416817841730953</v>
      </c>
      <c r="G2" s="84" t="s">
        <v>81</v>
      </c>
      <c r="H2" s="85">
        <f>COUNT(H5:H157)</f>
        <v>2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1" t="s">
        <v>152</v>
      </c>
      <c r="D5" s="351"/>
      <c r="E5" s="157">
        <v>19.7</v>
      </c>
      <c r="F5" s="86">
        <v>3708</v>
      </c>
      <c r="G5" s="158">
        <f t="shared" ref="G5:G7" si="0">E5*F5</f>
        <v>73047.599999999991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1077.7329242693365</v>
      </c>
      <c r="N5" s="162">
        <f>M5/L5</f>
        <v>82.902532636102805</v>
      </c>
      <c r="O5" s="178">
        <f>L5-I5</f>
        <v>0</v>
      </c>
      <c r="P5" s="179">
        <f>N5-K5</f>
        <v>-9.4051596715895016</v>
      </c>
      <c r="Q5" s="131">
        <f>N5/K5</f>
        <v>0.89811077022444707</v>
      </c>
      <c r="R5" s="272">
        <f>Q21</f>
        <v>0.88809590059092636</v>
      </c>
      <c r="S5" s="166">
        <v>0.16666666666666666</v>
      </c>
      <c r="T5" s="167">
        <v>0.31002314814814813</v>
      </c>
      <c r="U5" s="168"/>
      <c r="V5" s="169">
        <v>206.43333333333331</v>
      </c>
      <c r="W5" s="86"/>
      <c r="X5" s="87"/>
      <c r="Y5" s="274"/>
      <c r="Z5" s="275"/>
      <c r="AA5" s="108">
        <f>M5-J5</f>
        <v>-122.26707573066346</v>
      </c>
      <c r="AB5" s="109">
        <f>M5/J5</f>
        <v>0.89811077022444707</v>
      </c>
      <c r="AC5" s="289">
        <f>AB21</f>
        <v>0.88809590059092636</v>
      </c>
    </row>
    <row r="6" spans="1:29" ht="15.75" customHeight="1">
      <c r="A6" s="280"/>
      <c r="B6" s="91" t="s">
        <v>153</v>
      </c>
      <c r="C6" s="350" t="s">
        <v>232</v>
      </c>
      <c r="D6" s="350"/>
      <c r="E6" s="92">
        <v>24.07</v>
      </c>
      <c r="F6" s="93">
        <v>3128</v>
      </c>
      <c r="G6" s="94">
        <f t="shared" si="0"/>
        <v>75290.960000000006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2303.7643207855954</v>
      </c>
      <c r="N6" s="98">
        <f>M6/L6</f>
        <v>115.18821603927977</v>
      </c>
      <c r="O6" s="100">
        <f>L6-I6</f>
        <v>0</v>
      </c>
      <c r="P6" s="101">
        <f>N6-K6</f>
        <v>-14.811783960720234</v>
      </c>
      <c r="Q6" s="102">
        <f>N6/K6</f>
        <v>0.88606320030215202</v>
      </c>
      <c r="R6" s="272"/>
      <c r="S6" s="1">
        <v>0.38194444444444442</v>
      </c>
      <c r="T6" s="2">
        <v>0.43851851851851853</v>
      </c>
      <c r="U6" s="103">
        <v>4.9999999999999822</v>
      </c>
      <c r="V6" s="104">
        <v>81.466666666666725</v>
      </c>
      <c r="W6" s="105">
        <v>0.43851851851851853</v>
      </c>
      <c r="X6" s="106">
        <v>0.47778935185185184</v>
      </c>
      <c r="Y6" s="264"/>
      <c r="Z6" s="265"/>
      <c r="AA6" s="110">
        <f>M6-J6</f>
        <v>-296.23567921440463</v>
      </c>
      <c r="AB6" s="111">
        <f>M6/J6</f>
        <v>0.88606320030215202</v>
      </c>
      <c r="AC6" s="290"/>
    </row>
    <row r="7" spans="1:29" ht="15.75" customHeight="1">
      <c r="A7" s="280"/>
      <c r="B7" s="91" t="s">
        <v>153</v>
      </c>
      <c r="C7" s="350" t="s">
        <v>154</v>
      </c>
      <c r="D7" s="350"/>
      <c r="E7" s="92">
        <v>29.97</v>
      </c>
      <c r="F7" s="93">
        <v>2954</v>
      </c>
      <c r="G7" s="94">
        <f t="shared" si="0"/>
        <v>88531.37999999999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2302.3165187269965</v>
      </c>
      <c r="N7" s="98">
        <f>M7/L7</f>
        <v>115.11582593634982</v>
      </c>
      <c r="O7" s="100">
        <f>L7-I7</f>
        <v>0</v>
      </c>
      <c r="P7" s="101">
        <f>N7-K7</f>
        <v>-14.884174063650178</v>
      </c>
      <c r="Q7" s="102">
        <f>N7/K7</f>
        <v>0.88550635335653705</v>
      </c>
      <c r="R7" s="272"/>
      <c r="S7" s="1">
        <v>0.47778935185185184</v>
      </c>
      <c r="T7" s="2">
        <v>0.53125</v>
      </c>
      <c r="U7" s="103">
        <v>56.549999999999969</v>
      </c>
      <c r="V7" s="104">
        <v>76.983333333333348</v>
      </c>
      <c r="W7" s="105"/>
      <c r="X7" s="106"/>
      <c r="Y7" s="264"/>
      <c r="Z7" s="265"/>
      <c r="AA7" s="110">
        <f>M7-J7</f>
        <v>-297.68348127300351</v>
      </c>
      <c r="AB7" s="111">
        <f>M7/J7</f>
        <v>0.88550635335653716</v>
      </c>
      <c r="AC7" s="290"/>
    </row>
    <row r="8" spans="1:29" ht="15.75" customHeight="1">
      <c r="A8" s="280"/>
      <c r="B8" s="91"/>
      <c r="C8" s="350"/>
      <c r="D8" s="350"/>
      <c r="E8" s="92"/>
      <c r="F8" s="93"/>
      <c r="G8" s="114"/>
      <c r="H8" s="11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114"/>
      <c r="H9" s="118"/>
      <c r="I9" s="96"/>
      <c r="J9" s="97"/>
      <c r="K9" s="98"/>
      <c r="L9" s="113"/>
      <c r="M9" s="97"/>
      <c r="N9" s="98"/>
      <c r="O9" s="119"/>
      <c r="P9" s="120"/>
      <c r="Q9" s="121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8"/>
      <c r="I10" s="96"/>
      <c r="J10" s="97"/>
      <c r="K10" s="98"/>
      <c r="L10" s="113"/>
      <c r="M10" s="97"/>
      <c r="N10" s="98"/>
      <c r="O10" s="119"/>
      <c r="P10" s="120"/>
      <c r="Q10" s="121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1894.6045879273097</v>
      </c>
      <c r="N21" s="138">
        <f t="shared" ref="N21:N27" si="5">M21/L21</f>
        <v>107.24176912796092</v>
      </c>
      <c r="O21" s="139">
        <f t="shared" ref="O21:O27" si="6">L21-I21</f>
        <v>0</v>
      </c>
      <c r="P21" s="140">
        <f t="shared" ref="P21:P27" si="7">N21-K21</f>
        <v>-13.512947853171156</v>
      </c>
      <c r="Q21" s="141">
        <f t="shared" ref="Q21:Q27" si="8">N21/K21</f>
        <v>0.88809590059092636</v>
      </c>
      <c r="R21" s="273"/>
      <c r="S21" s="142">
        <f>S5</f>
        <v>0.16666666666666666</v>
      </c>
      <c r="T21" s="143">
        <f>INDEX(T5:T20,COUNTA(T5:T20))</f>
        <v>0.53125</v>
      </c>
      <c r="U21" s="144"/>
      <c r="V21" s="144"/>
      <c r="W21" s="145"/>
      <c r="X21" s="146"/>
      <c r="Y21" s="260"/>
      <c r="Z21" s="261"/>
      <c r="AA21" s="147">
        <f t="shared" ref="AA21:AA27" si="9">M21-J21</f>
        <v>-238.72874540602379</v>
      </c>
      <c r="AB21" s="148">
        <f t="shared" ref="AB21:AB27" si="10">M21/J21</f>
        <v>0.88809590059092636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4542</v>
      </c>
      <c r="G22" s="158">
        <f t="shared" ref="G22:G27" si="11">E22*F22</f>
        <v>257849.34000000003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 t="shared" ref="M22:M27" si="12">F22/V22*60</f>
        <v>1774.0262558316151</v>
      </c>
      <c r="N22" s="162">
        <f t="shared" si="5"/>
        <v>70.961050233264601</v>
      </c>
      <c r="O22" s="164">
        <f t="shared" si="6"/>
        <v>0</v>
      </c>
      <c r="P22" s="165">
        <f t="shared" si="7"/>
        <v>-9.0389497667353993</v>
      </c>
      <c r="Q22" s="151">
        <f t="shared" si="8"/>
        <v>0.88701312791580755</v>
      </c>
      <c r="R22" s="271">
        <f>Q38</f>
        <v>0.88666693632458227</v>
      </c>
      <c r="S22" s="166">
        <v>0.16693287037037038</v>
      </c>
      <c r="T22" s="167">
        <v>0.27361111111111114</v>
      </c>
      <c r="U22" s="168"/>
      <c r="V22" s="169">
        <v>153.6166666666667</v>
      </c>
      <c r="W22" s="180"/>
      <c r="X22" s="162"/>
      <c r="Y22" s="274"/>
      <c r="Z22" s="275"/>
      <c r="AA22" s="108">
        <f t="shared" si="9"/>
        <v>-225.97374416838488</v>
      </c>
      <c r="AB22" s="151">
        <f t="shared" si="10"/>
        <v>0.88701312791580755</v>
      </c>
      <c r="AC22" s="349">
        <f>AB38</f>
        <v>0.88666693632458227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1446</v>
      </c>
      <c r="G23" s="94">
        <f t="shared" si="11"/>
        <v>74989.56</v>
      </c>
      <c r="H23" s="95"/>
      <c r="I23" s="96">
        <v>25</v>
      </c>
      <c r="J23" s="97">
        <v>2000</v>
      </c>
      <c r="K23" s="98">
        <f t="shared" ref="K23:K62" si="13">J23/I23</f>
        <v>80</v>
      </c>
      <c r="L23" s="99">
        <v>25</v>
      </c>
      <c r="M23" s="97">
        <f t="shared" si="12"/>
        <v>1767.6061120543302</v>
      </c>
      <c r="N23" s="98">
        <f t="shared" si="5"/>
        <v>70.704244482173209</v>
      </c>
      <c r="O23" s="100">
        <f t="shared" si="6"/>
        <v>0</v>
      </c>
      <c r="P23" s="101">
        <f t="shared" si="7"/>
        <v>-9.295755517826791</v>
      </c>
      <c r="Q23" s="102">
        <f t="shared" si="8"/>
        <v>0.88380305602716513</v>
      </c>
      <c r="R23" s="272"/>
      <c r="S23" s="1">
        <v>0.27708333333333335</v>
      </c>
      <c r="T23" s="2">
        <v>0.31116898148148148</v>
      </c>
      <c r="U23" s="103">
        <v>4.9999999999999822</v>
      </c>
      <c r="V23" s="104">
        <v>49.083333333333307</v>
      </c>
      <c r="W23" s="105"/>
      <c r="X23" s="106"/>
      <c r="Y23" s="264"/>
      <c r="Z23" s="265"/>
      <c r="AA23" s="110">
        <f t="shared" si="9"/>
        <v>-232.3938879456698</v>
      </c>
      <c r="AB23" s="102">
        <f t="shared" si="10"/>
        <v>0.88380305602716513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2425</v>
      </c>
      <c r="G24" s="94">
        <f t="shared" si="11"/>
        <v>187549.5</v>
      </c>
      <c r="H24" s="95"/>
      <c r="I24" s="96">
        <v>25</v>
      </c>
      <c r="J24" s="97">
        <v>2000</v>
      </c>
      <c r="K24" s="98">
        <f t="shared" si="13"/>
        <v>80</v>
      </c>
      <c r="L24" s="99">
        <v>25</v>
      </c>
      <c r="M24" s="97">
        <f t="shared" si="12"/>
        <v>1774.3902439024384</v>
      </c>
      <c r="N24" s="98">
        <f t="shared" si="5"/>
        <v>70.975609756097541</v>
      </c>
      <c r="O24" s="100">
        <f t="shared" si="6"/>
        <v>0</v>
      </c>
      <c r="P24" s="101">
        <f t="shared" si="7"/>
        <v>-9.0243902439024595</v>
      </c>
      <c r="Q24" s="102">
        <f t="shared" si="8"/>
        <v>0.8871951219512193</v>
      </c>
      <c r="R24" s="272"/>
      <c r="S24" s="1">
        <v>0.31458333333333333</v>
      </c>
      <c r="T24" s="2">
        <v>0.37152777777777779</v>
      </c>
      <c r="U24" s="103">
        <v>4.9166666666666625</v>
      </c>
      <c r="V24" s="104">
        <v>82.000000000000028</v>
      </c>
      <c r="W24" s="105"/>
      <c r="X24" s="106"/>
      <c r="Y24" s="264"/>
      <c r="Z24" s="265"/>
      <c r="AA24" s="110">
        <f t="shared" si="9"/>
        <v>-225.60975609756156</v>
      </c>
      <c r="AB24" s="102">
        <f t="shared" si="10"/>
        <v>0.88719512195121919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4776</v>
      </c>
      <c r="G25" s="94">
        <f t="shared" si="11"/>
        <v>284267.52000000002</v>
      </c>
      <c r="H25" s="95"/>
      <c r="I25" s="96">
        <v>25</v>
      </c>
      <c r="J25" s="97">
        <v>2000</v>
      </c>
      <c r="K25" s="98">
        <f t="shared" si="13"/>
        <v>80</v>
      </c>
      <c r="L25" s="99">
        <v>25</v>
      </c>
      <c r="M25" s="97">
        <f t="shared" si="12"/>
        <v>1781.9048606073168</v>
      </c>
      <c r="N25" s="98">
        <f t="shared" si="5"/>
        <v>71.276194424292669</v>
      </c>
      <c r="O25" s="100">
        <f t="shared" si="6"/>
        <v>0</v>
      </c>
      <c r="P25" s="101">
        <f t="shared" si="7"/>
        <v>-8.7238055757073312</v>
      </c>
      <c r="Q25" s="102">
        <f t="shared" si="8"/>
        <v>0.89095243030365834</v>
      </c>
      <c r="R25" s="272"/>
      <c r="S25" s="1">
        <v>0.37512731481481482</v>
      </c>
      <c r="T25" s="2">
        <v>0.48680555555555555</v>
      </c>
      <c r="U25" s="103">
        <v>5.1833333333333176</v>
      </c>
      <c r="V25" s="104">
        <v>160.81666666666666</v>
      </c>
      <c r="W25" s="105">
        <v>0.48680555555555555</v>
      </c>
      <c r="X25" s="106">
        <v>0.52584490740740741</v>
      </c>
      <c r="Y25" s="264"/>
      <c r="Z25" s="265"/>
      <c r="AA25" s="110">
        <f t="shared" si="9"/>
        <v>-218.09513939268322</v>
      </c>
      <c r="AB25" s="102">
        <f t="shared" si="10"/>
        <v>0.89095243030365834</v>
      </c>
      <c r="AC25" s="291"/>
    </row>
    <row r="26" spans="1:29" ht="15.75" customHeight="1">
      <c r="A26" s="267"/>
      <c r="B26" s="91" t="s">
        <v>159</v>
      </c>
      <c r="C26" s="350" t="s">
        <v>163</v>
      </c>
      <c r="D26" s="350"/>
      <c r="E26" s="92">
        <v>59.34</v>
      </c>
      <c r="F26" s="93">
        <v>1733</v>
      </c>
      <c r="G26" s="94">
        <f t="shared" si="11"/>
        <v>102836.22</v>
      </c>
      <c r="H26" s="112"/>
      <c r="I26" s="96">
        <v>24</v>
      </c>
      <c r="J26" s="97">
        <v>2000</v>
      </c>
      <c r="K26" s="98">
        <f t="shared" si="13"/>
        <v>83.333333333333329</v>
      </c>
      <c r="L26" s="113">
        <v>24</v>
      </c>
      <c r="M26" s="97">
        <f t="shared" si="12"/>
        <v>1768.8687269634258</v>
      </c>
      <c r="N26" s="98">
        <f t="shared" si="5"/>
        <v>73.702863623476077</v>
      </c>
      <c r="O26" s="100">
        <f t="shared" si="6"/>
        <v>0</v>
      </c>
      <c r="P26" s="101">
        <f t="shared" si="7"/>
        <v>-9.6304697098572518</v>
      </c>
      <c r="Q26" s="102">
        <f t="shared" si="8"/>
        <v>0.884434363481713</v>
      </c>
      <c r="R26" s="272"/>
      <c r="S26" s="1">
        <v>0.52584490740740741</v>
      </c>
      <c r="T26" s="2">
        <v>0.56666666666666665</v>
      </c>
      <c r="U26" s="103">
        <v>56.21666666666669</v>
      </c>
      <c r="V26" s="104">
        <v>58.783333333333303</v>
      </c>
      <c r="W26" s="105"/>
      <c r="X26" s="106"/>
      <c r="Y26" s="264"/>
      <c r="Z26" s="265"/>
      <c r="AA26" s="110">
        <f t="shared" si="9"/>
        <v>-231.13127303657416</v>
      </c>
      <c r="AB26" s="102">
        <f t="shared" si="10"/>
        <v>0.88443436348171289</v>
      </c>
      <c r="AC26" s="291"/>
    </row>
    <row r="27" spans="1:29" ht="15.75" customHeight="1">
      <c r="A27" s="267"/>
      <c r="B27" s="91" t="s">
        <v>159</v>
      </c>
      <c r="C27" s="350" t="s">
        <v>168</v>
      </c>
      <c r="D27" s="350"/>
      <c r="E27" s="92">
        <v>58.67</v>
      </c>
      <c r="F27" s="93">
        <v>3640</v>
      </c>
      <c r="G27" s="114">
        <f t="shared" si="11"/>
        <v>213558.80000000002</v>
      </c>
      <c r="H27" s="115"/>
      <c r="I27" s="96">
        <v>23</v>
      </c>
      <c r="J27" s="97">
        <v>2000</v>
      </c>
      <c r="K27" s="98">
        <f t="shared" si="13"/>
        <v>86.956521739130437</v>
      </c>
      <c r="L27" s="99">
        <v>23</v>
      </c>
      <c r="M27" s="97">
        <f t="shared" si="12"/>
        <v>1773.2070365358591</v>
      </c>
      <c r="N27" s="98">
        <f t="shared" si="5"/>
        <v>77.095958110254742</v>
      </c>
      <c r="O27" s="100">
        <f t="shared" si="6"/>
        <v>0</v>
      </c>
      <c r="P27" s="101">
        <f t="shared" si="7"/>
        <v>-9.8605636288756955</v>
      </c>
      <c r="Q27" s="102">
        <f t="shared" si="8"/>
        <v>0.88660351826792949</v>
      </c>
      <c r="R27" s="272"/>
      <c r="S27" s="1">
        <v>0.57013888888888886</v>
      </c>
      <c r="T27" s="2">
        <v>0.65567129629629628</v>
      </c>
      <c r="U27" s="103">
        <v>4.9999999999999822</v>
      </c>
      <c r="V27" s="104">
        <v>123.16666666666669</v>
      </c>
      <c r="W27" s="105"/>
      <c r="X27" s="106"/>
      <c r="Y27" s="264"/>
      <c r="Z27" s="265"/>
      <c r="AA27" s="110">
        <f t="shared" si="9"/>
        <v>-226.79296346414094</v>
      </c>
      <c r="AB27" s="102">
        <f t="shared" si="10"/>
        <v>0.88660351826792949</v>
      </c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14">AVERAGE(I22:I37)</f>
        <v>24.5</v>
      </c>
      <c r="J38" s="137">
        <f t="shared" si="14"/>
        <v>2000</v>
      </c>
      <c r="K38" s="138">
        <f t="shared" ref="K38" si="15">J38/I38</f>
        <v>81.632653061224488</v>
      </c>
      <c r="L38" s="136">
        <f t="shared" ref="L38:M38" si="16">AVERAGE(L22:L37)</f>
        <v>24.5</v>
      </c>
      <c r="M38" s="137">
        <f t="shared" si="16"/>
        <v>1773.3338726491645</v>
      </c>
      <c r="N38" s="138">
        <f t="shared" ref="N38:N45" si="17">M38/L38</f>
        <v>72.380974393843445</v>
      </c>
      <c r="O38" s="139">
        <f t="shared" ref="O38:O45" si="18">L38-I38</f>
        <v>0</v>
      </c>
      <c r="P38" s="140">
        <f t="shared" ref="P38:P45" si="19">N38-K38</f>
        <v>-9.2516786673810429</v>
      </c>
      <c r="Q38" s="141">
        <f t="shared" ref="Q38:Q45" si="20">N38/K38</f>
        <v>0.88666693632458227</v>
      </c>
      <c r="R38" s="273"/>
      <c r="S38" s="142">
        <f>S22</f>
        <v>0.16693287037037038</v>
      </c>
      <c r="T38" s="143">
        <f>INDEX(T22:T37,COUNTA(T22:T37))</f>
        <v>0.65567129629629628</v>
      </c>
      <c r="U38" s="144"/>
      <c r="V38" s="155"/>
      <c r="W38" s="134"/>
      <c r="X38" s="138"/>
      <c r="Y38" s="260"/>
      <c r="Z38" s="261"/>
      <c r="AA38" s="156">
        <f t="shared" ref="AA38:AA45" si="21">M38-J38</f>
        <v>-226.6661273508355</v>
      </c>
      <c r="AB38" s="141">
        <f t="shared" ref="AB38:AB45" si="22">M38/J38</f>
        <v>0.88666693632458227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3414</v>
      </c>
      <c r="G39" s="158">
        <f t="shared" ref="G39:G45" si="23">E39*F39</f>
        <v>195622.19999999998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24">F39/V39*60</f>
        <v>1592.639626797979</v>
      </c>
      <c r="N39" s="162">
        <f t="shared" si="17"/>
        <v>72.392710308999042</v>
      </c>
      <c r="O39" s="164">
        <f t="shared" si="18"/>
        <v>0</v>
      </c>
      <c r="P39" s="165">
        <f t="shared" si="19"/>
        <v>-9.4254715091827705</v>
      </c>
      <c r="Q39" s="151">
        <f t="shared" si="20"/>
        <v>0.88479979266554387</v>
      </c>
      <c r="R39" s="271">
        <f>Q55</f>
        <v>0.87439891494297084</v>
      </c>
      <c r="S39" s="166">
        <v>0.16693287037037038</v>
      </c>
      <c r="T39" s="167">
        <v>0.25624999999999998</v>
      </c>
      <c r="U39" s="168"/>
      <c r="V39" s="169">
        <v>128.61666666666662</v>
      </c>
      <c r="W39" s="86"/>
      <c r="X39" s="87"/>
      <c r="Y39" s="274"/>
      <c r="Z39" s="275"/>
      <c r="AA39" s="108">
        <f t="shared" si="21"/>
        <v>-207.36037320202104</v>
      </c>
      <c r="AB39" s="151">
        <f t="shared" si="22"/>
        <v>0.88479979266554387</v>
      </c>
      <c r="AC39" s="349">
        <f>AB55</f>
        <v>0.87439891494297084</v>
      </c>
    </row>
    <row r="40" spans="1:29" ht="15.75" customHeight="1">
      <c r="A40" s="280"/>
      <c r="B40" s="152" t="s">
        <v>151</v>
      </c>
      <c r="C40" s="262" t="s">
        <v>204</v>
      </c>
      <c r="D40" s="263"/>
      <c r="E40" s="92">
        <v>57.73</v>
      </c>
      <c r="F40" s="103">
        <v>1489</v>
      </c>
      <c r="G40" s="94">
        <f t="shared" si="23"/>
        <v>85959.97</v>
      </c>
      <c r="H40" s="95"/>
      <c r="I40" s="99">
        <v>22</v>
      </c>
      <c r="J40" s="97">
        <v>1800</v>
      </c>
      <c r="K40" s="98">
        <f t="shared" si="13"/>
        <v>81.818181818181813</v>
      </c>
      <c r="L40" s="99">
        <v>22</v>
      </c>
      <c r="M40" s="97">
        <f t="shared" si="24"/>
        <v>1593.4601664684899</v>
      </c>
      <c r="N40" s="98">
        <f t="shared" si="17"/>
        <v>72.430007566749538</v>
      </c>
      <c r="O40" s="100">
        <f t="shared" si="18"/>
        <v>0</v>
      </c>
      <c r="P40" s="101">
        <f t="shared" si="19"/>
        <v>-9.3881742514322752</v>
      </c>
      <c r="Q40" s="102">
        <f t="shared" si="20"/>
        <v>0.88525564803805001</v>
      </c>
      <c r="R40" s="272"/>
      <c r="S40" s="1">
        <v>0.25972222222222224</v>
      </c>
      <c r="T40" s="2">
        <v>0.29865740740740743</v>
      </c>
      <c r="U40" s="103">
        <v>5.0000000000000622</v>
      </c>
      <c r="V40" s="104">
        <v>56.066666666666663</v>
      </c>
      <c r="W40" s="105"/>
      <c r="X40" s="106"/>
      <c r="Y40" s="264"/>
      <c r="Z40" s="265"/>
      <c r="AA40" s="110">
        <f t="shared" si="21"/>
        <v>-206.53983353151011</v>
      </c>
      <c r="AB40" s="102">
        <f t="shared" si="22"/>
        <v>0.8852556480380499</v>
      </c>
      <c r="AC40" s="291"/>
    </row>
    <row r="41" spans="1:29" ht="15.75" customHeight="1">
      <c r="A41" s="280"/>
      <c r="B41" s="152" t="s">
        <v>151</v>
      </c>
      <c r="C41" s="262" t="s">
        <v>218</v>
      </c>
      <c r="D41" s="263"/>
      <c r="E41" s="92">
        <v>57.73</v>
      </c>
      <c r="F41" s="103">
        <v>1678</v>
      </c>
      <c r="G41" s="94">
        <f t="shared" si="23"/>
        <v>96870.939999999988</v>
      </c>
      <c r="H41" s="95"/>
      <c r="I41" s="99">
        <v>22</v>
      </c>
      <c r="J41" s="97">
        <v>1800</v>
      </c>
      <c r="K41" s="98">
        <f t="shared" si="13"/>
        <v>81.818181818181813</v>
      </c>
      <c r="L41" s="99">
        <v>22</v>
      </c>
      <c r="M41" s="97">
        <f t="shared" si="24"/>
        <v>1593.4581904510658</v>
      </c>
      <c r="N41" s="98">
        <f t="shared" si="17"/>
        <v>72.429917747775718</v>
      </c>
      <c r="O41" s="100">
        <f t="shared" si="18"/>
        <v>0</v>
      </c>
      <c r="P41" s="101">
        <f t="shared" si="19"/>
        <v>-9.3882640704060947</v>
      </c>
      <c r="Q41" s="102">
        <f t="shared" si="20"/>
        <v>0.88525455025059219</v>
      </c>
      <c r="R41" s="272"/>
      <c r="S41" s="1">
        <v>0.30208333333333326</v>
      </c>
      <c r="T41" s="2">
        <v>0.34596064814814814</v>
      </c>
      <c r="U41" s="103">
        <v>4.9333333333331986</v>
      </c>
      <c r="V41" s="104">
        <v>63.183333333333429</v>
      </c>
      <c r="W41" s="105"/>
      <c r="X41" s="106"/>
      <c r="Y41" s="264"/>
      <c r="Z41" s="265"/>
      <c r="AA41" s="110">
        <f t="shared" si="21"/>
        <v>-206.54180954893422</v>
      </c>
      <c r="AB41" s="102">
        <f t="shared" si="22"/>
        <v>0.88525455025059208</v>
      </c>
      <c r="AC41" s="291"/>
    </row>
    <row r="42" spans="1:29" ht="15.75" customHeight="1">
      <c r="A42" s="280"/>
      <c r="B42" s="152" t="s">
        <v>156</v>
      </c>
      <c r="C42" s="262" t="s">
        <v>189</v>
      </c>
      <c r="D42" s="263"/>
      <c r="E42" s="92">
        <v>56.43</v>
      </c>
      <c r="F42" s="103">
        <v>2511</v>
      </c>
      <c r="G42" s="94">
        <f t="shared" si="23"/>
        <v>141695.73000000001</v>
      </c>
      <c r="H42" s="95"/>
      <c r="I42" s="99">
        <v>22</v>
      </c>
      <c r="J42" s="97">
        <v>2000</v>
      </c>
      <c r="K42" s="98">
        <f t="shared" si="13"/>
        <v>90.909090909090907</v>
      </c>
      <c r="L42" s="99">
        <v>22</v>
      </c>
      <c r="M42" s="97">
        <f t="shared" si="24"/>
        <v>1768.6558403443532</v>
      </c>
      <c r="N42" s="98">
        <f t="shared" si="17"/>
        <v>80.39344728837969</v>
      </c>
      <c r="O42" s="100">
        <f t="shared" si="18"/>
        <v>0</v>
      </c>
      <c r="P42" s="101">
        <f t="shared" si="19"/>
        <v>-10.515643620711216</v>
      </c>
      <c r="Q42" s="102">
        <f t="shared" si="20"/>
        <v>0.88432792017217665</v>
      </c>
      <c r="R42" s="272"/>
      <c r="S42" s="1">
        <v>0.34999999999999992</v>
      </c>
      <c r="T42" s="2">
        <v>0.40915509259259258</v>
      </c>
      <c r="U42" s="103">
        <v>5.8166666666665634</v>
      </c>
      <c r="V42" s="104">
        <v>85.183333333333437</v>
      </c>
      <c r="W42" s="105"/>
      <c r="X42" s="106"/>
      <c r="Y42" s="264"/>
      <c r="Z42" s="265"/>
      <c r="AA42" s="110">
        <f t="shared" si="21"/>
        <v>-231.34415965564676</v>
      </c>
      <c r="AB42" s="102">
        <f t="shared" si="22"/>
        <v>0.88432792017217665</v>
      </c>
      <c r="AC42" s="291"/>
    </row>
    <row r="43" spans="1:29" ht="15.75" customHeight="1">
      <c r="A43" s="281"/>
      <c r="B43" s="152" t="s">
        <v>159</v>
      </c>
      <c r="C43" s="262" t="s">
        <v>244</v>
      </c>
      <c r="D43" s="263"/>
      <c r="E43" s="92">
        <v>64.97</v>
      </c>
      <c r="F43" s="103">
        <v>1714</v>
      </c>
      <c r="G43" s="94">
        <f t="shared" si="23"/>
        <v>111358.58</v>
      </c>
      <c r="H43" s="112"/>
      <c r="I43" s="113">
        <v>21</v>
      </c>
      <c r="J43" s="97">
        <v>2000</v>
      </c>
      <c r="K43" s="98">
        <f t="shared" si="13"/>
        <v>95.238095238095241</v>
      </c>
      <c r="L43" s="113">
        <v>21</v>
      </c>
      <c r="M43" s="97">
        <f t="shared" si="24"/>
        <v>1770.5595408895235</v>
      </c>
      <c r="N43" s="98">
        <f t="shared" si="17"/>
        <v>84.312359089977306</v>
      </c>
      <c r="O43" s="100">
        <f t="shared" si="18"/>
        <v>0</v>
      </c>
      <c r="P43" s="101">
        <f t="shared" si="19"/>
        <v>-10.925736148117934</v>
      </c>
      <c r="Q43" s="102">
        <f t="shared" si="20"/>
        <v>0.88527977044476169</v>
      </c>
      <c r="R43" s="272"/>
      <c r="S43" s="1">
        <v>0.41249999999999992</v>
      </c>
      <c r="T43" s="2">
        <v>0.45283564814814814</v>
      </c>
      <c r="U43" s="103">
        <v>4.816666666666567</v>
      </c>
      <c r="V43" s="104">
        <v>58.083333333333435</v>
      </c>
      <c r="W43" s="105">
        <v>0.45283564814814814</v>
      </c>
      <c r="X43" s="106">
        <v>0.49305555555555558</v>
      </c>
      <c r="Y43" s="264"/>
      <c r="Z43" s="265"/>
      <c r="AA43" s="110">
        <f t="shared" si="21"/>
        <v>-229.44045911047647</v>
      </c>
      <c r="AB43" s="102">
        <f t="shared" si="22"/>
        <v>0.8852797704447618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1189</v>
      </c>
      <c r="G44" s="114">
        <f t="shared" si="23"/>
        <v>70579.039999999994</v>
      </c>
      <c r="H44" s="115"/>
      <c r="I44" s="99">
        <v>20</v>
      </c>
      <c r="J44" s="97">
        <v>2000</v>
      </c>
      <c r="K44" s="98">
        <f t="shared" si="13"/>
        <v>100</v>
      </c>
      <c r="L44" s="99">
        <v>20</v>
      </c>
      <c r="M44" s="97">
        <f t="shared" si="24"/>
        <v>1768.760330578514</v>
      </c>
      <c r="N44" s="98">
        <f t="shared" si="17"/>
        <v>88.438016528925701</v>
      </c>
      <c r="O44" s="100">
        <f t="shared" si="18"/>
        <v>0</v>
      </c>
      <c r="P44" s="101">
        <f t="shared" si="19"/>
        <v>-11.561983471074299</v>
      </c>
      <c r="Q44" s="102">
        <f t="shared" si="20"/>
        <v>0.884380165289257</v>
      </c>
      <c r="R44" s="272"/>
      <c r="S44" s="1">
        <v>0.49305555555555558</v>
      </c>
      <c r="T44" s="2">
        <v>0.52106481481481481</v>
      </c>
      <c r="U44" s="103">
        <v>57.916666666666714</v>
      </c>
      <c r="V44" s="104">
        <v>40.3333333333333</v>
      </c>
      <c r="W44" s="105"/>
      <c r="X44" s="106"/>
      <c r="Y44" s="264"/>
      <c r="Z44" s="265"/>
      <c r="AA44" s="110">
        <f t="shared" si="21"/>
        <v>-231.23966942148604</v>
      </c>
      <c r="AB44" s="102">
        <f t="shared" si="22"/>
        <v>0.884380165289257</v>
      </c>
      <c r="AC44" s="291"/>
    </row>
    <row r="45" spans="1:29" ht="15.75" customHeight="1">
      <c r="A45" s="281"/>
      <c r="B45" s="152" t="s">
        <v>162</v>
      </c>
      <c r="C45" s="262" t="s">
        <v>255</v>
      </c>
      <c r="D45" s="263"/>
      <c r="E45" s="92">
        <v>54.7</v>
      </c>
      <c r="F45" s="103">
        <v>5540</v>
      </c>
      <c r="G45" s="114">
        <f t="shared" si="23"/>
        <v>303038</v>
      </c>
      <c r="H45" s="118"/>
      <c r="I45" s="113">
        <v>21</v>
      </c>
      <c r="J45" s="97">
        <v>2000</v>
      </c>
      <c r="K45" s="98">
        <f t="shared" si="13"/>
        <v>95.238095238095241</v>
      </c>
      <c r="L45" s="113">
        <v>21</v>
      </c>
      <c r="M45" s="97">
        <f t="shared" si="24"/>
        <v>1629.4117647058829</v>
      </c>
      <c r="N45" s="98">
        <f t="shared" si="17"/>
        <v>77.591036414565849</v>
      </c>
      <c r="O45" s="119">
        <f t="shared" si="18"/>
        <v>0</v>
      </c>
      <c r="P45" s="120">
        <f t="shared" si="19"/>
        <v>-17.647058823529392</v>
      </c>
      <c r="Q45" s="121">
        <f t="shared" si="20"/>
        <v>0.81470588235294139</v>
      </c>
      <c r="R45" s="272"/>
      <c r="S45" s="1">
        <v>0.52500000000000002</v>
      </c>
      <c r="T45" s="2">
        <v>0.66666666666666663</v>
      </c>
      <c r="U45" s="103">
        <v>5.6666666666666998</v>
      </c>
      <c r="V45" s="104">
        <v>203.99999999999991</v>
      </c>
      <c r="W45" s="105"/>
      <c r="X45" s="106"/>
      <c r="Y45" s="264"/>
      <c r="Z45" s="265"/>
      <c r="AA45" s="110">
        <f t="shared" si="21"/>
        <v>-370.58823529411711</v>
      </c>
      <c r="AB45" s="102">
        <f t="shared" si="22"/>
        <v>0.81470588235294139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25">AVERAGE(I39:I54)</f>
        <v>21.428571428571427</v>
      </c>
      <c r="J55" s="137">
        <f t="shared" si="25"/>
        <v>1914.2857142857142</v>
      </c>
      <c r="K55" s="138">
        <f t="shared" ref="K55" si="26">J55/I55</f>
        <v>89.333333333333343</v>
      </c>
      <c r="L55" s="136">
        <f t="shared" ref="L55:M55" si="27">AVERAGE(L39:L54)</f>
        <v>21.428571428571427</v>
      </c>
      <c r="M55" s="137">
        <f t="shared" si="27"/>
        <v>1673.8493514622585</v>
      </c>
      <c r="N55" s="138">
        <f t="shared" ref="N55:N62" si="28">M55/L55</f>
        <v>78.112969734905406</v>
      </c>
      <c r="O55" s="139">
        <f t="shared" ref="O55:O62" si="29">L55-I55</f>
        <v>0</v>
      </c>
      <c r="P55" s="140">
        <f t="shared" ref="P55:P62" si="30">N55-K55</f>
        <v>-11.220363598427937</v>
      </c>
      <c r="Q55" s="141">
        <f t="shared" ref="Q55:Q62" si="31">N55/K55</f>
        <v>0.87439891494297084</v>
      </c>
      <c r="R55" s="273"/>
      <c r="S55" s="142">
        <f>S39</f>
        <v>0.16693287037037038</v>
      </c>
      <c r="T55" s="143">
        <f>INDEX(T39:T54,COUNTA(T39:T54))</f>
        <v>0.66666666666666663</v>
      </c>
      <c r="U55" s="144"/>
      <c r="V55" s="155"/>
      <c r="W55" s="187"/>
      <c r="X55" s="188"/>
      <c r="Y55" s="260"/>
      <c r="Z55" s="261"/>
      <c r="AA55" s="156">
        <f t="shared" ref="AA55:AA62" si="32">M55-J55</f>
        <v>-240.43636282345574</v>
      </c>
      <c r="AB55" s="141">
        <f t="shared" ref="AB55:AB62" si="33">M55/J55</f>
        <v>0.87439891494297084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166</v>
      </c>
      <c r="D56" s="270"/>
      <c r="E56" s="157">
        <v>47.37</v>
      </c>
      <c r="F56" s="86">
        <v>1759</v>
      </c>
      <c r="G56" s="158">
        <f t="shared" ref="G56:G62" si="34">E56*F56</f>
        <v>83323.83</v>
      </c>
      <c r="H56" s="159"/>
      <c r="I56" s="160">
        <v>21</v>
      </c>
      <c r="J56" s="161">
        <v>2000</v>
      </c>
      <c r="K56" s="162">
        <f>J56/I56</f>
        <v>95.238095238095241</v>
      </c>
      <c r="L56" s="163">
        <v>21</v>
      </c>
      <c r="M56" s="161">
        <f t="shared" ref="M56:M62" si="35">F56/V56*60</f>
        <v>1769.3210393964791</v>
      </c>
      <c r="N56" s="162">
        <f t="shared" si="28"/>
        <v>84.253382828403772</v>
      </c>
      <c r="O56" s="164">
        <f t="shared" si="29"/>
        <v>0</v>
      </c>
      <c r="P56" s="165">
        <f t="shared" si="30"/>
        <v>-10.984712409691468</v>
      </c>
      <c r="Q56" s="151">
        <f t="shared" si="31"/>
        <v>0.88466051969823956</v>
      </c>
      <c r="R56" s="271">
        <f>Q72</f>
        <v>0.86436303447572238</v>
      </c>
      <c r="S56" s="166">
        <v>0.16690972222222222</v>
      </c>
      <c r="T56" s="167">
        <v>0.20833333333333334</v>
      </c>
      <c r="U56" s="168"/>
      <c r="V56" s="169">
        <v>59.650000000000013</v>
      </c>
      <c r="W56" s="167"/>
      <c r="X56" s="170"/>
      <c r="Y56" s="274"/>
      <c r="Z56" s="275"/>
      <c r="AA56" s="108">
        <f t="shared" si="32"/>
        <v>-230.67896060352086</v>
      </c>
      <c r="AB56" s="151">
        <f t="shared" si="33"/>
        <v>0.88466051969823956</v>
      </c>
      <c r="AC56" s="276">
        <f>AB72</f>
        <v>0.86436303447572227</v>
      </c>
    </row>
    <row r="57" spans="1:29" ht="15.75" customHeight="1">
      <c r="A57" s="267"/>
      <c r="B57" s="152" t="s">
        <v>156</v>
      </c>
      <c r="C57" s="262" t="s">
        <v>199</v>
      </c>
      <c r="D57" s="263"/>
      <c r="E57" s="92">
        <v>57.3</v>
      </c>
      <c r="F57" s="93">
        <v>461</v>
      </c>
      <c r="G57" s="94">
        <f t="shared" si="34"/>
        <v>26415.3</v>
      </c>
      <c r="H57" s="95"/>
      <c r="I57" s="96">
        <v>20</v>
      </c>
      <c r="J57" s="97">
        <v>2000</v>
      </c>
      <c r="K57" s="98">
        <f t="shared" si="13"/>
        <v>100</v>
      </c>
      <c r="L57" s="99">
        <v>20</v>
      </c>
      <c r="M57" s="97">
        <f t="shared" si="35"/>
        <v>1763.6556854410171</v>
      </c>
      <c r="N57" s="98">
        <f t="shared" si="28"/>
        <v>88.182784272050853</v>
      </c>
      <c r="O57" s="100">
        <f t="shared" si="29"/>
        <v>0</v>
      </c>
      <c r="P57" s="101">
        <f t="shared" si="30"/>
        <v>-11.817215727949147</v>
      </c>
      <c r="Q57" s="102">
        <f t="shared" si="31"/>
        <v>0.88182784272050851</v>
      </c>
      <c r="R57" s="272"/>
      <c r="S57" s="1">
        <v>0.21202546296296296</v>
      </c>
      <c r="T57" s="2">
        <v>0.22291666666666668</v>
      </c>
      <c r="U57" s="103">
        <v>5.3166666666666451</v>
      </c>
      <c r="V57" s="104">
        <v>15.68333333333336</v>
      </c>
      <c r="W57" s="105"/>
      <c r="X57" s="106"/>
      <c r="Y57" s="264"/>
      <c r="Z57" s="265"/>
      <c r="AA57" s="110">
        <f t="shared" si="32"/>
        <v>-236.34431455898289</v>
      </c>
      <c r="AB57" s="102">
        <f t="shared" si="33"/>
        <v>0.88182784272050851</v>
      </c>
      <c r="AC57" s="277"/>
    </row>
    <row r="58" spans="1:29" ht="15.75" customHeight="1">
      <c r="A58" s="267"/>
      <c r="B58" s="152" t="s">
        <v>159</v>
      </c>
      <c r="C58" s="262" t="s">
        <v>203</v>
      </c>
      <c r="D58" s="263"/>
      <c r="E58" s="92">
        <v>59.54</v>
      </c>
      <c r="F58" s="93">
        <v>3462</v>
      </c>
      <c r="G58" s="94">
        <f t="shared" si="34"/>
        <v>206127.48</v>
      </c>
      <c r="H58" s="95"/>
      <c r="I58" s="96">
        <v>23</v>
      </c>
      <c r="J58" s="97">
        <v>2000</v>
      </c>
      <c r="K58" s="98">
        <f t="shared" si="13"/>
        <v>86.956521739130437</v>
      </c>
      <c r="L58" s="99">
        <v>23</v>
      </c>
      <c r="M58" s="97">
        <f t="shared" si="35"/>
        <v>1768.0805788055045</v>
      </c>
      <c r="N58" s="98">
        <f t="shared" si="28"/>
        <v>76.873068643717588</v>
      </c>
      <c r="O58" s="100">
        <f t="shared" si="29"/>
        <v>0</v>
      </c>
      <c r="P58" s="101">
        <f t="shared" si="30"/>
        <v>-10.08345309541285</v>
      </c>
      <c r="Q58" s="102">
        <f t="shared" si="31"/>
        <v>0.88404028940275226</v>
      </c>
      <c r="R58" s="272"/>
      <c r="S58" s="1">
        <v>0.22638888888888889</v>
      </c>
      <c r="T58" s="2">
        <v>0.30797453703703703</v>
      </c>
      <c r="U58" s="103">
        <v>4.9999999999999822</v>
      </c>
      <c r="V58" s="104">
        <v>117.48333333333332</v>
      </c>
      <c r="W58" s="105"/>
      <c r="X58" s="106"/>
      <c r="Y58" s="264"/>
      <c r="Z58" s="265"/>
      <c r="AA58" s="110">
        <f t="shared" si="32"/>
        <v>-231.9194211944955</v>
      </c>
      <c r="AB58" s="102">
        <f t="shared" si="33"/>
        <v>0.88404028940275226</v>
      </c>
      <c r="AC58" s="277"/>
    </row>
    <row r="59" spans="1:29" ht="15.75" customHeight="1">
      <c r="A59" s="267"/>
      <c r="B59" s="152" t="s">
        <v>159</v>
      </c>
      <c r="C59" s="262" t="s">
        <v>256</v>
      </c>
      <c r="D59" s="263"/>
      <c r="E59" s="92">
        <v>56.52</v>
      </c>
      <c r="F59" s="93">
        <v>3964</v>
      </c>
      <c r="G59" s="94">
        <f t="shared" si="34"/>
        <v>224045.28</v>
      </c>
      <c r="H59" s="95">
        <v>2</v>
      </c>
      <c r="I59" s="96">
        <v>23</v>
      </c>
      <c r="J59" s="97">
        <v>2000</v>
      </c>
      <c r="K59" s="98">
        <f t="shared" si="13"/>
        <v>86.956521739130437</v>
      </c>
      <c r="L59" s="99">
        <v>23</v>
      </c>
      <c r="M59" s="97">
        <f t="shared" si="35"/>
        <v>1629.0410958904113</v>
      </c>
      <c r="N59" s="98">
        <f t="shared" si="28"/>
        <v>70.82787373436571</v>
      </c>
      <c r="O59" s="100">
        <f t="shared" si="29"/>
        <v>0</v>
      </c>
      <c r="P59" s="101">
        <f t="shared" si="30"/>
        <v>-16.128648004764727</v>
      </c>
      <c r="Q59" s="102">
        <f t="shared" si="31"/>
        <v>0.81452054794520568</v>
      </c>
      <c r="R59" s="272"/>
      <c r="S59" s="1">
        <v>0.31111111111111112</v>
      </c>
      <c r="T59" s="2">
        <v>0.41249999999999998</v>
      </c>
      <c r="U59" s="103">
        <v>4.5166666666666799</v>
      </c>
      <c r="V59" s="104">
        <v>145.99999999999997</v>
      </c>
      <c r="W59" s="105"/>
      <c r="X59" s="106"/>
      <c r="Y59" s="264"/>
      <c r="Z59" s="265"/>
      <c r="AA59" s="110">
        <f t="shared" si="32"/>
        <v>-370.95890410958873</v>
      </c>
      <c r="AB59" s="102">
        <f t="shared" si="33"/>
        <v>0.81452054794520568</v>
      </c>
      <c r="AC59" s="277"/>
    </row>
    <row r="60" spans="1:29" ht="15.75" customHeight="1">
      <c r="A60" s="267"/>
      <c r="B60" s="152" t="s">
        <v>159</v>
      </c>
      <c r="C60" s="262" t="s">
        <v>202</v>
      </c>
      <c r="D60" s="263"/>
      <c r="E60" s="92">
        <v>71.55</v>
      </c>
      <c r="F60" s="93">
        <v>2528</v>
      </c>
      <c r="G60" s="94">
        <f t="shared" si="34"/>
        <v>180878.4</v>
      </c>
      <c r="H60" s="112"/>
      <c r="I60" s="96">
        <v>23</v>
      </c>
      <c r="J60" s="97">
        <v>2000</v>
      </c>
      <c r="K60" s="98">
        <f t="shared" si="13"/>
        <v>86.956521739130437</v>
      </c>
      <c r="L60" s="113">
        <v>23</v>
      </c>
      <c r="M60" s="97">
        <f t="shared" si="35"/>
        <v>1770.2392530636077</v>
      </c>
      <c r="N60" s="98">
        <f t="shared" si="28"/>
        <v>76.966924046243818</v>
      </c>
      <c r="O60" s="100">
        <f t="shared" si="29"/>
        <v>0</v>
      </c>
      <c r="P60" s="101">
        <f t="shared" si="30"/>
        <v>-9.989597692886619</v>
      </c>
      <c r="Q60" s="102">
        <f t="shared" si="31"/>
        <v>0.88511962653180387</v>
      </c>
      <c r="R60" s="272"/>
      <c r="S60" s="1">
        <v>0.41619212962962965</v>
      </c>
      <c r="T60" s="2">
        <v>0.47569444444444442</v>
      </c>
      <c r="U60" s="103">
        <v>5.316666666666725</v>
      </c>
      <c r="V60" s="104">
        <v>85.683333333333266</v>
      </c>
      <c r="W60" s="105">
        <v>0.47569444444444442</v>
      </c>
      <c r="X60" s="106">
        <v>0.51527777777777772</v>
      </c>
      <c r="Y60" s="264"/>
      <c r="Z60" s="265"/>
      <c r="AA60" s="110">
        <f t="shared" si="32"/>
        <v>-229.76074693639225</v>
      </c>
      <c r="AB60" s="102">
        <f t="shared" si="33"/>
        <v>0.88511962653180387</v>
      </c>
      <c r="AC60" s="277"/>
    </row>
    <row r="61" spans="1:29" ht="15.75" customHeight="1">
      <c r="A61" s="267"/>
      <c r="B61" s="152" t="s">
        <v>159</v>
      </c>
      <c r="C61" s="262" t="s">
        <v>219</v>
      </c>
      <c r="D61" s="263"/>
      <c r="E61" s="92">
        <v>53.76</v>
      </c>
      <c r="F61" s="93">
        <v>3375</v>
      </c>
      <c r="G61" s="114">
        <f t="shared" si="34"/>
        <v>181440</v>
      </c>
      <c r="H61" s="115"/>
      <c r="I61" s="96">
        <v>21</v>
      </c>
      <c r="J61" s="97">
        <v>2000</v>
      </c>
      <c r="K61" s="98">
        <f t="shared" si="13"/>
        <v>95.238095238095241</v>
      </c>
      <c r="L61" s="99">
        <v>21</v>
      </c>
      <c r="M61" s="97">
        <f t="shared" si="35"/>
        <v>1769.3315858453452</v>
      </c>
      <c r="N61" s="98">
        <f t="shared" si="28"/>
        <v>84.253885040254531</v>
      </c>
      <c r="O61" s="100">
        <f t="shared" si="29"/>
        <v>0</v>
      </c>
      <c r="P61" s="101">
        <f t="shared" si="30"/>
        <v>-10.98421019784071</v>
      </c>
      <c r="Q61" s="102">
        <f t="shared" si="31"/>
        <v>0.88466579292267256</v>
      </c>
      <c r="R61" s="272"/>
      <c r="S61" s="1">
        <v>0.51527777777777772</v>
      </c>
      <c r="T61" s="2">
        <v>0.59475694444444449</v>
      </c>
      <c r="U61" s="103">
        <v>56.999999999999957</v>
      </c>
      <c r="V61" s="104">
        <v>114.45000000000014</v>
      </c>
      <c r="W61" s="105"/>
      <c r="X61" s="106"/>
      <c r="Y61" s="264"/>
      <c r="Z61" s="265"/>
      <c r="AA61" s="110">
        <f t="shared" si="32"/>
        <v>-230.66841415465478</v>
      </c>
      <c r="AB61" s="102">
        <f t="shared" si="33"/>
        <v>0.88466579292267256</v>
      </c>
      <c r="AC61" s="277"/>
    </row>
    <row r="62" spans="1:29" ht="15.75" customHeight="1">
      <c r="A62" s="267"/>
      <c r="B62" s="152" t="s">
        <v>159</v>
      </c>
      <c r="C62" s="262" t="s">
        <v>256</v>
      </c>
      <c r="D62" s="263"/>
      <c r="E62" s="92">
        <v>56.52</v>
      </c>
      <c r="F62" s="93">
        <v>5153</v>
      </c>
      <c r="G62" s="114">
        <f t="shared" si="34"/>
        <v>291247.56</v>
      </c>
      <c r="H62" s="118"/>
      <c r="I62" s="96">
        <v>23</v>
      </c>
      <c r="J62" s="97">
        <v>2000</v>
      </c>
      <c r="K62" s="98">
        <f t="shared" si="13"/>
        <v>86.956521739130437</v>
      </c>
      <c r="L62" s="113">
        <v>23</v>
      </c>
      <c r="M62" s="97">
        <f t="shared" si="35"/>
        <v>1631.4132442177472</v>
      </c>
      <c r="N62" s="98">
        <f t="shared" si="28"/>
        <v>70.931010618162915</v>
      </c>
      <c r="O62" s="119">
        <f t="shared" si="29"/>
        <v>0</v>
      </c>
      <c r="P62" s="120">
        <f t="shared" si="30"/>
        <v>-16.025511120967522</v>
      </c>
      <c r="Q62" s="121">
        <f t="shared" si="31"/>
        <v>0.81570662210887346</v>
      </c>
      <c r="R62" s="272"/>
      <c r="S62" s="116">
        <v>0.59825231481481478</v>
      </c>
      <c r="T62" s="117">
        <v>0.72986111111111107</v>
      </c>
      <c r="U62" s="103">
        <v>5.0333333333332142</v>
      </c>
      <c r="V62" s="104">
        <v>189.51666666666665</v>
      </c>
      <c r="W62" s="117"/>
      <c r="X62" s="189"/>
      <c r="Y62" s="264"/>
      <c r="Z62" s="265"/>
      <c r="AA62" s="110">
        <f t="shared" si="32"/>
        <v>-368.58675578225279</v>
      </c>
      <c r="AB62" s="102">
        <f t="shared" si="33"/>
        <v>0.81570662210887357</v>
      </c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36">AVERAGE(I56:I71)</f>
        <v>22</v>
      </c>
      <c r="J72" s="137">
        <f t="shared" si="36"/>
        <v>2000</v>
      </c>
      <c r="K72" s="138">
        <f t="shared" ref="K72" si="37">J72/I72</f>
        <v>90.909090909090907</v>
      </c>
      <c r="L72" s="136">
        <f t="shared" ref="L72:M72" si="38">AVERAGE(L56:L71)</f>
        <v>22</v>
      </c>
      <c r="M72" s="137">
        <f t="shared" si="38"/>
        <v>1728.7260689514446</v>
      </c>
      <c r="N72" s="138">
        <f t="shared" ref="N72:N82" si="39">M72/L72</f>
        <v>78.57845767961112</v>
      </c>
      <c r="O72" s="139">
        <f t="shared" ref="O72:O82" si="40">L72-I72</f>
        <v>0</v>
      </c>
      <c r="P72" s="140">
        <f t="shared" ref="P72:P82" si="41">N72-K72</f>
        <v>-12.330633229479787</v>
      </c>
      <c r="Q72" s="141">
        <f t="shared" ref="Q72:Q82" si="42">N72/K72</f>
        <v>0.86436303447572238</v>
      </c>
      <c r="R72" s="273"/>
      <c r="S72" s="142">
        <f>S56</f>
        <v>0.16690972222222222</v>
      </c>
      <c r="T72" s="143">
        <f>INDEX(T56:T71,COUNTA(T56:T71))</f>
        <v>0.72986111111111107</v>
      </c>
      <c r="U72" s="144"/>
      <c r="V72" s="155"/>
      <c r="W72" s="134"/>
      <c r="X72" s="138"/>
      <c r="Y72" s="260"/>
      <c r="Z72" s="261"/>
      <c r="AA72" s="156">
        <f t="shared" ref="AA72:AA82" si="43">M72-J72</f>
        <v>-271.27393104855537</v>
      </c>
      <c r="AB72" s="141">
        <f t="shared" ref="AB72:AB82" si="44">M72/J72</f>
        <v>0.86436303447572227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1505</v>
      </c>
      <c r="G73" s="158">
        <f t="shared" ref="G73:G82" si="45">E73*F73</f>
        <v>55474.299999999996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2" si="46">F73/V73*60</f>
        <v>3256.0096153846162</v>
      </c>
      <c r="N73" s="162">
        <f t="shared" si="39"/>
        <v>155.04807692307696</v>
      </c>
      <c r="O73" s="164">
        <f t="shared" si="40"/>
        <v>0</v>
      </c>
      <c r="P73" s="165">
        <f t="shared" si="41"/>
        <v>-16.380494505494454</v>
      </c>
      <c r="Q73" s="151">
        <f t="shared" si="42"/>
        <v>0.90444711538461564</v>
      </c>
      <c r="R73" s="271">
        <f>Q89</f>
        <v>0.86991424724171584</v>
      </c>
      <c r="S73" s="166">
        <v>0.16685185185185186</v>
      </c>
      <c r="T73" s="167">
        <v>0.18611111111111112</v>
      </c>
      <c r="U73" s="168"/>
      <c r="V73" s="169">
        <v>27.733333333333327</v>
      </c>
      <c r="W73" s="167"/>
      <c r="X73" s="170"/>
      <c r="Y73" s="274"/>
      <c r="Z73" s="275"/>
      <c r="AA73" s="108">
        <f t="shared" si="43"/>
        <v>-343.99038461538385</v>
      </c>
      <c r="AB73" s="151">
        <f t="shared" si="44"/>
        <v>0.90444711538461564</v>
      </c>
      <c r="AC73" s="276">
        <f>AB89</f>
        <v>0.86991424724171573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2132</v>
      </c>
      <c r="G74" s="94">
        <f t="shared" si="45"/>
        <v>82359.16</v>
      </c>
      <c r="H74" s="95"/>
      <c r="I74" s="96">
        <v>20</v>
      </c>
      <c r="J74" s="97">
        <v>3600</v>
      </c>
      <c r="K74" s="98">
        <f t="shared" ref="K74:K111" si="47">J74/I74</f>
        <v>180</v>
      </c>
      <c r="L74" s="99">
        <v>20</v>
      </c>
      <c r="M74" s="97">
        <f t="shared" si="46"/>
        <v>3254.9618320610666</v>
      </c>
      <c r="N74" s="98">
        <f t="shared" si="39"/>
        <v>162.74809160305333</v>
      </c>
      <c r="O74" s="100">
        <f t="shared" si="40"/>
        <v>0</v>
      </c>
      <c r="P74" s="101">
        <f t="shared" si="41"/>
        <v>-17.251908396946675</v>
      </c>
      <c r="Q74" s="102">
        <f t="shared" si="42"/>
        <v>0.90415606446140739</v>
      </c>
      <c r="R74" s="272"/>
      <c r="S74" s="1">
        <v>0.18958333333333333</v>
      </c>
      <c r="T74" s="2">
        <v>0.21687500000000001</v>
      </c>
      <c r="U74" s="103">
        <v>4.9999999999999822</v>
      </c>
      <c r="V74" s="104">
        <v>39.300000000000026</v>
      </c>
      <c r="W74" s="105"/>
      <c r="X74" s="106"/>
      <c r="Y74" s="264"/>
      <c r="Z74" s="265"/>
      <c r="AA74" s="110">
        <f t="shared" si="43"/>
        <v>-345.03816793893338</v>
      </c>
      <c r="AB74" s="102">
        <f t="shared" si="44"/>
        <v>0.90415606446140739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2817</v>
      </c>
      <c r="G75" s="94">
        <f t="shared" si="45"/>
        <v>107046</v>
      </c>
      <c r="H75" s="95"/>
      <c r="I75" s="96">
        <v>21</v>
      </c>
      <c r="J75" s="97">
        <v>3600</v>
      </c>
      <c r="K75" s="98">
        <f t="shared" si="47"/>
        <v>171.42857142857142</v>
      </c>
      <c r="L75" s="99">
        <v>21</v>
      </c>
      <c r="M75" s="97">
        <f t="shared" si="46"/>
        <v>3254.5571245186152</v>
      </c>
      <c r="N75" s="98">
        <f t="shared" si="39"/>
        <v>154.97891069136261</v>
      </c>
      <c r="O75" s="100">
        <f t="shared" si="40"/>
        <v>0</v>
      </c>
      <c r="P75" s="101">
        <f t="shared" si="41"/>
        <v>-16.449660737208802</v>
      </c>
      <c r="Q75" s="102">
        <f t="shared" si="42"/>
        <v>0.90404364569961526</v>
      </c>
      <c r="R75" s="272"/>
      <c r="S75" s="1">
        <v>0.22018518518518518</v>
      </c>
      <c r="T75" s="2">
        <v>0.25624999999999998</v>
      </c>
      <c r="U75" s="103">
        <v>4.7666666666666391</v>
      </c>
      <c r="V75" s="104">
        <v>51.933333333333309</v>
      </c>
      <c r="W75" s="105"/>
      <c r="X75" s="106"/>
      <c r="Y75" s="264"/>
      <c r="Z75" s="265"/>
      <c r="AA75" s="110">
        <f t="shared" si="43"/>
        <v>-345.44287548138482</v>
      </c>
      <c r="AB75" s="102">
        <f t="shared" si="44"/>
        <v>0.90404364569961537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1500</v>
      </c>
      <c r="G76" s="94">
        <f t="shared" si="45"/>
        <v>46905</v>
      </c>
      <c r="H76" s="95"/>
      <c r="I76" s="96">
        <v>19</v>
      </c>
      <c r="J76" s="97">
        <v>3600</v>
      </c>
      <c r="K76" s="98">
        <f t="shared" si="47"/>
        <v>189.47368421052633</v>
      </c>
      <c r="L76" s="99">
        <v>19</v>
      </c>
      <c r="M76" s="97">
        <f t="shared" si="46"/>
        <v>3169.0140845070464</v>
      </c>
      <c r="N76" s="98">
        <f t="shared" si="39"/>
        <v>166.79021497405506</v>
      </c>
      <c r="O76" s="100">
        <f t="shared" si="40"/>
        <v>0</v>
      </c>
      <c r="P76" s="101">
        <f t="shared" si="41"/>
        <v>-22.683469236471268</v>
      </c>
      <c r="Q76" s="102">
        <f t="shared" si="42"/>
        <v>0.88028169014084612</v>
      </c>
      <c r="R76" s="272"/>
      <c r="S76" s="1">
        <v>0.25972222222222224</v>
      </c>
      <c r="T76" s="2">
        <v>0.27944444444444444</v>
      </c>
      <c r="U76" s="103">
        <v>5.0000000000000622</v>
      </c>
      <c r="V76" s="104">
        <v>28.399999999999963</v>
      </c>
      <c r="W76" s="105"/>
      <c r="X76" s="106"/>
      <c r="Y76" s="264"/>
      <c r="Z76" s="265"/>
      <c r="AA76" s="190">
        <f t="shared" si="43"/>
        <v>-430.98591549295361</v>
      </c>
      <c r="AB76" s="191">
        <f t="shared" si="44"/>
        <v>0.88028169014084623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3061</v>
      </c>
      <c r="G77" s="94">
        <f t="shared" si="45"/>
        <v>116134.34</v>
      </c>
      <c r="H77" s="112"/>
      <c r="I77" s="96">
        <v>21</v>
      </c>
      <c r="J77" s="97">
        <v>3600</v>
      </c>
      <c r="K77" s="98">
        <f t="shared" si="47"/>
        <v>171.42857142857142</v>
      </c>
      <c r="L77" s="113">
        <v>21</v>
      </c>
      <c r="M77" s="97">
        <f t="shared" si="46"/>
        <v>3169.2838654012066</v>
      </c>
      <c r="N77" s="98">
        <f t="shared" si="39"/>
        <v>150.91827930481935</v>
      </c>
      <c r="O77" s="100">
        <f t="shared" si="40"/>
        <v>0</v>
      </c>
      <c r="P77" s="101">
        <f t="shared" si="41"/>
        <v>-20.510292123752066</v>
      </c>
      <c r="Q77" s="102">
        <f t="shared" si="42"/>
        <v>0.88035662927811298</v>
      </c>
      <c r="R77" s="272"/>
      <c r="S77" s="1">
        <v>0.28267361111111111</v>
      </c>
      <c r="T77" s="2">
        <v>0.32291666666666669</v>
      </c>
      <c r="U77" s="103">
        <v>4.6500000000000075</v>
      </c>
      <c r="V77" s="104">
        <v>57.950000000000024</v>
      </c>
      <c r="W77" s="105"/>
      <c r="X77" s="106"/>
      <c r="Y77" s="264"/>
      <c r="Z77" s="265"/>
      <c r="AA77" s="190">
        <f t="shared" si="43"/>
        <v>-430.71613459879336</v>
      </c>
      <c r="AB77" s="191">
        <f t="shared" si="44"/>
        <v>0.88035662927811298</v>
      </c>
      <c r="AC77" s="277"/>
    </row>
    <row r="78" spans="1:29" ht="15.75" customHeight="1">
      <c r="A78" s="281"/>
      <c r="B78" s="91" t="s">
        <v>164</v>
      </c>
      <c r="C78" s="350" t="s">
        <v>257</v>
      </c>
      <c r="D78" s="350"/>
      <c r="E78" s="92">
        <v>30.54</v>
      </c>
      <c r="F78" s="97">
        <v>3037</v>
      </c>
      <c r="G78" s="114">
        <f t="shared" si="45"/>
        <v>92749.98</v>
      </c>
      <c r="H78" s="115"/>
      <c r="I78" s="96">
        <v>19</v>
      </c>
      <c r="J78" s="97">
        <v>3600</v>
      </c>
      <c r="K78" s="98">
        <f t="shared" si="47"/>
        <v>189.47368421052633</v>
      </c>
      <c r="L78" s="99">
        <v>19</v>
      </c>
      <c r="M78" s="97">
        <f t="shared" si="46"/>
        <v>2950.9311740890662</v>
      </c>
      <c r="N78" s="98">
        <f t="shared" si="39"/>
        <v>155.31216705731927</v>
      </c>
      <c r="O78" s="100">
        <f t="shared" si="40"/>
        <v>0</v>
      </c>
      <c r="P78" s="101">
        <f t="shared" si="41"/>
        <v>-34.161517153207058</v>
      </c>
      <c r="Q78" s="102">
        <f t="shared" si="42"/>
        <v>0.81970310391362944</v>
      </c>
      <c r="R78" s="272"/>
      <c r="S78" s="1">
        <v>0.32656249999999998</v>
      </c>
      <c r="T78" s="2">
        <v>0.36944444444444446</v>
      </c>
      <c r="U78" s="103">
        <v>5.2499999999999414</v>
      </c>
      <c r="V78" s="104">
        <v>61.750000000000057</v>
      </c>
      <c r="W78" s="105"/>
      <c r="X78" s="106"/>
      <c r="Y78" s="264"/>
      <c r="Z78" s="265"/>
      <c r="AA78" s="190">
        <f t="shared" si="43"/>
        <v>-649.06882591093381</v>
      </c>
      <c r="AB78" s="191">
        <f t="shared" si="44"/>
        <v>0.81970310391362955</v>
      </c>
      <c r="AC78" s="277"/>
    </row>
    <row r="79" spans="1:29" ht="15.75" customHeight="1">
      <c r="A79" s="281"/>
      <c r="B79" s="91" t="s">
        <v>164</v>
      </c>
      <c r="C79" s="350" t="s">
        <v>245</v>
      </c>
      <c r="D79" s="350"/>
      <c r="E79" s="92">
        <v>71.84</v>
      </c>
      <c r="F79" s="97">
        <v>2393</v>
      </c>
      <c r="G79" s="114">
        <f t="shared" si="45"/>
        <v>171913.12</v>
      </c>
      <c r="H79" s="118"/>
      <c r="I79" s="96">
        <v>19</v>
      </c>
      <c r="J79" s="97">
        <v>1800</v>
      </c>
      <c r="K79" s="98">
        <f t="shared" si="47"/>
        <v>94.736842105263165</v>
      </c>
      <c r="L79" s="113">
        <v>19</v>
      </c>
      <c r="M79" s="97">
        <f t="shared" si="46"/>
        <v>1593.857539315449</v>
      </c>
      <c r="N79" s="98">
        <f t="shared" si="39"/>
        <v>83.887238911339423</v>
      </c>
      <c r="O79" s="119">
        <f t="shared" si="40"/>
        <v>0</v>
      </c>
      <c r="P79" s="120">
        <f t="shared" si="41"/>
        <v>-10.849603193923741</v>
      </c>
      <c r="Q79" s="121">
        <f t="shared" si="42"/>
        <v>0.88547641073080496</v>
      </c>
      <c r="R79" s="272"/>
      <c r="S79" s="1">
        <v>0.37361111111111112</v>
      </c>
      <c r="T79" s="2">
        <v>0.43616898148148148</v>
      </c>
      <c r="U79" s="103">
        <v>5.9999999999999787</v>
      </c>
      <c r="V79" s="104">
        <v>90.083333333333314</v>
      </c>
      <c r="W79" s="105">
        <v>0.43616898148148148</v>
      </c>
      <c r="X79" s="106">
        <v>0.47569444444444442</v>
      </c>
      <c r="Y79" s="264"/>
      <c r="Z79" s="265"/>
      <c r="AA79" s="190">
        <f t="shared" si="43"/>
        <v>-206.142460684551</v>
      </c>
      <c r="AB79" s="191">
        <f t="shared" si="44"/>
        <v>0.88547641073080496</v>
      </c>
      <c r="AC79" s="277"/>
    </row>
    <row r="80" spans="1:29" ht="15.75" customHeight="1">
      <c r="A80" s="281"/>
      <c r="B80" s="91" t="s">
        <v>164</v>
      </c>
      <c r="C80" s="350" t="s">
        <v>258</v>
      </c>
      <c r="D80" s="350"/>
      <c r="E80" s="92">
        <v>79.19</v>
      </c>
      <c r="F80" s="97">
        <v>1664</v>
      </c>
      <c r="G80" s="114">
        <f t="shared" si="45"/>
        <v>131772.16</v>
      </c>
      <c r="H80" s="118">
        <v>2</v>
      </c>
      <c r="I80" s="96">
        <v>17</v>
      </c>
      <c r="J80" s="97">
        <v>1800</v>
      </c>
      <c r="K80" s="98">
        <f t="shared" si="47"/>
        <v>105.88235294117646</v>
      </c>
      <c r="L80" s="113">
        <v>17</v>
      </c>
      <c r="M80" s="97">
        <f t="shared" si="46"/>
        <v>1468.2352941176453</v>
      </c>
      <c r="N80" s="98">
        <f t="shared" si="39"/>
        <v>86.366782006920303</v>
      </c>
      <c r="O80" s="119">
        <f t="shared" si="40"/>
        <v>0</v>
      </c>
      <c r="P80" s="120">
        <f t="shared" si="41"/>
        <v>-19.515570934256161</v>
      </c>
      <c r="Q80" s="121">
        <f t="shared" si="42"/>
        <v>0.81568627450980291</v>
      </c>
      <c r="R80" s="272"/>
      <c r="S80" s="1">
        <v>0.47569444444444442</v>
      </c>
      <c r="T80" s="2">
        <v>0.5229166666666667</v>
      </c>
      <c r="U80" s="103">
        <v>56.916666666666636</v>
      </c>
      <c r="V80" s="104">
        <v>68.000000000000085</v>
      </c>
      <c r="W80" s="105"/>
      <c r="X80" s="106"/>
      <c r="Y80" s="264"/>
      <c r="Z80" s="265"/>
      <c r="AA80" s="190">
        <f t="shared" si="43"/>
        <v>-331.76470588235475</v>
      </c>
      <c r="AB80" s="191">
        <f t="shared" si="44"/>
        <v>0.81568627450980291</v>
      </c>
      <c r="AC80" s="277"/>
    </row>
    <row r="81" spans="1:29" ht="15.75" customHeight="1">
      <c r="A81" s="281"/>
      <c r="B81" s="91" t="s">
        <v>164</v>
      </c>
      <c r="C81" s="350" t="s">
        <v>259</v>
      </c>
      <c r="D81" s="350"/>
      <c r="E81" s="92">
        <v>69.010000000000005</v>
      </c>
      <c r="F81" s="97">
        <v>5375</v>
      </c>
      <c r="G81" s="114">
        <f t="shared" si="45"/>
        <v>370928.75</v>
      </c>
      <c r="H81" s="118"/>
      <c r="I81" s="96">
        <v>18</v>
      </c>
      <c r="J81" s="97">
        <v>1800</v>
      </c>
      <c r="K81" s="98">
        <f t="shared" si="47"/>
        <v>100</v>
      </c>
      <c r="L81" s="113">
        <v>18</v>
      </c>
      <c r="M81" s="97">
        <f t="shared" si="46"/>
        <v>1468.1335356600907</v>
      </c>
      <c r="N81" s="98">
        <f t="shared" si="39"/>
        <v>81.562974203338371</v>
      </c>
      <c r="O81" s="119">
        <f t="shared" si="40"/>
        <v>0</v>
      </c>
      <c r="P81" s="120">
        <f t="shared" si="41"/>
        <v>-18.437025796661629</v>
      </c>
      <c r="Q81" s="121">
        <f t="shared" si="42"/>
        <v>0.81562974203338368</v>
      </c>
      <c r="R81" s="272"/>
      <c r="S81" s="1">
        <v>0.52662037037037035</v>
      </c>
      <c r="T81" s="2">
        <v>0.6791666666666667</v>
      </c>
      <c r="U81" s="103">
        <v>5.3333333333332611</v>
      </c>
      <c r="V81" s="104">
        <v>219.66666666666674</v>
      </c>
      <c r="W81" s="105"/>
      <c r="X81" s="106"/>
      <c r="Y81" s="264"/>
      <c r="Z81" s="265"/>
      <c r="AA81" s="190">
        <f t="shared" si="43"/>
        <v>-331.86646433990927</v>
      </c>
      <c r="AB81" s="191">
        <f t="shared" si="44"/>
        <v>0.81562974203338379</v>
      </c>
      <c r="AC81" s="277"/>
    </row>
    <row r="82" spans="1:29" ht="15.75" customHeight="1">
      <c r="A82" s="281"/>
      <c r="B82" s="91" t="s">
        <v>164</v>
      </c>
      <c r="C82" s="350" t="s">
        <v>258</v>
      </c>
      <c r="D82" s="350"/>
      <c r="E82" s="92">
        <v>79.19</v>
      </c>
      <c r="F82" s="97">
        <v>3704</v>
      </c>
      <c r="G82" s="114">
        <f t="shared" si="45"/>
        <v>293319.76</v>
      </c>
      <c r="H82" s="118"/>
      <c r="I82" s="96">
        <v>17</v>
      </c>
      <c r="J82" s="97">
        <v>1800</v>
      </c>
      <c r="K82" s="98">
        <f t="shared" si="47"/>
        <v>105.88235294117646</v>
      </c>
      <c r="L82" s="113">
        <v>17</v>
      </c>
      <c r="M82" s="97">
        <f t="shared" si="46"/>
        <v>1468.5462555066076</v>
      </c>
      <c r="N82" s="98">
        <f t="shared" si="39"/>
        <v>86.385073853329857</v>
      </c>
      <c r="O82" s="119">
        <f t="shared" si="40"/>
        <v>0</v>
      </c>
      <c r="P82" s="120">
        <f t="shared" si="41"/>
        <v>-19.497279087846607</v>
      </c>
      <c r="Q82" s="121">
        <f t="shared" si="42"/>
        <v>0.81585903083700428</v>
      </c>
      <c r="R82" s="272"/>
      <c r="S82" s="1">
        <v>0.68333333333333335</v>
      </c>
      <c r="T82" s="2">
        <v>0.78842592592592597</v>
      </c>
      <c r="U82" s="103">
        <v>5.9999999999999787</v>
      </c>
      <c r="V82" s="104">
        <v>151.33333333333337</v>
      </c>
      <c r="W82" s="105"/>
      <c r="X82" s="106"/>
      <c r="Y82" s="264"/>
      <c r="Z82" s="265"/>
      <c r="AA82" s="190">
        <f t="shared" si="43"/>
        <v>-331.45374449339238</v>
      </c>
      <c r="AB82" s="191">
        <f t="shared" si="44"/>
        <v>0.81585903083700428</v>
      </c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8">AVERAGE(I73:I88)</f>
        <v>19.2</v>
      </c>
      <c r="J89" s="137">
        <f t="shared" si="48"/>
        <v>2880</v>
      </c>
      <c r="K89" s="138">
        <f t="shared" ref="K89:K93" si="49">J89/I89</f>
        <v>150</v>
      </c>
      <c r="L89" s="136">
        <f t="shared" ref="L89:M89" si="50">AVERAGE(L73:L88)</f>
        <v>19.2</v>
      </c>
      <c r="M89" s="137">
        <f t="shared" si="50"/>
        <v>2505.3530320561413</v>
      </c>
      <c r="N89" s="138">
        <f>M89/L89</f>
        <v>130.48713708625738</v>
      </c>
      <c r="O89" s="139">
        <f>L89-I89</f>
        <v>0</v>
      </c>
      <c r="P89" s="140">
        <f>N89-K89</f>
        <v>-19.512862913742623</v>
      </c>
      <c r="Q89" s="141">
        <f>N89/K89</f>
        <v>0.86991424724171584</v>
      </c>
      <c r="R89" s="273"/>
      <c r="S89" s="142">
        <f>S73</f>
        <v>0.16685185185185186</v>
      </c>
      <c r="T89" s="143">
        <f>INDEX(T73:T88,COUNTA(T73:T88))</f>
        <v>0.78842592592592597</v>
      </c>
      <c r="U89" s="144"/>
      <c r="V89" s="155"/>
      <c r="W89" s="134"/>
      <c r="X89" s="138"/>
      <c r="Y89" s="260"/>
      <c r="Z89" s="261"/>
      <c r="AA89" s="156">
        <f>M89-J89</f>
        <v>-374.64696794385873</v>
      </c>
      <c r="AB89" s="141">
        <f>M89/J89</f>
        <v>0.86991424724171573</v>
      </c>
      <c r="AC89" s="278"/>
    </row>
    <row r="90" spans="1:29" ht="15.75" customHeight="1">
      <c r="A90" s="266" t="s">
        <v>107</v>
      </c>
      <c r="B90" s="91" t="s">
        <v>233</v>
      </c>
      <c r="C90" s="351" t="s">
        <v>234</v>
      </c>
      <c r="D90" s="351"/>
      <c r="E90" s="92">
        <v>30.84</v>
      </c>
      <c r="F90" s="93">
        <v>2061</v>
      </c>
      <c r="G90" s="94">
        <f t="shared" ref="G90:G93" si="51">E90*F90</f>
        <v>63561.24</v>
      </c>
      <c r="H90" s="95"/>
      <c r="I90" s="96">
        <v>15</v>
      </c>
      <c r="J90" s="97">
        <v>3000</v>
      </c>
      <c r="K90" s="98">
        <f t="shared" si="49"/>
        <v>200</v>
      </c>
      <c r="L90" s="99">
        <v>15</v>
      </c>
      <c r="M90" s="97">
        <f>F90/V90*60</f>
        <v>2618.9904694669954</v>
      </c>
      <c r="N90" s="98">
        <f>M90/L90</f>
        <v>174.59936463113303</v>
      </c>
      <c r="O90" s="100">
        <f>L90-I90</f>
        <v>0</v>
      </c>
      <c r="P90" s="101">
        <f>N90-K90</f>
        <v>-25.400635368866972</v>
      </c>
      <c r="Q90" s="102">
        <f>N90/K90</f>
        <v>0.87299682315566518</v>
      </c>
      <c r="R90" s="271">
        <f>Q106</f>
        <v>0.87987950101144519</v>
      </c>
      <c r="S90" s="1">
        <v>0.23958333333333334</v>
      </c>
      <c r="T90" s="2">
        <v>0.2723726851851852</v>
      </c>
      <c r="U90" s="103">
        <v>5.0000000000000222</v>
      </c>
      <c r="V90" s="104">
        <v>47.216666666666683</v>
      </c>
      <c r="W90" s="105"/>
      <c r="X90" s="106"/>
      <c r="Y90" s="274"/>
      <c r="Z90" s="275"/>
      <c r="AA90" s="108">
        <f>M90-J90</f>
        <v>-381.00953053300464</v>
      </c>
      <c r="AB90" s="151">
        <f>M90/J90</f>
        <v>0.87299682315566507</v>
      </c>
      <c r="AC90" s="276">
        <f>AB106</f>
        <v>0.87987950101144519</v>
      </c>
    </row>
    <row r="91" spans="1:29" ht="15.75" customHeight="1">
      <c r="A91" s="267"/>
      <c r="B91" s="91" t="s">
        <v>153</v>
      </c>
      <c r="C91" s="350" t="s">
        <v>176</v>
      </c>
      <c r="D91" s="350"/>
      <c r="E91" s="92">
        <v>35.83</v>
      </c>
      <c r="F91" s="93">
        <v>5971</v>
      </c>
      <c r="G91" s="94">
        <f t="shared" si="51"/>
        <v>213940.93</v>
      </c>
      <c r="H91" s="95"/>
      <c r="I91" s="96">
        <v>12</v>
      </c>
      <c r="J91" s="97">
        <v>3273</v>
      </c>
      <c r="K91" s="98">
        <f t="shared" si="49"/>
        <v>272.75</v>
      </c>
      <c r="L91" s="99">
        <v>12</v>
      </c>
      <c r="M91" s="97">
        <f>F91/V91*60</f>
        <v>2907.9545454545455</v>
      </c>
      <c r="N91" s="98">
        <f>M91/L91</f>
        <v>242.32954545454547</v>
      </c>
      <c r="O91" s="100">
        <f>L91-I91</f>
        <v>0</v>
      </c>
      <c r="P91" s="101">
        <f>N91-K91</f>
        <v>-30.420454545454533</v>
      </c>
      <c r="Q91" s="102">
        <f>N91/K91</f>
        <v>0.88846762769769194</v>
      </c>
      <c r="R91" s="272"/>
      <c r="S91" s="1">
        <v>0.27569444444444446</v>
      </c>
      <c r="T91" s="2">
        <v>0.36125000000000002</v>
      </c>
      <c r="U91" s="103">
        <v>4.783333333333335</v>
      </c>
      <c r="V91" s="104">
        <v>123.19999999999999</v>
      </c>
      <c r="W91" s="105"/>
      <c r="X91" s="106"/>
      <c r="Y91" s="264"/>
      <c r="Z91" s="265"/>
      <c r="AA91" s="110">
        <f>M91-J91</f>
        <v>-365.0454545454545</v>
      </c>
      <c r="AB91" s="102">
        <f>M91/J91</f>
        <v>0.88846762769769183</v>
      </c>
      <c r="AC91" s="277"/>
    </row>
    <row r="92" spans="1:29" ht="15.75" customHeight="1">
      <c r="A92" s="267"/>
      <c r="B92" s="91" t="s">
        <v>153</v>
      </c>
      <c r="C92" s="350" t="s">
        <v>177</v>
      </c>
      <c r="D92" s="350"/>
      <c r="E92" s="92">
        <v>36.409999999999997</v>
      </c>
      <c r="F92" s="93">
        <v>4780</v>
      </c>
      <c r="G92" s="94">
        <f t="shared" si="51"/>
        <v>174039.8</v>
      </c>
      <c r="H92" s="112"/>
      <c r="I92" s="96">
        <v>11</v>
      </c>
      <c r="J92" s="97">
        <v>3273</v>
      </c>
      <c r="K92" s="98">
        <f t="shared" si="49"/>
        <v>297.54545454545456</v>
      </c>
      <c r="L92" s="113">
        <v>11</v>
      </c>
      <c r="M92" s="97">
        <f>F92/V92*60</f>
        <v>2907.7391010476499</v>
      </c>
      <c r="N92" s="98">
        <f>M92/L92</f>
        <v>264.3399182770591</v>
      </c>
      <c r="O92" s="100">
        <f>L92-I92</f>
        <v>0</v>
      </c>
      <c r="P92" s="101">
        <f>N92-K92</f>
        <v>-33.205536268395463</v>
      </c>
      <c r="Q92" s="102">
        <f>N92/K92</f>
        <v>0.88840180294764737</v>
      </c>
      <c r="R92" s="272"/>
      <c r="S92" s="1">
        <v>0.36483796296296295</v>
      </c>
      <c r="T92" s="2">
        <v>0.43333333333333335</v>
      </c>
      <c r="U92" s="103">
        <v>5.1666666666666217</v>
      </c>
      <c r="V92" s="104">
        <v>98.633333333333383</v>
      </c>
      <c r="W92" s="105">
        <v>0.43333333333333335</v>
      </c>
      <c r="X92" s="106">
        <v>0.47291666666666665</v>
      </c>
      <c r="Y92" s="264"/>
      <c r="Z92" s="265"/>
      <c r="AA92" s="110">
        <f>M92-J92</f>
        <v>-365.26089895235009</v>
      </c>
      <c r="AB92" s="102">
        <f>M92/J92</f>
        <v>0.88840180294764737</v>
      </c>
      <c r="AC92" s="277"/>
    </row>
    <row r="93" spans="1:29" ht="15.75" customHeight="1">
      <c r="A93" s="267"/>
      <c r="B93" s="91" t="s">
        <v>153</v>
      </c>
      <c r="C93" s="350" t="s">
        <v>174</v>
      </c>
      <c r="D93" s="350"/>
      <c r="E93" s="92">
        <v>34.229999999999997</v>
      </c>
      <c r="F93" s="93">
        <v>1925</v>
      </c>
      <c r="G93" s="114">
        <f t="shared" si="51"/>
        <v>65892.75</v>
      </c>
      <c r="H93" s="115"/>
      <c r="I93" s="96">
        <v>16</v>
      </c>
      <c r="J93" s="97">
        <v>3000</v>
      </c>
      <c r="K93" s="98">
        <f t="shared" si="49"/>
        <v>187.5</v>
      </c>
      <c r="L93" s="99">
        <v>16</v>
      </c>
      <c r="M93" s="97">
        <f>F93/V93*60</f>
        <v>2604.2841037204025</v>
      </c>
      <c r="N93" s="98">
        <f>M93/L93</f>
        <v>162.76775648252516</v>
      </c>
      <c r="O93" s="100">
        <f>L93-I93</f>
        <v>0</v>
      </c>
      <c r="P93" s="101">
        <f>N93-K93</f>
        <v>-24.732243517474842</v>
      </c>
      <c r="Q93" s="102">
        <f>N93/K93</f>
        <v>0.86809470124013421</v>
      </c>
      <c r="R93" s="272"/>
      <c r="S93" s="1">
        <v>0.47291666666666665</v>
      </c>
      <c r="T93" s="2">
        <v>0.5037152777777778</v>
      </c>
      <c r="U93" s="103">
        <v>56.999999999999957</v>
      </c>
      <c r="V93" s="104">
        <v>44.350000000000058</v>
      </c>
      <c r="W93" s="105"/>
      <c r="X93" s="106"/>
      <c r="Y93" s="264"/>
      <c r="Z93" s="265"/>
      <c r="AA93" s="110">
        <f>M93-J93</f>
        <v>-395.71589627959747</v>
      </c>
      <c r="AB93" s="102">
        <f>M93/J93</f>
        <v>0.86809470124013421</v>
      </c>
      <c r="AC93" s="277"/>
    </row>
    <row r="94" spans="1:29" ht="15.75" customHeight="1">
      <c r="A94" s="267"/>
      <c r="B94" s="91"/>
      <c r="C94" s="350"/>
      <c r="D94" s="350"/>
      <c r="E94" s="92"/>
      <c r="F94" s="93"/>
      <c r="G94" s="114"/>
      <c r="H94" s="118"/>
      <c r="I94" s="96"/>
      <c r="J94" s="97"/>
      <c r="K94" s="98"/>
      <c r="L94" s="113"/>
      <c r="M94" s="97"/>
      <c r="N94" s="98"/>
      <c r="O94" s="119"/>
      <c r="P94" s="120"/>
      <c r="Q94" s="121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52">AVERAGE(I90:I105)</f>
        <v>13.5</v>
      </c>
      <c r="J106" s="137">
        <f t="shared" si="52"/>
        <v>3136.5</v>
      </c>
      <c r="K106" s="138">
        <f t="shared" ref="K106" si="53">J106/I106</f>
        <v>232.33333333333334</v>
      </c>
      <c r="L106" s="136">
        <f t="shared" ref="L106:M106" si="54">AVERAGE(L90:L105)</f>
        <v>13.5</v>
      </c>
      <c r="M106" s="137">
        <f t="shared" si="54"/>
        <v>2759.742054922398</v>
      </c>
      <c r="N106" s="138">
        <f t="shared" ref="N106:N111" si="55">M106/L106</f>
        <v>204.42533740165911</v>
      </c>
      <c r="O106" s="139">
        <f t="shared" ref="O106:O111" si="56">L106-I106</f>
        <v>0</v>
      </c>
      <c r="P106" s="140">
        <f t="shared" ref="P106:P111" si="57">N106-K106</f>
        <v>-27.907995931674236</v>
      </c>
      <c r="Q106" s="141">
        <f t="shared" ref="Q106:Q111" si="58">N106/K106</f>
        <v>0.87987950101144519</v>
      </c>
      <c r="R106" s="273"/>
      <c r="S106" s="142">
        <f>S90</f>
        <v>0.23958333333333334</v>
      </c>
      <c r="T106" s="143">
        <f>INDEX(T90:T105,COUNTA(T90:T105))</f>
        <v>0.5037152777777778</v>
      </c>
      <c r="U106" s="144"/>
      <c r="V106" s="155"/>
      <c r="W106" s="134"/>
      <c r="X106" s="138"/>
      <c r="Y106" s="260"/>
      <c r="Z106" s="261"/>
      <c r="AA106" s="156">
        <f t="shared" ref="AA106:AA113" si="59">M106-J106</f>
        <v>-376.75794507760202</v>
      </c>
      <c r="AB106" s="141">
        <f t="shared" ref="AB106:AB113" si="60">M106/J106</f>
        <v>0.87987950101144519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2448</v>
      </c>
      <c r="G107" s="158">
        <f t="shared" ref="G107:G111" si="61">E107*F107</f>
        <v>60539.040000000001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3256.7627494456751</v>
      </c>
      <c r="N107" s="162">
        <f t="shared" si="55"/>
        <v>542.79379157427923</v>
      </c>
      <c r="O107" s="164">
        <f t="shared" si="56"/>
        <v>0</v>
      </c>
      <c r="P107" s="165">
        <f t="shared" si="57"/>
        <v>-57.206208425720774</v>
      </c>
      <c r="Q107" s="151">
        <f t="shared" si="58"/>
        <v>0.90465631929046542</v>
      </c>
      <c r="R107" s="271">
        <f>Q123</f>
        <v>0.87489958325979633</v>
      </c>
      <c r="S107" s="192">
        <v>0.16666666666666666</v>
      </c>
      <c r="T107" s="193">
        <v>0.19798611111111111</v>
      </c>
      <c r="U107" s="168"/>
      <c r="V107" s="169">
        <v>45.100000000000016</v>
      </c>
      <c r="W107" s="167"/>
      <c r="X107" s="170"/>
      <c r="Y107" s="274"/>
      <c r="Z107" s="275"/>
      <c r="AA107" s="108">
        <f t="shared" si="59"/>
        <v>-343.23725055432487</v>
      </c>
      <c r="AB107" s="151">
        <f t="shared" si="60"/>
        <v>0.90465631929046531</v>
      </c>
      <c r="AC107" s="276">
        <f>AB123</f>
        <v>0.87489958325979622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2073</v>
      </c>
      <c r="G108" s="94">
        <f t="shared" si="61"/>
        <v>51265.29</v>
      </c>
      <c r="H108" s="95"/>
      <c r="I108" s="96">
        <v>6</v>
      </c>
      <c r="J108" s="97">
        <v>3600</v>
      </c>
      <c r="K108" s="98">
        <f t="shared" si="47"/>
        <v>600</v>
      </c>
      <c r="L108" s="99">
        <v>6</v>
      </c>
      <c r="M108" s="97">
        <f>F108/V108*60</f>
        <v>3257.4421649934502</v>
      </c>
      <c r="N108" s="98">
        <f t="shared" si="55"/>
        <v>542.90702749890841</v>
      </c>
      <c r="O108" s="100">
        <f t="shared" si="56"/>
        <v>0</v>
      </c>
      <c r="P108" s="101">
        <f t="shared" si="57"/>
        <v>-57.092972501091594</v>
      </c>
      <c r="Q108" s="102">
        <f t="shared" si="58"/>
        <v>0.90484504583151404</v>
      </c>
      <c r="R108" s="272"/>
      <c r="S108" s="1">
        <v>0.20138888888888887</v>
      </c>
      <c r="T108" s="2">
        <v>0.22790509259259259</v>
      </c>
      <c r="U108" s="103">
        <v>4.8999999999999666</v>
      </c>
      <c r="V108" s="104">
        <v>38.183333333333358</v>
      </c>
      <c r="W108" s="105"/>
      <c r="X108" s="112"/>
      <c r="Y108" s="264"/>
      <c r="Z108" s="265"/>
      <c r="AA108" s="110">
        <f t="shared" si="59"/>
        <v>-342.55783500654979</v>
      </c>
      <c r="AB108" s="102">
        <f t="shared" si="60"/>
        <v>0.90484504583151393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1551</v>
      </c>
      <c r="G109" s="94">
        <f t="shared" si="61"/>
        <v>35409.329999999994</v>
      </c>
      <c r="H109" s="95"/>
      <c r="I109" s="96">
        <v>10</v>
      </c>
      <c r="J109" s="97">
        <v>3600</v>
      </c>
      <c r="K109" s="98">
        <f t="shared" si="47"/>
        <v>360</v>
      </c>
      <c r="L109" s="99">
        <v>10</v>
      </c>
      <c r="M109" s="97">
        <f>F109/V109*60</f>
        <v>3096.8386023294447</v>
      </c>
      <c r="N109" s="98">
        <f t="shared" si="55"/>
        <v>309.68386023294448</v>
      </c>
      <c r="O109" s="100">
        <f t="shared" si="56"/>
        <v>0</v>
      </c>
      <c r="P109" s="101">
        <f t="shared" si="57"/>
        <v>-50.316139767055517</v>
      </c>
      <c r="Q109" s="102">
        <f t="shared" si="58"/>
        <v>0.86023294509151249</v>
      </c>
      <c r="R109" s="272"/>
      <c r="S109" s="1">
        <v>0.23124999999999996</v>
      </c>
      <c r="T109" s="2">
        <v>0.25211805555555555</v>
      </c>
      <c r="U109" s="103">
        <v>4.8166666666666069</v>
      </c>
      <c r="V109" s="104">
        <v>30.050000000000061</v>
      </c>
      <c r="W109" s="105"/>
      <c r="X109" s="106"/>
      <c r="Y109" s="264"/>
      <c r="Z109" s="265"/>
      <c r="AA109" s="110">
        <f t="shared" si="59"/>
        <v>-503.16139767055529</v>
      </c>
      <c r="AB109" s="102">
        <f t="shared" si="60"/>
        <v>0.86023294509151238</v>
      </c>
      <c r="AC109" s="277"/>
    </row>
    <row r="110" spans="1:29" ht="15.75" customHeight="1">
      <c r="A110" s="280"/>
      <c r="B110" s="91" t="s">
        <v>153</v>
      </c>
      <c r="C110" s="262" t="s">
        <v>260</v>
      </c>
      <c r="D110" s="263"/>
      <c r="E110" s="92">
        <v>20.66</v>
      </c>
      <c r="F110" s="93">
        <v>5416</v>
      </c>
      <c r="G110" s="94">
        <f t="shared" si="61"/>
        <v>111894.56</v>
      </c>
      <c r="H110" s="95"/>
      <c r="I110" s="96">
        <v>6</v>
      </c>
      <c r="J110" s="97">
        <v>3600</v>
      </c>
      <c r="K110" s="98">
        <f t="shared" si="47"/>
        <v>600</v>
      </c>
      <c r="L110" s="99">
        <v>6</v>
      </c>
      <c r="M110" s="97">
        <f>F110/V110*60</f>
        <v>2954.1818181818157</v>
      </c>
      <c r="N110" s="98">
        <f t="shared" si="55"/>
        <v>492.36363636363598</v>
      </c>
      <c r="O110" s="100">
        <f t="shared" si="56"/>
        <v>0</v>
      </c>
      <c r="P110" s="101">
        <f t="shared" si="57"/>
        <v>-107.63636363636402</v>
      </c>
      <c r="Q110" s="102">
        <f t="shared" si="58"/>
        <v>0.82060606060606001</v>
      </c>
      <c r="R110" s="272"/>
      <c r="S110" s="1">
        <v>0.25555555555555548</v>
      </c>
      <c r="T110" s="2">
        <v>0.33194444444444443</v>
      </c>
      <c r="U110" s="103">
        <v>4.9499999999998945</v>
      </c>
      <c r="V110" s="104">
        <v>110.00000000000009</v>
      </c>
      <c r="W110" s="105"/>
      <c r="X110" s="112"/>
      <c r="Y110" s="264"/>
      <c r="Z110" s="265"/>
      <c r="AA110" s="110">
        <f t="shared" si="59"/>
        <v>-645.81818181818426</v>
      </c>
      <c r="AB110" s="102">
        <f t="shared" si="60"/>
        <v>0.82060606060605989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1751</v>
      </c>
      <c r="G111" s="94">
        <f t="shared" si="61"/>
        <v>45893.71</v>
      </c>
      <c r="H111" s="112"/>
      <c r="I111" s="96">
        <v>6</v>
      </c>
      <c r="J111" s="97">
        <v>3273</v>
      </c>
      <c r="K111" s="98">
        <f t="shared" si="47"/>
        <v>545.5</v>
      </c>
      <c r="L111" s="113">
        <v>6</v>
      </c>
      <c r="M111" s="97">
        <f>F111/V111*60</f>
        <v>2896.8749999999923</v>
      </c>
      <c r="N111" s="98">
        <f t="shared" si="55"/>
        <v>482.81249999999869</v>
      </c>
      <c r="O111" s="100">
        <f t="shared" si="56"/>
        <v>0</v>
      </c>
      <c r="P111" s="101">
        <f t="shared" si="57"/>
        <v>-62.687500000001307</v>
      </c>
      <c r="Q111" s="102">
        <f t="shared" si="58"/>
        <v>0.88508249312557052</v>
      </c>
      <c r="R111" s="272"/>
      <c r="S111" s="1">
        <v>0.33611111111111103</v>
      </c>
      <c r="T111" s="2">
        <v>0.36129629629629628</v>
      </c>
      <c r="U111" s="103">
        <v>5.9999999999998987</v>
      </c>
      <c r="V111" s="104">
        <v>36.266666666666765</v>
      </c>
      <c r="W111" s="105"/>
      <c r="X111" s="112"/>
      <c r="Y111" s="264"/>
      <c r="Z111" s="265"/>
      <c r="AA111" s="110">
        <f t="shared" si="59"/>
        <v>-376.12500000000773</v>
      </c>
      <c r="AB111" s="102">
        <f t="shared" si="60"/>
        <v>0.88508249312557052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>
        <f t="shared" si="59"/>
        <v>0</v>
      </c>
      <c r="AB112" s="102" t="e">
        <f t="shared" si="60"/>
        <v>#DIV/0!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>
        <f t="shared" si="59"/>
        <v>0</v>
      </c>
      <c r="AB113" s="102" t="e">
        <f t="shared" si="60"/>
        <v>#DIV/0!</v>
      </c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62">AVERAGE(I107:I122)</f>
        <v>6.8</v>
      </c>
      <c r="J123" s="137">
        <f t="shared" si="62"/>
        <v>3534.6</v>
      </c>
      <c r="K123" s="138">
        <f t="shared" ref="K123" si="63">J123/I123</f>
        <v>519.79411764705878</v>
      </c>
      <c r="L123" s="136">
        <f t="shared" ref="L123:M123" si="64">AVERAGE(L107:L122)</f>
        <v>6.8</v>
      </c>
      <c r="M123" s="137">
        <f t="shared" si="64"/>
        <v>3092.4200669900756</v>
      </c>
      <c r="N123" s="138">
        <f>M123/L123</f>
        <v>454.76765691030528</v>
      </c>
      <c r="O123" s="139">
        <f>L123-I123</f>
        <v>0</v>
      </c>
      <c r="P123" s="140">
        <f>N123-K123</f>
        <v>-65.026460736753506</v>
      </c>
      <c r="Q123" s="141">
        <f>N123/K123</f>
        <v>0.87489958325979633</v>
      </c>
      <c r="R123" s="273"/>
      <c r="S123" s="142">
        <f>S107</f>
        <v>0.16666666666666666</v>
      </c>
      <c r="T123" s="143">
        <f>INDEX(T107:T122,COUNTA(T107:T122))</f>
        <v>0.36129629629629628</v>
      </c>
      <c r="U123" s="144"/>
      <c r="V123" s="155"/>
      <c r="W123" s="134"/>
      <c r="X123" s="138"/>
      <c r="Y123" s="260"/>
      <c r="Z123" s="261"/>
      <c r="AA123" s="156">
        <f>M123-J123</f>
        <v>-442.1799330099243</v>
      </c>
      <c r="AB123" s="141">
        <f>M123/J123</f>
        <v>0.87489958325979622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1261</v>
      </c>
      <c r="G124" s="158">
        <f t="shared" ref="G124:G126" si="65">E124*F124</f>
        <v>55862.299999999996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1769.1348402182352</v>
      </c>
      <c r="N124" s="162">
        <f>M124/L124</f>
        <v>104.06675530695502</v>
      </c>
      <c r="O124" s="164">
        <f>L124-I124</f>
        <v>0</v>
      </c>
      <c r="P124" s="165">
        <f>N124-K124</f>
        <v>-13.580303516574389</v>
      </c>
      <c r="Q124" s="151">
        <f>N124/K124</f>
        <v>0.88456742010911771</v>
      </c>
      <c r="R124" s="271">
        <f>Q140</f>
        <v>0.88403347713668212</v>
      </c>
      <c r="S124" s="166">
        <v>0.70849537037037036</v>
      </c>
      <c r="T124" s="167">
        <v>0.73819444444444449</v>
      </c>
      <c r="U124" s="168"/>
      <c r="V124" s="169">
        <v>42.766666666666744</v>
      </c>
      <c r="W124" s="86"/>
      <c r="X124" s="87"/>
      <c r="Y124" s="274"/>
      <c r="Z124" s="275"/>
      <c r="AA124" s="108">
        <f>M124-J124</f>
        <v>-230.86515978176476</v>
      </c>
      <c r="AB124" s="151">
        <f>M124/J124</f>
        <v>0.8845674201091176</v>
      </c>
      <c r="AC124" s="349">
        <f>AB140</f>
        <v>0.88403347713668212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1129</v>
      </c>
      <c r="G125" s="94">
        <f t="shared" si="65"/>
        <v>57206.43</v>
      </c>
      <c r="H125" s="95"/>
      <c r="I125" s="96">
        <v>20</v>
      </c>
      <c r="J125" s="97">
        <v>2000</v>
      </c>
      <c r="K125" s="98">
        <f t="shared" ref="K125:K126" si="66">J125/I125</f>
        <v>100</v>
      </c>
      <c r="L125" s="99">
        <v>20</v>
      </c>
      <c r="M125" s="97">
        <f>F125/V125*60</f>
        <v>1767.8990865593726</v>
      </c>
      <c r="N125" s="98">
        <f>M125/L125</f>
        <v>88.394954327968634</v>
      </c>
      <c r="O125" s="100">
        <f>L125-I125</f>
        <v>0</v>
      </c>
      <c r="P125" s="101">
        <f>N125-K125</f>
        <v>-11.605045672031366</v>
      </c>
      <c r="Q125" s="102">
        <f>N125/K125</f>
        <v>0.88394954327968633</v>
      </c>
      <c r="R125" s="272"/>
      <c r="S125" s="1">
        <v>0.7416666666666667</v>
      </c>
      <c r="T125" s="2">
        <v>0.76827546296296301</v>
      </c>
      <c r="U125" s="103">
        <v>4.9999999999999822</v>
      </c>
      <c r="V125" s="104">
        <v>38.316666666666691</v>
      </c>
      <c r="W125" s="105"/>
      <c r="X125" s="106"/>
      <c r="Y125" s="264"/>
      <c r="Z125" s="265"/>
      <c r="AA125" s="110">
        <f>M125-J125</f>
        <v>-232.10091344062744</v>
      </c>
      <c r="AB125" s="102">
        <f>M125/J125</f>
        <v>0.88394954327968633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2126</v>
      </c>
      <c r="G126" s="94">
        <f t="shared" si="65"/>
        <v>121819.79999999999</v>
      </c>
      <c r="H126" s="95"/>
      <c r="I126" s="96">
        <v>21</v>
      </c>
      <c r="J126" s="97">
        <v>2000</v>
      </c>
      <c r="K126" s="98">
        <f t="shared" si="66"/>
        <v>95.238095238095241</v>
      </c>
      <c r="L126" s="99">
        <v>21</v>
      </c>
      <c r="M126" s="97">
        <f>F126/V126*60</f>
        <v>1767.1669360424846</v>
      </c>
      <c r="N126" s="98">
        <f>M126/L126</f>
        <v>84.150806478213553</v>
      </c>
      <c r="O126" s="100">
        <f>L126-I126</f>
        <v>0</v>
      </c>
      <c r="P126" s="101">
        <f>N126-K126</f>
        <v>-11.087288759881687</v>
      </c>
      <c r="Q126" s="102">
        <f>N126/K126</f>
        <v>0.88358346802124232</v>
      </c>
      <c r="R126" s="272"/>
      <c r="S126" s="1">
        <v>0.77152777777777781</v>
      </c>
      <c r="T126" s="2">
        <v>0.82165509259259262</v>
      </c>
      <c r="U126" s="103">
        <v>4.6833333333333194</v>
      </c>
      <c r="V126" s="104">
        <v>72.183333333333323</v>
      </c>
      <c r="W126" s="105"/>
      <c r="X126" s="106"/>
      <c r="Y126" s="264"/>
      <c r="Z126" s="265"/>
      <c r="AA126" s="110">
        <f>M126-J126</f>
        <v>-232.83306395751538</v>
      </c>
      <c r="AB126" s="102">
        <f>M126/J126</f>
        <v>0.88358346802124232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67">AVERAGE(I124:I139)</f>
        <v>19.333333333333332</v>
      </c>
      <c r="J140" s="137">
        <f t="shared" si="67"/>
        <v>2000</v>
      </c>
      <c r="K140" s="138">
        <f t="shared" ref="K140" si="68">J140/I140</f>
        <v>103.44827586206897</v>
      </c>
      <c r="L140" s="136">
        <f t="shared" ref="L140:M140" si="69">AVERAGE(L124:L139)</f>
        <v>19.333333333333332</v>
      </c>
      <c r="M140" s="137">
        <f t="shared" si="69"/>
        <v>1768.0669542733642</v>
      </c>
      <c r="N140" s="138">
        <f>M140/L140</f>
        <v>91.451739014139534</v>
      </c>
      <c r="O140" s="139">
        <f>L140-I140</f>
        <v>0</v>
      </c>
      <c r="P140" s="140">
        <f>N140-K140</f>
        <v>-11.996536847929434</v>
      </c>
      <c r="Q140" s="141">
        <f>N140/K140</f>
        <v>0.88403347713668212</v>
      </c>
      <c r="R140" s="273"/>
      <c r="S140" s="142">
        <f>S124</f>
        <v>0.70849537037037036</v>
      </c>
      <c r="T140" s="143">
        <f>INDEX(T124:T139,COUNTA(T124:T139))</f>
        <v>0.82165509259259262</v>
      </c>
      <c r="U140" s="144"/>
      <c r="V140" s="155"/>
      <c r="W140" s="187"/>
      <c r="X140" s="188"/>
      <c r="Y140" s="260"/>
      <c r="Z140" s="261"/>
      <c r="AA140" s="156">
        <f>M140-J140</f>
        <v>-231.93304572663578</v>
      </c>
      <c r="AB140" s="141">
        <f>M140/J140</f>
        <v>0.88403347713668212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2183</v>
      </c>
      <c r="G141" s="158">
        <f t="shared" ref="G141:G143" si="70">E141*F141</f>
        <v>123972.56999999999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1768.0089988751415</v>
      </c>
      <c r="N141" s="162">
        <f>M141/L141</f>
        <v>76.869956472832243</v>
      </c>
      <c r="O141" s="164">
        <f>L141-I141</f>
        <v>0</v>
      </c>
      <c r="P141" s="165">
        <f>N141-K141</f>
        <v>-10.086565266298194</v>
      </c>
      <c r="Q141" s="151">
        <f>N141/K141</f>
        <v>0.88400449943757076</v>
      </c>
      <c r="R141" s="271">
        <f>Q157</f>
        <v>0.88427659147436799</v>
      </c>
      <c r="S141" s="166">
        <v>0.70833333333333337</v>
      </c>
      <c r="T141" s="167">
        <v>0.7597800925925926</v>
      </c>
      <c r="U141" s="168"/>
      <c r="V141" s="169">
        <v>74.0833333333333</v>
      </c>
      <c r="W141" s="167"/>
      <c r="X141" s="170"/>
      <c r="Y141" s="274"/>
      <c r="Z141" s="275"/>
      <c r="AA141" s="108">
        <f>M141-J141</f>
        <v>-231.99100112485849</v>
      </c>
      <c r="AB141" s="151">
        <f>M141/J141</f>
        <v>0.88400449943757076</v>
      </c>
      <c r="AC141" s="276">
        <f>AB157</f>
        <v>0.8842765914743681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1723</v>
      </c>
      <c r="G142" s="94">
        <f t="shared" si="70"/>
        <v>97987.01</v>
      </c>
      <c r="H142" s="95"/>
      <c r="I142" s="96">
        <v>23</v>
      </c>
      <c r="J142" s="97">
        <v>2000</v>
      </c>
      <c r="K142" s="98">
        <f t="shared" ref="K142:K143" si="71">J142/I142</f>
        <v>86.956521739130437</v>
      </c>
      <c r="L142" s="99">
        <v>23</v>
      </c>
      <c r="M142" s="97">
        <f>F142/V142*60</f>
        <v>1768.1870011402516</v>
      </c>
      <c r="N142" s="98">
        <f>M142/L142</f>
        <v>76.877695701750071</v>
      </c>
      <c r="O142" s="100">
        <f>L142-I142</f>
        <v>0</v>
      </c>
      <c r="P142" s="101">
        <f>N142-K142</f>
        <v>-10.078826037380367</v>
      </c>
      <c r="Q142" s="102">
        <f>N142/K142</f>
        <v>0.88409350057012581</v>
      </c>
      <c r="R142" s="272"/>
      <c r="S142" s="1">
        <v>0.76319444444444451</v>
      </c>
      <c r="T142" s="2">
        <v>0.80379629629629634</v>
      </c>
      <c r="U142" s="103">
        <v>4.9166666666667425</v>
      </c>
      <c r="V142" s="104">
        <v>58.46666666666664</v>
      </c>
      <c r="W142" s="105"/>
      <c r="X142" s="106"/>
      <c r="Y142" s="264"/>
      <c r="Z142" s="265"/>
      <c r="AA142" s="110">
        <f>M142-J142</f>
        <v>-231.8129988597484</v>
      </c>
      <c r="AB142" s="102">
        <f>M142/J142</f>
        <v>0.88409350057012581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2144</v>
      </c>
      <c r="G143" s="94">
        <f t="shared" si="70"/>
        <v>102054.40000000001</v>
      </c>
      <c r="H143" s="95"/>
      <c r="I143" s="96">
        <v>23</v>
      </c>
      <c r="J143" s="97">
        <v>2000</v>
      </c>
      <c r="K143" s="98">
        <f t="shared" si="71"/>
        <v>86.956521739130437</v>
      </c>
      <c r="L143" s="99">
        <v>23</v>
      </c>
      <c r="M143" s="97">
        <f>F143/V143*60</f>
        <v>1769.4635488308154</v>
      </c>
      <c r="N143" s="98">
        <f>M143/L143</f>
        <v>76.93319777525285</v>
      </c>
      <c r="O143" s="100">
        <f>L143-I143</f>
        <v>0</v>
      </c>
      <c r="P143" s="101">
        <f>N143-K143</f>
        <v>-10.023323963877587</v>
      </c>
      <c r="Q143" s="102">
        <f>N143/K143</f>
        <v>0.88473177441540773</v>
      </c>
      <c r="R143" s="272"/>
      <c r="S143" s="1">
        <v>0.80715277777777783</v>
      </c>
      <c r="T143" s="2">
        <v>0.85763888888888884</v>
      </c>
      <c r="U143" s="103">
        <v>4.8333333333333428</v>
      </c>
      <c r="V143" s="104">
        <v>72.699999999999847</v>
      </c>
      <c r="W143" s="105"/>
      <c r="X143" s="106"/>
      <c r="Y143" s="264"/>
      <c r="Z143" s="265"/>
      <c r="AA143" s="110">
        <f>M143-J143</f>
        <v>-230.5364511691846</v>
      </c>
      <c r="AB143" s="102">
        <f>M143/J143</f>
        <v>0.88473177441540773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72">AVERAGE(I141:I156)</f>
        <v>23</v>
      </c>
      <c r="J157" s="137">
        <f t="shared" si="72"/>
        <v>2000</v>
      </c>
      <c r="K157" s="138">
        <f t="shared" ref="K157" si="73">J157/I157</f>
        <v>86.956521739130437</v>
      </c>
      <c r="L157" s="136">
        <f t="shared" ref="L157:M157" si="74">AVERAGE(L141:L156)</f>
        <v>23</v>
      </c>
      <c r="M157" s="137">
        <f t="shared" si="74"/>
        <v>1768.5531829487361</v>
      </c>
      <c r="N157" s="138">
        <f>M157/L157</f>
        <v>76.893616649945045</v>
      </c>
      <c r="O157" s="139">
        <f>L157-I157</f>
        <v>0</v>
      </c>
      <c r="P157" s="140">
        <f>N157-K157</f>
        <v>-10.062905089185392</v>
      </c>
      <c r="Q157" s="141">
        <f>N157/K157</f>
        <v>0.88427659147436799</v>
      </c>
      <c r="R157" s="273"/>
      <c r="S157" s="142">
        <f>S141</f>
        <v>0.70833333333333337</v>
      </c>
      <c r="T157" s="143">
        <f>INDEX(T141:T156,COUNTA(T141:T156))</f>
        <v>0.85763888888888884</v>
      </c>
      <c r="U157" s="144"/>
      <c r="V157" s="155"/>
      <c r="W157" s="134"/>
      <c r="X157" s="138"/>
      <c r="Y157" s="260"/>
      <c r="Z157" s="261"/>
      <c r="AA157" s="156">
        <f>M157-J157</f>
        <v>-231.44681705126391</v>
      </c>
      <c r="AB157" s="141">
        <f>M157/J157</f>
        <v>0.8842765914743681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86" priority="3" operator="greaterThan">
      <formula>0</formula>
    </cfRule>
  </conditionalFormatting>
  <conditionalFormatting sqref="P5:P157 AA5:AA157">
    <cfRule type="cellIs" dxfId="685" priority="6" operator="lessThan">
      <formula>0</formula>
    </cfRule>
  </conditionalFormatting>
  <conditionalFormatting sqref="Q5:Q157 AB5:AB157">
    <cfRule type="cellIs" dxfId="684" priority="4" operator="greaterThan">
      <formula>1</formula>
    </cfRule>
    <cfRule type="cellIs" dxfId="683" priority="5" operator="lessThan">
      <formula>0.8</formula>
    </cfRule>
  </conditionalFormatting>
  <conditionalFormatting sqref="R5:R157 AC124">
    <cfRule type="cellIs" dxfId="682" priority="7" operator="lessThan">
      <formula>0.8</formula>
    </cfRule>
  </conditionalFormatting>
  <conditionalFormatting sqref="AC5:AC22 AC56:AC91">
    <cfRule type="cellIs" dxfId="681" priority="9" operator="lessThan">
      <formula>0.8</formula>
    </cfRule>
  </conditionalFormatting>
  <conditionalFormatting sqref="AC39">
    <cfRule type="cellIs" dxfId="680" priority="12" operator="lessThan">
      <formula>0.8</formula>
    </cfRule>
  </conditionalFormatting>
  <conditionalFormatting sqref="AC54">
    <cfRule type="cellIs" dxfId="679" priority="11" operator="lessThan">
      <formula>0.8</formula>
    </cfRule>
  </conditionalFormatting>
  <conditionalFormatting sqref="AC97:AC105">
    <cfRule type="cellIs" dxfId="678" priority="10" operator="lessThan">
      <formula>0.8</formula>
    </cfRule>
  </conditionalFormatting>
  <conditionalFormatting sqref="AC107:AC112">
    <cfRule type="cellIs" dxfId="677" priority="8" operator="lessThan">
      <formula>0.8</formula>
    </cfRule>
  </conditionalFormatting>
  <conditionalFormatting sqref="AC139">
    <cfRule type="cellIs" dxfId="676" priority="2" operator="lessThan">
      <formula>0.8</formula>
    </cfRule>
  </conditionalFormatting>
  <conditionalFormatting sqref="AC141:AC157">
    <cfRule type="cellIs" dxfId="675" priority="1" operator="lessThan">
      <formula>0.8</formula>
    </cfRule>
  </conditionalFormatting>
  <dataValidations count="1">
    <dataValidation type="list" allowBlank="1" showInputMessage="1" showErrorMessage="1" sqref="Y5:Z157" xr:uid="{D9DDE1D6-46AA-4963-8F4E-E0B4E2D77407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A931-80C3-4732-8710-FC57DC7D7931}">
  <sheetPr>
    <tabColor theme="8" tint="0.59999389629810485"/>
  </sheetPr>
  <dimension ref="B1:AR36"/>
  <sheetViews>
    <sheetView zoomScale="70" zoomScaleNormal="70" workbookViewId="0">
      <selection activeCell="N36" sqref="N36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252</v>
      </c>
      <c r="D3" s="248"/>
      <c r="E3" s="6" t="s">
        <v>2</v>
      </c>
      <c r="F3" s="249">
        <f>'1124(18度C)'!D1+'1124(4度C)'!D1</f>
        <v>227925</v>
      </c>
      <c r="G3" s="250"/>
      <c r="H3" s="6" t="s">
        <v>3</v>
      </c>
      <c r="I3" s="251">
        <f>'1124(18度C)'!F1+'1124(4度C)'!F1</f>
        <v>7284382.4299999978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453.60412999594371</v>
      </c>
      <c r="F6" s="226" t="e">
        <f>AVERAGE(#REF!,D13:K13)</f>
        <v>#REF!</v>
      </c>
      <c r="G6" s="227">
        <f>AVERAGE(D13:K13)</f>
        <v>179.5083007128639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783.48901098901092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399.31965150229865</v>
      </c>
      <c r="F7" s="230" t="e">
        <f>AVERAGE(#REF!,D14:K14)</f>
        <v>#REF!</v>
      </c>
      <c r="G7" s="217">
        <f>AVERAGE(D14:K14)</f>
        <v>159.18123946136353</v>
      </c>
      <c r="H7" s="218"/>
      <c r="I7" s="217">
        <f>AVERAGE(L14:O14)</f>
        <v>84.172228367048547</v>
      </c>
      <c r="J7" s="218"/>
      <c r="K7" s="217">
        <f>AVERAGE(D28:O28)</f>
        <v>523.67875912997795</v>
      </c>
      <c r="L7" s="218"/>
      <c r="M7" s="217">
        <f>AVERAGE(P28:X28)</f>
        <v>687.4696469349567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0.88175647195778628</v>
      </c>
      <c r="F8" s="222" t="e">
        <f>AVERAGE(D15:K15,#REF!)</f>
        <v>#REF!</v>
      </c>
      <c r="G8" s="223">
        <f>AVERAGE(D15:K15)</f>
        <v>0.88649438110901191</v>
      </c>
      <c r="H8" s="224"/>
      <c r="I8" s="223">
        <f>AVERAGE(L15:O15)</f>
        <v>0.88415308567190898</v>
      </c>
      <c r="J8" s="224"/>
      <c r="K8" s="223">
        <f>AVERAGE(D29:O29)</f>
        <v>0.87993354653972422</v>
      </c>
      <c r="L8" s="224"/>
      <c r="M8" s="223">
        <f>AVERAGE(P29:X29)</f>
        <v>0.87671684924570814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93.877551020408163</v>
      </c>
      <c r="G13" s="23">
        <v>86.021505376344081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107.24089998295504</v>
      </c>
      <c r="E14" s="27">
        <v>70.97319375331837</v>
      </c>
      <c r="F14" s="27">
        <v>83.004441210136832</v>
      </c>
      <c r="G14" s="27">
        <v>76.123651427060878</v>
      </c>
      <c r="H14" s="27">
        <v>125.80416435536753</v>
      </c>
      <c r="I14" s="27">
        <v>204.42349219802983</v>
      </c>
      <c r="J14" s="27" t="s">
        <v>36</v>
      </c>
      <c r="K14" s="54">
        <v>446.69883330267618</v>
      </c>
      <c r="L14" s="26" t="s">
        <v>36</v>
      </c>
      <c r="M14" s="66" t="s">
        <v>36</v>
      </c>
      <c r="N14" s="27">
        <v>91.448226053617404</v>
      </c>
      <c r="O14" s="28">
        <v>76.89623068047969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0.88808870298384646</v>
      </c>
      <c r="E15" s="31">
        <f t="shared" si="0"/>
        <v>0.88716492191647967</v>
      </c>
      <c r="F15" s="31">
        <f t="shared" si="0"/>
        <v>0.88417774332537058</v>
      </c>
      <c r="G15" s="31">
        <f t="shared" si="0"/>
        <v>0.88493744783958272</v>
      </c>
      <c r="H15" s="31">
        <f t="shared" si="0"/>
        <v>0.89245689243551318</v>
      </c>
      <c r="I15" s="31">
        <f t="shared" si="0"/>
        <v>0.87987155895852154</v>
      </c>
      <c r="J15" s="31" t="s">
        <v>36</v>
      </c>
      <c r="K15" s="55">
        <f t="shared" ref="K15" si="1">K14/K13</f>
        <v>0.88876340030376844</v>
      </c>
      <c r="L15" s="30" t="s">
        <v>36</v>
      </c>
      <c r="M15" s="67" t="s">
        <v>36</v>
      </c>
      <c r="N15" s="31">
        <f t="shared" ref="N15:O15" si="2">N14/N13</f>
        <v>0.8839995185183015</v>
      </c>
      <c r="O15" s="32">
        <f t="shared" si="2"/>
        <v>0.88430665282551646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0.16696759259259258</v>
      </c>
      <c r="E16" s="2">
        <v>0.25</v>
      </c>
      <c r="F16" s="2">
        <v>0.16697916666666668</v>
      </c>
      <c r="G16" s="2">
        <v>0.25019675925925927</v>
      </c>
      <c r="H16" s="2">
        <v>0.25</v>
      </c>
      <c r="I16" s="2">
        <v>0.24054398148148148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0.52986111111111112</v>
      </c>
      <c r="E17" s="2">
        <v>0.61675925925925923</v>
      </c>
      <c r="F17" s="2">
        <v>0.60902777777777772</v>
      </c>
      <c r="G17" s="2">
        <v>0.58194444444444449</v>
      </c>
      <c r="H17" s="2">
        <v>0.60972222222222228</v>
      </c>
      <c r="I17" s="2">
        <v>0.52777777777777779</v>
      </c>
      <c r="J17" s="2" t="s">
        <v>36</v>
      </c>
      <c r="K17" s="2">
        <v>0.40844907407407405</v>
      </c>
      <c r="L17" s="1" t="s">
        <v>36</v>
      </c>
      <c r="M17" s="68" t="s">
        <v>36</v>
      </c>
      <c r="N17" s="2">
        <v>0.81874999999999998</v>
      </c>
      <c r="O17" s="3">
        <v>0.86211805555555554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</v>
      </c>
      <c r="G18" s="34">
        <v>23.25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787.5</v>
      </c>
      <c r="U27" s="23" t="s">
        <v>36</v>
      </c>
      <c r="V27" s="23">
        <v>825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183.25727661015569</v>
      </c>
      <c r="E28" s="27" t="s">
        <v>36</v>
      </c>
      <c r="F28" s="27" t="s">
        <v>36</v>
      </c>
      <c r="G28" s="27">
        <v>271.69216307365929</v>
      </c>
      <c r="H28" s="27">
        <v>384.44105058267274</v>
      </c>
      <c r="I28" s="27">
        <v>371.29111305329099</v>
      </c>
      <c r="J28" s="27" t="s">
        <v>36</v>
      </c>
      <c r="K28" s="27" t="s">
        <v>36</v>
      </c>
      <c r="L28" s="27" t="s">
        <v>36</v>
      </c>
      <c r="M28" s="27">
        <v>692.7211671700361</v>
      </c>
      <c r="N28" s="27">
        <v>1000.6156178558176</v>
      </c>
      <c r="O28" s="27">
        <v>761.7329255642137</v>
      </c>
      <c r="P28" s="26">
        <v>248.93717907877712</v>
      </c>
      <c r="Q28" s="27" t="s">
        <v>36</v>
      </c>
      <c r="R28" s="27" t="s">
        <v>36</v>
      </c>
      <c r="S28" s="27" t="s">
        <v>36</v>
      </c>
      <c r="T28" s="27">
        <v>683.0588494697032</v>
      </c>
      <c r="U28" s="27" t="s">
        <v>36</v>
      </c>
      <c r="V28" s="27">
        <v>734.78229990190528</v>
      </c>
      <c r="W28" s="27">
        <v>857.12176766842174</v>
      </c>
      <c r="X28" s="28">
        <v>913.44813855597602</v>
      </c>
    </row>
    <row r="29" spans="2:44" ht="40.15" customHeight="1">
      <c r="B29" s="205"/>
      <c r="C29" s="29" t="s">
        <v>38</v>
      </c>
      <c r="D29" s="31">
        <f>D28/D27</f>
        <v>0.86538158399240195</v>
      </c>
      <c r="E29" s="31" t="s">
        <v>36</v>
      </c>
      <c r="F29" s="31" t="s">
        <v>36</v>
      </c>
      <c r="G29" s="31">
        <f>G28/G27</f>
        <v>0.86790552092974493</v>
      </c>
      <c r="H29" s="31">
        <f>H28/H27</f>
        <v>0.88717165519078334</v>
      </c>
      <c r="I29" s="31">
        <f>I28/I27</f>
        <v>0.89109867132789833</v>
      </c>
      <c r="J29" s="31" t="s">
        <v>36</v>
      </c>
      <c r="K29" s="31" t="s">
        <v>36</v>
      </c>
      <c r="L29" s="31" t="s">
        <v>36</v>
      </c>
      <c r="M29" s="31">
        <f>M28/M27</f>
        <v>0.89214089711292521</v>
      </c>
      <c r="N29" s="31">
        <f>N28/N27</f>
        <v>0.8701005372659284</v>
      </c>
      <c r="O29" s="31">
        <f>O28/O27</f>
        <v>0.88573595995838805</v>
      </c>
      <c r="P29" s="30">
        <f>P28/P27</f>
        <v>0.87128012677571987</v>
      </c>
      <c r="Q29" s="31" t="s">
        <v>36</v>
      </c>
      <c r="R29" s="31" t="s">
        <v>36</v>
      </c>
      <c r="S29" s="31" t="s">
        <v>36</v>
      </c>
      <c r="T29" s="31">
        <f>T28/T27</f>
        <v>0.86737631678692473</v>
      </c>
      <c r="U29" s="31" t="s">
        <v>36</v>
      </c>
      <c r="V29" s="31">
        <f>V28/V27</f>
        <v>0.89064521200230939</v>
      </c>
      <c r="W29" s="31">
        <f>W28/W27</f>
        <v>0.88433198251503831</v>
      </c>
      <c r="X29" s="32">
        <f>X28/X27</f>
        <v>0.86995060814854863</v>
      </c>
    </row>
    <row r="30" spans="2:44" ht="17.25" customHeight="1">
      <c r="B30" s="206" t="s">
        <v>39</v>
      </c>
      <c r="C30" s="14" t="s">
        <v>40</v>
      </c>
      <c r="D30" s="2">
        <v>0.30277777777777776</v>
      </c>
      <c r="E30" s="2" t="s">
        <v>36</v>
      </c>
      <c r="F30" s="2" t="s">
        <v>36</v>
      </c>
      <c r="G30" s="2">
        <v>0.16666666666666666</v>
      </c>
      <c r="H30" s="2">
        <v>0.25</v>
      </c>
      <c r="I30" s="2">
        <v>0.34236111111111112</v>
      </c>
      <c r="J30" s="2" t="s">
        <v>36</v>
      </c>
      <c r="K30" s="2" t="s">
        <v>36</v>
      </c>
      <c r="L30" s="2" t="s">
        <v>36</v>
      </c>
      <c r="M30" s="2">
        <v>0.25005787037037036</v>
      </c>
      <c r="N30" s="2">
        <v>0.16689814814814816</v>
      </c>
      <c r="O30" s="2">
        <v>0.25</v>
      </c>
      <c r="P30" s="1">
        <v>0.70857638888888885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3">
        <v>0.70854166666666663</v>
      </c>
    </row>
    <row r="31" spans="2:44" ht="17.25" customHeight="1">
      <c r="B31" s="203"/>
      <c r="C31" s="14" t="s">
        <v>41</v>
      </c>
      <c r="D31" s="2">
        <v>0.36875000000000002</v>
      </c>
      <c r="E31" s="2" t="s">
        <v>36</v>
      </c>
      <c r="F31" s="2" t="s">
        <v>36</v>
      </c>
      <c r="G31" s="2">
        <v>0.23680555555555555</v>
      </c>
      <c r="H31" s="2">
        <v>0.33274305555555556</v>
      </c>
      <c r="I31" s="2">
        <v>0.38194444444444442</v>
      </c>
      <c r="J31" s="2" t="s">
        <v>36</v>
      </c>
      <c r="K31" s="2" t="s">
        <v>36</v>
      </c>
      <c r="L31" s="2" t="s">
        <v>36</v>
      </c>
      <c r="M31" s="2">
        <v>0.4495601851851852</v>
      </c>
      <c r="N31" s="2">
        <v>0.43634259259259262</v>
      </c>
      <c r="O31" s="2">
        <v>0.41186342592592595</v>
      </c>
      <c r="P31" s="1">
        <v>0.84444444444444444</v>
      </c>
      <c r="Q31" s="2" t="s">
        <v>36</v>
      </c>
      <c r="R31" s="2" t="s">
        <v>36</v>
      </c>
      <c r="S31" s="2" t="s">
        <v>36</v>
      </c>
      <c r="T31" s="2">
        <v>0.96805555555555556</v>
      </c>
      <c r="U31" s="2" t="s">
        <v>36</v>
      </c>
      <c r="V31" s="2">
        <v>0.96388888888888891</v>
      </c>
      <c r="W31" s="2">
        <v>1.0277777777777777</v>
      </c>
      <c r="X31" s="3">
        <v>1.0270833333333333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4</v>
      </c>
      <c r="U32" s="2" t="s">
        <v>36</v>
      </c>
      <c r="V32" s="34">
        <v>4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9FD-13D6-4523-9827-C820BBFAC902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N36" sqref="N36"/>
      <selection pane="bottomLeft" activeCell="N36" sqref="N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124983</v>
      </c>
      <c r="E1" s="76" t="s">
        <v>3</v>
      </c>
      <c r="F1" s="77">
        <f>SUM(G5:G208)</f>
        <v>2466622.6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45985</v>
      </c>
      <c r="B2" s="323"/>
      <c r="C2" s="81" t="s">
        <v>34</v>
      </c>
      <c r="D2" s="82">
        <f>AVERAGE(N21,N38,N55,N72,N89,N106,N123,N140,N157,N174,N191,N208)</f>
        <v>591.9249623820524</v>
      </c>
      <c r="E2" s="82" t="s">
        <v>80</v>
      </c>
      <c r="F2" s="83">
        <f>F1/D1</f>
        <v>19.735664850419656</v>
      </c>
      <c r="G2" s="84" t="s">
        <v>81</v>
      </c>
      <c r="H2" s="85">
        <f>COUNT(H5:H208)</f>
        <v>5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2339</v>
      </c>
      <c r="G5" s="94">
        <f t="shared" ref="G5:G6" si="0">E5*F5</f>
        <v>69819.150000000009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3115.2053274139835</v>
      </c>
      <c r="N5" s="98">
        <f>M5/L5</f>
        <v>183.24737220082255</v>
      </c>
      <c r="O5" s="100">
        <f>L5-I5</f>
        <v>0</v>
      </c>
      <c r="P5" s="101">
        <f>N5-K5</f>
        <v>-28.517333681530374</v>
      </c>
      <c r="Q5" s="102">
        <f>N5/K5</f>
        <v>0.86533481317055105</v>
      </c>
      <c r="R5" s="272">
        <f>Q21</f>
        <v>0.86538158399240195</v>
      </c>
      <c r="S5" s="1">
        <v>0.30277777777777776</v>
      </c>
      <c r="T5" s="2">
        <v>0.33406249999999998</v>
      </c>
      <c r="U5" s="103">
        <v>4.9999999999999822</v>
      </c>
      <c r="V5" s="104">
        <v>45.050000000000011</v>
      </c>
      <c r="W5" s="105"/>
      <c r="X5" s="87"/>
      <c r="Y5" s="274"/>
      <c r="Z5" s="275"/>
      <c r="AA5" s="108">
        <f>M5-J5</f>
        <v>-484.79467258601653</v>
      </c>
      <c r="AB5" s="109">
        <f>M5/J5</f>
        <v>0.86533481317055094</v>
      </c>
      <c r="AC5" s="289">
        <f>AB21</f>
        <v>0.86538158399240184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2283</v>
      </c>
      <c r="G6" s="94">
        <f t="shared" si="0"/>
        <v>67394.16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3115.5420773313099</v>
      </c>
      <c r="N6" s="98">
        <f>M6/L6</f>
        <v>183.26718101948882</v>
      </c>
      <c r="O6" s="100">
        <f>L6-I6</f>
        <v>0</v>
      </c>
      <c r="P6" s="101">
        <f>N6-K6</f>
        <v>-28.497524862864111</v>
      </c>
      <c r="Q6" s="102">
        <f>N6/K6</f>
        <v>0.86542835481425284</v>
      </c>
      <c r="R6" s="272"/>
      <c r="S6" s="1">
        <v>0.3382175925925926</v>
      </c>
      <c r="T6" s="2">
        <v>0.36875000000000002</v>
      </c>
      <c r="U6" s="103">
        <v>5.9833333333333627</v>
      </c>
      <c r="V6" s="104">
        <v>43.96666666666669</v>
      </c>
      <c r="W6" s="105"/>
      <c r="X6" s="106"/>
      <c r="Y6" s="264"/>
      <c r="Z6" s="265"/>
      <c r="AA6" s="110">
        <f>M6-J6</f>
        <v>-484.45792266869012</v>
      </c>
      <c r="AB6" s="111">
        <f>M6/J6</f>
        <v>0.86542835481425273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3115.3737023726467</v>
      </c>
      <c r="N21" s="138">
        <f>M21/L21</f>
        <v>183.25727661015569</v>
      </c>
      <c r="O21" s="139">
        <f>L21-I21</f>
        <v>0</v>
      </c>
      <c r="P21" s="140">
        <f>N21-K21</f>
        <v>-28.507429272197243</v>
      </c>
      <c r="Q21" s="141">
        <f>N21/K21</f>
        <v>0.86538158399240195</v>
      </c>
      <c r="R21" s="273"/>
      <c r="S21" s="142">
        <f>S5</f>
        <v>0.30277777777777776</v>
      </c>
      <c r="T21" s="143">
        <f>INDEX(T5:T20,COUNTA(T5:T20))</f>
        <v>0.36875000000000002</v>
      </c>
      <c r="U21" s="144"/>
      <c r="V21" s="144"/>
      <c r="W21" s="145"/>
      <c r="X21" s="146"/>
      <c r="Y21" s="260"/>
      <c r="Z21" s="261"/>
      <c r="AA21" s="147">
        <f>M21-J21</f>
        <v>-484.62629762735332</v>
      </c>
      <c r="AB21" s="148">
        <f>M21/J21</f>
        <v>0.86538158399240184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1371</v>
      </c>
      <c r="G22" s="158">
        <f t="shared" ref="G22:G23" si="5">E22*F22</f>
        <v>35152.44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3143.6942675159235</v>
      </c>
      <c r="N22" s="162">
        <f>M22/L22</f>
        <v>285.79038795599303</v>
      </c>
      <c r="O22" s="164">
        <f>L22-I22</f>
        <v>0</v>
      </c>
      <c r="P22" s="165">
        <f>N22-K22</f>
        <v>-41.482339316734226</v>
      </c>
      <c r="Q22" s="151">
        <f>N22/K22</f>
        <v>0.87324840764331213</v>
      </c>
      <c r="R22" s="271">
        <f>Q38</f>
        <v>0.86790552092974493</v>
      </c>
      <c r="S22" s="166">
        <v>0.16666666666666666</v>
      </c>
      <c r="T22" s="167">
        <v>0.18483796296296295</v>
      </c>
      <c r="U22" s="168"/>
      <c r="V22" s="169">
        <v>26.166666666666668</v>
      </c>
      <c r="W22" s="172"/>
      <c r="X22" s="150"/>
      <c r="Y22" s="274"/>
      <c r="Z22" s="275"/>
      <c r="AA22" s="108">
        <f>M22-J22</f>
        <v>-456.30573248407654</v>
      </c>
      <c r="AB22" s="151">
        <f>M22/J22</f>
        <v>0.87324840764331202</v>
      </c>
      <c r="AC22" s="276">
        <f>AB38</f>
        <v>0.86790552092974493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3615</v>
      </c>
      <c r="G23" s="94">
        <f t="shared" si="5"/>
        <v>103280.55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3105.2254831782407</v>
      </c>
      <c r="N23" s="98">
        <f>M23/L23</f>
        <v>258.76879026485341</v>
      </c>
      <c r="O23" s="100">
        <f>L23-I23</f>
        <v>0</v>
      </c>
      <c r="P23" s="101">
        <f>N23-K23</f>
        <v>-41.231209735146592</v>
      </c>
      <c r="Q23" s="102">
        <f>N23/K23</f>
        <v>0.86256263421617807</v>
      </c>
      <c r="R23" s="272"/>
      <c r="S23" s="1">
        <v>0.18829861111111112</v>
      </c>
      <c r="T23" s="2">
        <v>0.23680555555555555</v>
      </c>
      <c r="U23" s="103">
        <v>4.9833333333333663</v>
      </c>
      <c r="V23" s="104">
        <v>69.849999999999966</v>
      </c>
      <c r="W23" s="105"/>
      <c r="X23" s="106"/>
      <c r="Y23" s="264"/>
      <c r="Z23" s="265"/>
      <c r="AA23" s="110">
        <f>M23-J23</f>
        <v>-494.77451682175933</v>
      </c>
      <c r="AB23" s="102">
        <f>M23/J23</f>
        <v>0.86256263421617796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3124.4598753470818</v>
      </c>
      <c r="N38" s="138">
        <f>M38/L38</f>
        <v>271.69216307365929</v>
      </c>
      <c r="O38" s="139">
        <f>L38-I38</f>
        <v>0</v>
      </c>
      <c r="P38" s="140">
        <f>N38-K38</f>
        <v>-41.351315187210275</v>
      </c>
      <c r="Q38" s="141">
        <f>N38/K38</f>
        <v>0.86790552092974493</v>
      </c>
      <c r="R38" s="273"/>
      <c r="S38" s="142">
        <f>S22</f>
        <v>0.16666666666666666</v>
      </c>
      <c r="T38" s="143">
        <f>INDEX(T22:T37,COUNTA(T22:T37))</f>
        <v>0.23680555555555555</v>
      </c>
      <c r="U38" s="144"/>
      <c r="V38" s="155"/>
      <c r="W38" s="134"/>
      <c r="X38" s="138"/>
      <c r="Y38" s="260"/>
      <c r="Z38" s="261"/>
      <c r="AA38" s="156">
        <f>M38-J38</f>
        <v>-475.54012465291817</v>
      </c>
      <c r="AB38" s="141">
        <f>M38/J38</f>
        <v>0.86790552092974493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1476</v>
      </c>
      <c r="G39" s="158">
        <f t="shared" ref="G39:G41" si="10">E39*F39</f>
        <v>20708.28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2306.2499999999995</v>
      </c>
      <c r="N39" s="162">
        <f>M39/L39</f>
        <v>384.37499999999994</v>
      </c>
      <c r="O39" s="164">
        <f>L39-I39</f>
        <v>0</v>
      </c>
      <c r="P39" s="165">
        <f>N39-K39</f>
        <v>-48.958333333333371</v>
      </c>
      <c r="Q39" s="151">
        <f>N39/K39</f>
        <v>0.88701923076923073</v>
      </c>
      <c r="R39" s="271">
        <f>Q55</f>
        <v>0.88717165519078334</v>
      </c>
      <c r="S39" s="166">
        <v>0.25</v>
      </c>
      <c r="T39" s="167">
        <v>0.27666666666666667</v>
      </c>
      <c r="U39" s="168"/>
      <c r="V39" s="169">
        <v>38.400000000000006</v>
      </c>
      <c r="W39" s="167"/>
      <c r="X39" s="170"/>
      <c r="Y39" s="274"/>
      <c r="Z39" s="275"/>
      <c r="AA39" s="108">
        <f>M39-J39</f>
        <v>-293.75000000000045</v>
      </c>
      <c r="AB39" s="151">
        <f>M39/J39</f>
        <v>0.88701923076923062</v>
      </c>
      <c r="AC39" s="276">
        <f>AB55</f>
        <v>0.88717165519078334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1182</v>
      </c>
      <c r="G40" s="94">
        <f t="shared" si="10"/>
        <v>20956.86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2306.3414634146334</v>
      </c>
      <c r="N40" s="98">
        <f>M40/L40</f>
        <v>384.3902439024389</v>
      </c>
      <c r="O40" s="100">
        <f>L40-I40</f>
        <v>0</v>
      </c>
      <c r="P40" s="101">
        <f>N40-K40</f>
        <v>-48.943089430894418</v>
      </c>
      <c r="Q40" s="102">
        <f>N40/K40</f>
        <v>0.88705440900562826</v>
      </c>
      <c r="R40" s="272"/>
      <c r="S40" s="1">
        <v>0.2800347222222222</v>
      </c>
      <c r="T40" s="2">
        <v>0.30138888888888887</v>
      </c>
      <c r="U40" s="103">
        <v>4.8499999999999588</v>
      </c>
      <c r="V40" s="104">
        <v>30.750000000000011</v>
      </c>
      <c r="W40" s="105"/>
      <c r="X40" s="112"/>
      <c r="Y40" s="264"/>
      <c r="Z40" s="265"/>
      <c r="AA40" s="110">
        <f>M40-J40</f>
        <v>-293.65853658536662</v>
      </c>
      <c r="AB40" s="102">
        <f>M40/J40</f>
        <v>0.88705440900562826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1544</v>
      </c>
      <c r="G41" s="94">
        <f t="shared" si="10"/>
        <v>22372.560000000001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2307.3474470734764</v>
      </c>
      <c r="N41" s="98">
        <f>M41/L41</f>
        <v>384.55790784557939</v>
      </c>
      <c r="O41" s="100">
        <f>L41-I41</f>
        <v>0</v>
      </c>
      <c r="P41" s="101">
        <f>N41-K41</f>
        <v>-48.775425487753921</v>
      </c>
      <c r="Q41" s="102">
        <f>N41/K41</f>
        <v>0.88744132579749091</v>
      </c>
      <c r="R41" s="272"/>
      <c r="S41" s="1">
        <v>0.30486111111111114</v>
      </c>
      <c r="T41" s="2">
        <v>0.33274305555555556</v>
      </c>
      <c r="U41" s="103">
        <v>5.0000000000000622</v>
      </c>
      <c r="V41" s="104">
        <v>40.149999999999963</v>
      </c>
      <c r="W41" s="105"/>
      <c r="X41" s="112"/>
      <c r="Y41" s="264"/>
      <c r="Z41" s="265"/>
      <c r="AA41" s="110">
        <f>M41-J41</f>
        <v>-292.65255292652364</v>
      </c>
      <c r="AB41" s="102">
        <f>M41/J41</f>
        <v>0.88744132579749091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2306.6463034960366</v>
      </c>
      <c r="N55" s="138">
        <f>M55/L55</f>
        <v>384.44105058267274</v>
      </c>
      <c r="O55" s="139">
        <f>L55-I55</f>
        <v>0</v>
      </c>
      <c r="P55" s="140">
        <f>N55-K55</f>
        <v>-48.89228275066057</v>
      </c>
      <c r="Q55" s="141">
        <f>N55/K55</f>
        <v>0.88717165519078334</v>
      </c>
      <c r="R55" s="273"/>
      <c r="S55" s="142">
        <f>S39</f>
        <v>0.25</v>
      </c>
      <c r="T55" s="143">
        <f>INDEX(T39:T54,COUNTA(T39:T54))</f>
        <v>0.33274305555555556</v>
      </c>
      <c r="U55" s="144"/>
      <c r="V55" s="155"/>
      <c r="W55" s="134"/>
      <c r="X55" s="138"/>
      <c r="Y55" s="260"/>
      <c r="Z55" s="261"/>
      <c r="AA55" s="156">
        <f>M55-J55</f>
        <v>-293.35369650396342</v>
      </c>
      <c r="AB55" s="141">
        <f>M55/J55</f>
        <v>0.88717165519078334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648</v>
      </c>
      <c r="G56" s="94">
        <f t="shared" ref="G56:G57" si="14">E56*F56</f>
        <v>12564.720000000001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2228.0802292263597</v>
      </c>
      <c r="N56" s="98">
        <f>M56/L56</f>
        <v>371.34670487105996</v>
      </c>
      <c r="O56" s="100">
        <f>L56-I56</f>
        <v>0</v>
      </c>
      <c r="P56" s="101">
        <f>N56-K56</f>
        <v>-45.31996179560673</v>
      </c>
      <c r="Q56" s="102">
        <f>N56/K56</f>
        <v>0.89123209169054385</v>
      </c>
      <c r="R56" s="271">
        <f>Q72</f>
        <v>0.89109867132789833</v>
      </c>
      <c r="S56" s="1">
        <v>0.34236111111111112</v>
      </c>
      <c r="T56" s="2">
        <v>0.35447916666666668</v>
      </c>
      <c r="U56" s="103">
        <v>4.9999999999999822</v>
      </c>
      <c r="V56" s="104">
        <v>17.45000000000001</v>
      </c>
      <c r="W56" s="105"/>
      <c r="X56" s="170"/>
      <c r="Y56" s="274"/>
      <c r="Z56" s="275"/>
      <c r="AA56" s="108">
        <f>M56-J56</f>
        <v>-271.91977077364027</v>
      </c>
      <c r="AB56" s="151">
        <f>M56/J56</f>
        <v>0.89123209169054385</v>
      </c>
      <c r="AC56" s="276">
        <f>AB72</f>
        <v>0.89109867132789844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1282</v>
      </c>
      <c r="G57" s="94">
        <f t="shared" si="14"/>
        <v>25255.399999999998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2227.4131274131319</v>
      </c>
      <c r="N57" s="98">
        <f>M57/L57</f>
        <v>371.23552123552196</v>
      </c>
      <c r="O57" s="100">
        <f>L57-I57</f>
        <v>0</v>
      </c>
      <c r="P57" s="101">
        <f>N57-K57</f>
        <v>-45.431145431144728</v>
      </c>
      <c r="Q57" s="102">
        <f>N57/K57</f>
        <v>0.8909652509652527</v>
      </c>
      <c r="R57" s="272"/>
      <c r="S57" s="1">
        <v>0.35796296296296298</v>
      </c>
      <c r="T57" s="2">
        <v>0.38194444444444442</v>
      </c>
      <c r="U57" s="103">
        <v>5.0166666666666782</v>
      </c>
      <c r="V57" s="104">
        <v>34.533333333333267</v>
      </c>
      <c r="W57" s="105"/>
      <c r="X57" s="112"/>
      <c r="Y57" s="264"/>
      <c r="Z57" s="265"/>
      <c r="AA57" s="110">
        <f>M57-J57</f>
        <v>-272.58687258686814</v>
      </c>
      <c r="AB57" s="102">
        <f>M57/J57</f>
        <v>0.8909652509652527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2227.746678319746</v>
      </c>
      <c r="N72" s="138">
        <f>M72/L72</f>
        <v>371.29111305329099</v>
      </c>
      <c r="O72" s="139">
        <f>L72-I72</f>
        <v>0</v>
      </c>
      <c r="P72" s="140">
        <f>N72-K72</f>
        <v>-45.3755536133757</v>
      </c>
      <c r="Q72" s="141">
        <f>N72/K72</f>
        <v>0.89109867132789833</v>
      </c>
      <c r="R72" s="273"/>
      <c r="S72" s="142">
        <f>S56</f>
        <v>0.34236111111111112</v>
      </c>
      <c r="T72" s="143">
        <f>INDEX(T56:T71,COUNTA(T56:T71))</f>
        <v>0.38194444444444442</v>
      </c>
      <c r="U72" s="144"/>
      <c r="V72" s="155"/>
      <c r="W72" s="134"/>
      <c r="X72" s="138"/>
      <c r="Y72" s="260"/>
      <c r="Z72" s="261"/>
      <c r="AA72" s="156">
        <f>M72-J72</f>
        <v>-272.25332168025398</v>
      </c>
      <c r="AB72" s="141">
        <f>M72/J72</f>
        <v>0.89109867132789844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2796</v>
      </c>
      <c r="G73" s="158">
        <f t="shared" ref="G73:G76" si="18">E73*F73</f>
        <v>59974.2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2947.4670571010224</v>
      </c>
      <c r="N73" s="162">
        <f>M73/L73</f>
        <v>736.8667642752556</v>
      </c>
      <c r="O73" s="164">
        <f>L73-I73</f>
        <v>0</v>
      </c>
      <c r="P73" s="165">
        <f>N73-K73</f>
        <v>-88.133235724744395</v>
      </c>
      <c r="Q73" s="151">
        <f>N73/K73</f>
        <v>0.89317183548515833</v>
      </c>
      <c r="R73" s="271">
        <f>Q89</f>
        <v>0.89214089711292521</v>
      </c>
      <c r="S73" s="166">
        <v>0.25005787037037036</v>
      </c>
      <c r="T73" s="167">
        <v>0.28958333333333336</v>
      </c>
      <c r="U73" s="168"/>
      <c r="V73" s="169">
        <v>56.916666666666714</v>
      </c>
      <c r="W73" s="172"/>
      <c r="X73" s="150"/>
      <c r="Y73" s="274"/>
      <c r="Z73" s="275"/>
      <c r="AA73" s="108">
        <f>M73-J73</f>
        <v>-352.53294289897758</v>
      </c>
      <c r="AB73" s="151">
        <f>M73/J73</f>
        <v>0.89317183548515833</v>
      </c>
      <c r="AC73" s="276">
        <f>AB89</f>
        <v>0.89214089711292532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1361</v>
      </c>
      <c r="G74" s="94">
        <f t="shared" si="18"/>
        <v>30323.08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2944.4711538461543</v>
      </c>
      <c r="N74" s="98">
        <f>M74/L74</f>
        <v>588.89423076923083</v>
      </c>
      <c r="O74" s="100">
        <f>L74-I74</f>
        <v>0</v>
      </c>
      <c r="P74" s="101">
        <f>N74-K74</f>
        <v>-71.10576923076917</v>
      </c>
      <c r="Q74" s="102">
        <f>N74/K74</f>
        <v>0.89226398601398615</v>
      </c>
      <c r="R74" s="272"/>
      <c r="S74" s="1">
        <v>0.29393518518518519</v>
      </c>
      <c r="T74" s="2">
        <v>0.31319444444444444</v>
      </c>
      <c r="U74" s="103">
        <v>6.2666666666666337</v>
      </c>
      <c r="V74" s="104">
        <v>27.733333333333327</v>
      </c>
      <c r="W74" s="105"/>
      <c r="X74" s="106"/>
      <c r="Y74" s="264"/>
      <c r="Z74" s="265"/>
      <c r="AA74" s="110">
        <f>M74-J74</f>
        <v>-355.52884615384573</v>
      </c>
      <c r="AB74" s="102">
        <f>M74/J74</f>
        <v>0.89226398601398615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3353</v>
      </c>
      <c r="G75" s="94">
        <f t="shared" si="18"/>
        <v>59985.170000000006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2944.8158087338375</v>
      </c>
      <c r="N75" s="98">
        <f>M75/L75</f>
        <v>736.20395218345936</v>
      </c>
      <c r="O75" s="100">
        <f>L75-I75</f>
        <v>0</v>
      </c>
      <c r="P75" s="101">
        <f>N75-K75</f>
        <v>-88.796047816540636</v>
      </c>
      <c r="Q75" s="102">
        <f>N75/K75</f>
        <v>0.89236842688904161</v>
      </c>
      <c r="R75" s="272"/>
      <c r="S75" s="1">
        <v>0.31666666666666665</v>
      </c>
      <c r="T75" s="2">
        <v>0.36410879629629628</v>
      </c>
      <c r="U75" s="103">
        <v>4.9999999999999822</v>
      </c>
      <c r="V75" s="104">
        <v>68.316666666666663</v>
      </c>
      <c r="W75" s="105"/>
      <c r="X75" s="106"/>
      <c r="Y75" s="264"/>
      <c r="Z75" s="265"/>
      <c r="AA75" s="110">
        <f>M75-J75</f>
        <v>-355.18419126616254</v>
      </c>
      <c r="AB75" s="102">
        <f>M75/J75</f>
        <v>0.89236842688904161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5750</v>
      </c>
      <c r="G76" s="94">
        <f t="shared" si="18"/>
        <v>95795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2939.5058222095995</v>
      </c>
      <c r="N76" s="98">
        <f>M76/L76</f>
        <v>734.87645555239988</v>
      </c>
      <c r="O76" s="100">
        <f>L76-I76</f>
        <v>0</v>
      </c>
      <c r="P76" s="101">
        <f>N76-K76</f>
        <v>-90.123544447600125</v>
      </c>
      <c r="Q76" s="102">
        <f>N76/K76</f>
        <v>0.89075934006351498</v>
      </c>
      <c r="R76" s="272"/>
      <c r="S76" s="1">
        <v>0.36805555555555558</v>
      </c>
      <c r="T76" s="2">
        <v>0.4495601851851852</v>
      </c>
      <c r="U76" s="103">
        <v>5.6833333333333957</v>
      </c>
      <c r="V76" s="104">
        <v>117.36666666666666</v>
      </c>
      <c r="W76" s="105"/>
      <c r="X76" s="106"/>
      <c r="Y76" s="264"/>
      <c r="Z76" s="265"/>
      <c r="AA76" s="110">
        <f>M76-J76</f>
        <v>-360.4941777904005</v>
      </c>
      <c r="AB76" s="102">
        <f>M76/J76</f>
        <v>0.89075934006351498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2944.0649604726536</v>
      </c>
      <c r="N89" s="138">
        <f>M89/L89</f>
        <v>692.7211671700361</v>
      </c>
      <c r="O89" s="139">
        <f>L89-I89</f>
        <v>0</v>
      </c>
      <c r="P89" s="140">
        <f>N89-K89</f>
        <v>-83.749421065258048</v>
      </c>
      <c r="Q89" s="141">
        <f>N89/K89</f>
        <v>0.89214089711292521</v>
      </c>
      <c r="R89" s="273"/>
      <c r="S89" s="142">
        <f>S73</f>
        <v>0.25005787037037036</v>
      </c>
      <c r="T89" s="143">
        <f>INDEX(T73:T88,COUNTA(T73:T88))</f>
        <v>0.4495601851851852</v>
      </c>
      <c r="U89" s="144"/>
      <c r="V89" s="155"/>
      <c r="W89" s="88"/>
      <c r="X89" s="90"/>
      <c r="Y89" s="260"/>
      <c r="Z89" s="261"/>
      <c r="AA89" s="156">
        <f>M89-J89</f>
        <v>-355.93503952734636</v>
      </c>
      <c r="AB89" s="141">
        <f>M89/J89</f>
        <v>0.89214089711292532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1746</v>
      </c>
      <c r="G90" s="158">
        <f t="shared" ref="G90:G93" si="23">E90*F90</f>
        <v>31742.28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3111.6831683168339</v>
      </c>
      <c r="N90" s="162">
        <f>M90/L90</f>
        <v>1037.227722772278</v>
      </c>
      <c r="O90" s="164">
        <f>L90-I90</f>
        <v>0</v>
      </c>
      <c r="P90" s="165">
        <f>N90-K90</f>
        <v>-162.77227722772204</v>
      </c>
      <c r="Q90" s="151">
        <f>N90/K90</f>
        <v>0.86435643564356501</v>
      </c>
      <c r="R90" s="271">
        <f>Q106</f>
        <v>0.8701005372659284</v>
      </c>
      <c r="S90" s="166">
        <v>0.16689814814814816</v>
      </c>
      <c r="T90" s="167">
        <v>0.19027777777777777</v>
      </c>
      <c r="U90" s="168"/>
      <c r="V90" s="169">
        <v>33.666666666666643</v>
      </c>
      <c r="W90" s="172"/>
      <c r="X90" s="150"/>
      <c r="Y90" s="274"/>
      <c r="Z90" s="275"/>
      <c r="AA90" s="108">
        <f>M90-J90</f>
        <v>-488.31683168316613</v>
      </c>
      <c r="AB90" s="151">
        <f>M90/J90</f>
        <v>0.86435643564356501</v>
      </c>
      <c r="AC90" s="276">
        <f>AB106</f>
        <v>0.8701005372659284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5594</v>
      </c>
      <c r="G91" s="94">
        <f t="shared" si="23"/>
        <v>78483.819999999992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2674.7775268960022</v>
      </c>
      <c r="N91" s="98">
        <f>M91/L91</f>
        <v>891.5925089653341</v>
      </c>
      <c r="O91" s="100">
        <f>L91-I91</f>
        <v>0</v>
      </c>
      <c r="P91" s="101">
        <f>N91-K91</f>
        <v>-108.4074910346659</v>
      </c>
      <c r="Q91" s="102">
        <f>N91/K91</f>
        <v>0.89159250896533415</v>
      </c>
      <c r="R91" s="272"/>
      <c r="S91" s="1">
        <v>0.20069444444444445</v>
      </c>
      <c r="T91" s="2">
        <v>0.28783564814814816</v>
      </c>
      <c r="U91" s="103">
        <v>15.000000000000027</v>
      </c>
      <c r="V91" s="104">
        <v>125.48333333333333</v>
      </c>
      <c r="W91" s="105"/>
      <c r="X91" s="106"/>
      <c r="Y91" s="264"/>
      <c r="Z91" s="265"/>
      <c r="AA91" s="110">
        <f>M91-J91</f>
        <v>-325.2224731039978</v>
      </c>
      <c r="AB91" s="102">
        <f>M91/J91</f>
        <v>0.89159250896533404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2638</v>
      </c>
      <c r="G92" s="94">
        <f t="shared" si="23"/>
        <v>47958.84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3109.6267190569765</v>
      </c>
      <c r="N92" s="98">
        <f>M92/L92</f>
        <v>1036.5422396856588</v>
      </c>
      <c r="O92" s="100">
        <f>L92-I92</f>
        <v>0</v>
      </c>
      <c r="P92" s="101">
        <f>N92-K92</f>
        <v>-163.45776031434116</v>
      </c>
      <c r="Q92" s="102">
        <f>N92/K92</f>
        <v>0.86378519973804901</v>
      </c>
      <c r="R92" s="272"/>
      <c r="S92" s="1">
        <v>0.29798611111111112</v>
      </c>
      <c r="T92" s="2">
        <v>0.33333333333333331</v>
      </c>
      <c r="U92" s="103">
        <v>14.61666666666666</v>
      </c>
      <c r="V92" s="104">
        <v>50.899999999999963</v>
      </c>
      <c r="W92" s="105"/>
      <c r="X92" s="106"/>
      <c r="Y92" s="264"/>
      <c r="Z92" s="265"/>
      <c r="AA92" s="110">
        <f>M92-J92</f>
        <v>-490.37328094302347</v>
      </c>
      <c r="AB92" s="102">
        <f>M92/J92</f>
        <v>0.86378519973804901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6914</v>
      </c>
      <c r="G93" s="94">
        <f t="shared" si="23"/>
        <v>98731.92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3111.2999999999988</v>
      </c>
      <c r="N93" s="98">
        <f>M93/L93</f>
        <v>1037.0999999999997</v>
      </c>
      <c r="O93" s="100">
        <f>L93-I93</f>
        <v>0</v>
      </c>
      <c r="P93" s="101">
        <f>N93-K93</f>
        <v>-162.90000000000032</v>
      </c>
      <c r="Q93" s="102">
        <f>N93/K93</f>
        <v>0.86424999999999974</v>
      </c>
      <c r="R93" s="272"/>
      <c r="S93" s="1">
        <v>0.34375</v>
      </c>
      <c r="T93" s="2">
        <v>0.43634259259259262</v>
      </c>
      <c r="U93" s="103">
        <v>15.000000000000027</v>
      </c>
      <c r="V93" s="104">
        <v>133.33333333333337</v>
      </c>
      <c r="W93" s="105"/>
      <c r="X93" s="106"/>
      <c r="Y93" s="264"/>
      <c r="Z93" s="265"/>
      <c r="AA93" s="110">
        <f>M93-J93</f>
        <v>-488.70000000000118</v>
      </c>
      <c r="AB93" s="102">
        <f>M93/J93</f>
        <v>0.86424999999999963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3001.8468535674529</v>
      </c>
      <c r="N106" s="138">
        <f>M106/L106</f>
        <v>1000.6156178558176</v>
      </c>
      <c r="O106" s="139">
        <f>L106-I106</f>
        <v>0</v>
      </c>
      <c r="P106" s="140">
        <f>N106-K106</f>
        <v>-149.38438214418238</v>
      </c>
      <c r="Q106" s="141">
        <f>N106/K106</f>
        <v>0.8701005372659284</v>
      </c>
      <c r="R106" s="273"/>
      <c r="S106" s="142">
        <f>S90</f>
        <v>0.16689814814814816</v>
      </c>
      <c r="T106" s="143">
        <f>INDEX(T90:T105,COUNTA(T90:T105))</f>
        <v>0.43634259259259262</v>
      </c>
      <c r="U106" s="144"/>
      <c r="V106" s="155"/>
      <c r="W106" s="88"/>
      <c r="X106" s="90"/>
      <c r="Y106" s="260"/>
      <c r="Z106" s="261"/>
      <c r="AA106" s="156">
        <f>M106-J106</f>
        <v>-448.15314643254715</v>
      </c>
      <c r="AB106" s="141">
        <f>M106/J106</f>
        <v>0.8701005372659284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1276</v>
      </c>
      <c r="G107" s="158">
        <f t="shared" ref="G107:G110" si="28">E107*F107</f>
        <v>32474.2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2911.026615969578</v>
      </c>
      <c r="N107" s="162">
        <f>M107/L107</f>
        <v>727.75665399239449</v>
      </c>
      <c r="O107" s="164">
        <f>L107-I107</f>
        <v>0</v>
      </c>
      <c r="P107" s="165">
        <f>N107-K107</f>
        <v>-97.24334600760551</v>
      </c>
      <c r="Q107" s="151">
        <f>N107/K107</f>
        <v>0.88212927756653881</v>
      </c>
      <c r="R107" s="271">
        <f>Q123</f>
        <v>0.88573595995838805</v>
      </c>
      <c r="S107" s="166">
        <v>0.25</v>
      </c>
      <c r="T107" s="167">
        <v>0.26826388888888891</v>
      </c>
      <c r="U107" s="168"/>
      <c r="V107" s="169">
        <v>26.300000000000033</v>
      </c>
      <c r="W107" s="167"/>
      <c r="X107" s="170"/>
      <c r="Y107" s="274"/>
      <c r="Z107" s="275"/>
      <c r="AA107" s="108">
        <f>M107-J107</f>
        <v>-388.97338403042204</v>
      </c>
      <c r="AB107" s="151">
        <f>M107/J107</f>
        <v>0.88212927756653881</v>
      </c>
      <c r="AC107" s="276">
        <f>AB123</f>
        <v>0.88573595995838794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1883</v>
      </c>
      <c r="G108" s="94">
        <f t="shared" si="28"/>
        <v>47131.490000000005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2913.1070047271137</v>
      </c>
      <c r="N108" s="98">
        <f>M108/L108</f>
        <v>728.27675118177842</v>
      </c>
      <c r="O108" s="100">
        <f>L108-I108</f>
        <v>0</v>
      </c>
      <c r="P108" s="101">
        <f>N108-K108</f>
        <v>-96.723248818221577</v>
      </c>
      <c r="Q108" s="102">
        <f>N108/K108</f>
        <v>0.88275969840215562</v>
      </c>
      <c r="R108" s="272"/>
      <c r="S108" s="1">
        <v>0.27862268518518518</v>
      </c>
      <c r="T108" s="2">
        <v>0.30555555555555558</v>
      </c>
      <c r="U108" s="103">
        <v>14.916666666666627</v>
      </c>
      <c r="V108" s="104">
        <v>38.783333333333374</v>
      </c>
      <c r="W108" s="105"/>
      <c r="X108" s="112"/>
      <c r="Y108" s="264"/>
      <c r="Z108" s="265"/>
      <c r="AA108" s="110">
        <f>M108-J108</f>
        <v>-386.89299527288631</v>
      </c>
      <c r="AB108" s="102">
        <f>M108/J108</f>
        <v>0.88275969840215562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2045</v>
      </c>
      <c r="G109" s="94">
        <f t="shared" si="28"/>
        <v>50756.9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2917.9548156955989</v>
      </c>
      <c r="N109" s="98">
        <f>M109/L109</f>
        <v>729.48870392389972</v>
      </c>
      <c r="O109" s="100">
        <f>L109-I109</f>
        <v>0</v>
      </c>
      <c r="P109" s="101">
        <f>N109-K109</f>
        <v>-95.51129607610028</v>
      </c>
      <c r="Q109" s="102">
        <f>N109/K109</f>
        <v>0.88422873202896934</v>
      </c>
      <c r="R109" s="272"/>
      <c r="S109" s="1">
        <v>0.31597222222222221</v>
      </c>
      <c r="T109" s="2">
        <v>0.34517361111111111</v>
      </c>
      <c r="U109" s="103">
        <v>14.999999999999947</v>
      </c>
      <c r="V109" s="104">
        <v>42.050000000000018</v>
      </c>
      <c r="W109" s="105"/>
      <c r="X109" s="112"/>
      <c r="Y109" s="264"/>
      <c r="Z109" s="265"/>
      <c r="AA109" s="110">
        <f>M109-J109</f>
        <v>-382.04518430440112</v>
      </c>
      <c r="AB109" s="102">
        <f>M109/J109</f>
        <v>0.88422873202896934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3627</v>
      </c>
      <c r="G110" s="94">
        <f t="shared" si="28"/>
        <v>108810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2683.9054470709139</v>
      </c>
      <c r="N110" s="98">
        <f>M110/L110</f>
        <v>894.63514902363795</v>
      </c>
      <c r="O110" s="100">
        <f>L110-I110</f>
        <v>0</v>
      </c>
      <c r="P110" s="101">
        <f>N110-K110</f>
        <v>-105.36485097636205</v>
      </c>
      <c r="Q110" s="102">
        <f>N110/K110</f>
        <v>0.89463514902363794</v>
      </c>
      <c r="R110" s="272"/>
      <c r="S110" s="1">
        <v>0.35555555555555557</v>
      </c>
      <c r="T110" s="2">
        <v>0.41186342592592595</v>
      </c>
      <c r="U110" s="103">
        <v>14.950000000000019</v>
      </c>
      <c r="V110" s="104">
        <v>81.083333333333357</v>
      </c>
      <c r="W110" s="105"/>
      <c r="X110" s="106"/>
      <c r="Y110" s="264"/>
      <c r="Z110" s="265"/>
      <c r="AA110" s="110">
        <f>M110-J110</f>
        <v>-316.09455292908615</v>
      </c>
      <c r="AB110" s="102">
        <f>M110/J110</f>
        <v>0.89463514902363794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2856.4984708658012</v>
      </c>
      <c r="N123" s="138">
        <f t="shared" ref="N123:N128" si="32">M123/L123</f>
        <v>761.7329255642137</v>
      </c>
      <c r="O123" s="139">
        <f t="shared" ref="O123:O128" si="33">L123-I123</f>
        <v>0</v>
      </c>
      <c r="P123" s="140">
        <f t="shared" ref="P123:P128" si="34">N123-K123</f>
        <v>-98.267074435786299</v>
      </c>
      <c r="Q123" s="141">
        <f t="shared" ref="Q123:Q128" si="35">N123/K123</f>
        <v>0.88573595995838805</v>
      </c>
      <c r="R123" s="273"/>
      <c r="S123" s="142">
        <f>S107</f>
        <v>0.25</v>
      </c>
      <c r="T123" s="143">
        <f>INDEX(T107:T122,COUNTA(T107:T122))</f>
        <v>0.41186342592592595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-368.50152913419879</v>
      </c>
      <c r="AB123" s="141">
        <f t="shared" ref="AB123:AB128" si="37">M123/J123</f>
        <v>0.88573595995838794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195</v>
      </c>
      <c r="G124" s="158">
        <f t="shared" ref="G124:G128" si="38">E124*F124</f>
        <v>2616.9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3205.4794520547143</v>
      </c>
      <c r="N124" s="162">
        <f t="shared" si="32"/>
        <v>534.24657534245239</v>
      </c>
      <c r="O124" s="164">
        <f t="shared" si="33"/>
        <v>0</v>
      </c>
      <c r="P124" s="165">
        <f t="shared" si="34"/>
        <v>-65.753424657547612</v>
      </c>
      <c r="Q124" s="151">
        <f t="shared" si="35"/>
        <v>0.89041095890408728</v>
      </c>
      <c r="R124" s="271">
        <f>Q140</f>
        <v>0.87128012677571987</v>
      </c>
      <c r="S124" s="166">
        <v>0.70857638888888885</v>
      </c>
      <c r="T124" s="167">
        <v>0.71111111111111114</v>
      </c>
      <c r="U124" s="168"/>
      <c r="V124" s="169">
        <v>3.6500000000000909</v>
      </c>
      <c r="W124" s="167"/>
      <c r="X124" s="170"/>
      <c r="Y124" s="274"/>
      <c r="Z124" s="275"/>
      <c r="AA124" s="108">
        <f t="shared" si="36"/>
        <v>-394.52054794528567</v>
      </c>
      <c r="AB124" s="151">
        <f t="shared" si="37"/>
        <v>0.89041095890408728</v>
      </c>
      <c r="AC124" s="276">
        <f>AB140</f>
        <v>0.87128012677571987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1715</v>
      </c>
      <c r="G125" s="94">
        <f t="shared" si="38"/>
        <v>43972.6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3143.5845213849234</v>
      </c>
      <c r="N125" s="98">
        <f t="shared" si="32"/>
        <v>285.78041103499305</v>
      </c>
      <c r="O125" s="100">
        <f t="shared" si="33"/>
        <v>0</v>
      </c>
      <c r="P125" s="101">
        <f t="shared" si="34"/>
        <v>-41.492316237734201</v>
      </c>
      <c r="Q125" s="102">
        <f t="shared" si="35"/>
        <v>0.87321792260692321</v>
      </c>
      <c r="R125" s="272"/>
      <c r="S125" s="1">
        <v>0.71546296296296297</v>
      </c>
      <c r="T125" s="2">
        <v>0.73819444444444449</v>
      </c>
      <c r="U125" s="103">
        <v>6.2666666666666337</v>
      </c>
      <c r="V125" s="104">
        <v>32.733333333333391</v>
      </c>
      <c r="W125" s="105"/>
      <c r="X125" s="112"/>
      <c r="Y125" s="264"/>
      <c r="Z125" s="265"/>
      <c r="AA125" s="110">
        <f t="shared" si="36"/>
        <v>-456.41547861507661</v>
      </c>
      <c r="AB125" s="102">
        <f t="shared" si="37"/>
        <v>0.87321792260692321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2133</v>
      </c>
      <c r="G126" s="94">
        <f t="shared" si="38"/>
        <v>62966.159999999996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3115.1318458417904</v>
      </c>
      <c r="N126" s="98">
        <f t="shared" si="32"/>
        <v>183.24304975539943</v>
      </c>
      <c r="O126" s="100">
        <f t="shared" si="33"/>
        <v>0</v>
      </c>
      <c r="P126" s="101">
        <f t="shared" si="34"/>
        <v>-28.521656126953502</v>
      </c>
      <c r="Q126" s="102">
        <f t="shared" si="35"/>
        <v>0.86531440162271955</v>
      </c>
      <c r="R126" s="272"/>
      <c r="S126" s="1">
        <v>0.74236111111111114</v>
      </c>
      <c r="T126" s="2">
        <v>0.77089120370370368</v>
      </c>
      <c r="U126" s="103">
        <v>5.9999999999999787</v>
      </c>
      <c r="V126" s="104">
        <v>41.083333333333258</v>
      </c>
      <c r="W126" s="105"/>
      <c r="X126" s="112"/>
      <c r="Y126" s="264"/>
      <c r="Z126" s="265"/>
      <c r="AA126" s="110">
        <f t="shared" si="36"/>
        <v>-484.86815415820956</v>
      </c>
      <c r="AB126" s="102">
        <f t="shared" si="37"/>
        <v>0.86531440162271955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2255</v>
      </c>
      <c r="G127" s="94">
        <f t="shared" si="38"/>
        <v>67311.75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3115.1189562547988</v>
      </c>
      <c r="N127" s="98">
        <f t="shared" si="32"/>
        <v>183.24229154439993</v>
      </c>
      <c r="O127" s="100">
        <f t="shared" si="33"/>
        <v>0</v>
      </c>
      <c r="P127" s="101">
        <f t="shared" si="34"/>
        <v>-28.522414337952995</v>
      </c>
      <c r="Q127" s="102">
        <f t="shared" si="35"/>
        <v>0.86531082118188862</v>
      </c>
      <c r="R127" s="272"/>
      <c r="S127" s="1">
        <v>0.77430555555555558</v>
      </c>
      <c r="T127" s="2">
        <v>0.8044675925925926</v>
      </c>
      <c r="U127" s="103">
        <v>4.9166666666667425</v>
      </c>
      <c r="V127" s="104">
        <v>43.433333333333302</v>
      </c>
      <c r="W127" s="105"/>
      <c r="X127" s="106"/>
      <c r="Y127" s="264"/>
      <c r="Z127" s="265"/>
      <c r="AA127" s="110">
        <f t="shared" si="36"/>
        <v>-484.88104374520117</v>
      </c>
      <c r="AB127" s="102">
        <f t="shared" si="37"/>
        <v>0.86531082118188851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2683</v>
      </c>
      <c r="G128" s="94">
        <f t="shared" si="38"/>
        <v>76653.31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3103.7275064267315</v>
      </c>
      <c r="N128" s="98">
        <f t="shared" si="32"/>
        <v>258.64395886889429</v>
      </c>
      <c r="O128" s="100">
        <f t="shared" si="33"/>
        <v>0</v>
      </c>
      <c r="P128" s="101">
        <f t="shared" si="34"/>
        <v>-41.356041131105712</v>
      </c>
      <c r="Q128" s="102">
        <f t="shared" si="35"/>
        <v>0.86214652956298099</v>
      </c>
      <c r="R128" s="272"/>
      <c r="S128" s="1">
        <v>0.80842592592592588</v>
      </c>
      <c r="T128" s="2">
        <v>0.84444444444444444</v>
      </c>
      <c r="U128" s="103">
        <v>5.6999999999999318</v>
      </c>
      <c r="V128" s="104">
        <v>51.866666666666731</v>
      </c>
      <c r="W128" s="105"/>
      <c r="X128" s="106"/>
      <c r="Y128" s="264"/>
      <c r="Z128" s="265"/>
      <c r="AA128" s="110">
        <f t="shared" si="36"/>
        <v>-496.27249357326855</v>
      </c>
      <c r="AB128" s="102">
        <f t="shared" si="37"/>
        <v>0.86214652956298099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3136.6084563925915</v>
      </c>
      <c r="N140" s="138">
        <f t="shared" ref="N140:N146" si="42">M140/L140</f>
        <v>248.93717907877712</v>
      </c>
      <c r="O140" s="139">
        <f t="shared" ref="O140:O146" si="43">L140-I140</f>
        <v>0</v>
      </c>
      <c r="P140" s="140">
        <f t="shared" ref="P140:P146" si="44">N140-K140</f>
        <v>-36.777106635508602</v>
      </c>
      <c r="Q140" s="141">
        <f t="shared" ref="Q140:Q146" si="45">N140/K140</f>
        <v>0.87128012677571987</v>
      </c>
      <c r="R140" s="273"/>
      <c r="S140" s="142">
        <f>S124</f>
        <v>0.70857638888888885</v>
      </c>
      <c r="T140" s="143">
        <f>INDEX(T124:T139,COUNTA(T124:T139))</f>
        <v>0.84444444444444444</v>
      </c>
      <c r="U140" s="144"/>
      <c r="V140" s="155"/>
      <c r="W140" s="134"/>
      <c r="X140" s="138"/>
      <c r="Y140" s="260"/>
      <c r="Z140" s="261"/>
      <c r="AA140" s="156">
        <f t="shared" ref="AA140:AA146" si="46">M140-J140</f>
        <v>-463.39154360740849</v>
      </c>
      <c r="AB140" s="141">
        <f t="shared" ref="AB140:AB146" si="47">M140/J140</f>
        <v>0.87128012677571987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206</v>
      </c>
      <c r="D141" s="270"/>
      <c r="E141" s="157">
        <v>16.7</v>
      </c>
      <c r="F141" s="86">
        <v>2942</v>
      </c>
      <c r="G141" s="158">
        <f t="shared" ref="G141:G146" si="48">E141*F141</f>
        <v>49131.4</v>
      </c>
      <c r="H141" s="159"/>
      <c r="I141" s="160">
        <v>3</v>
      </c>
      <c r="J141" s="161">
        <v>3300</v>
      </c>
      <c r="K141" s="162">
        <f>J141/I141</f>
        <v>1100</v>
      </c>
      <c r="L141" s="163">
        <v>3</v>
      </c>
      <c r="M141" s="161">
        <f t="shared" ref="M141:M146" si="49">F141/V141*60</f>
        <v>2939.5503746877625</v>
      </c>
      <c r="N141" s="162">
        <f t="shared" si="42"/>
        <v>979.85012489592089</v>
      </c>
      <c r="O141" s="164">
        <f t="shared" si="43"/>
        <v>0</v>
      </c>
      <c r="P141" s="165">
        <f t="shared" si="44"/>
        <v>-120.14987510407911</v>
      </c>
      <c r="Q141" s="151">
        <f t="shared" si="45"/>
        <v>0.8907728408144735</v>
      </c>
      <c r="R141" s="271">
        <f>Q157</f>
        <v>0.86737631678692473</v>
      </c>
      <c r="S141" s="166">
        <v>0.70833333333333337</v>
      </c>
      <c r="T141" s="167">
        <v>0.75003472222222223</v>
      </c>
      <c r="U141" s="168"/>
      <c r="V141" s="169">
        <v>60.049999999999955</v>
      </c>
      <c r="W141" s="172"/>
      <c r="X141" s="150"/>
      <c r="Y141" s="274"/>
      <c r="Z141" s="275"/>
      <c r="AA141" s="108">
        <f t="shared" si="46"/>
        <v>-360.44962531223746</v>
      </c>
      <c r="AB141" s="151">
        <f t="shared" si="47"/>
        <v>0.8907728408144735</v>
      </c>
      <c r="AC141" s="276">
        <f>AB157</f>
        <v>0.86737631678692473</v>
      </c>
    </row>
    <row r="142" spans="1:29" ht="15.75" customHeight="1">
      <c r="A142" s="280"/>
      <c r="B142" s="91" t="s">
        <v>110</v>
      </c>
      <c r="C142" s="262" t="s">
        <v>128</v>
      </c>
      <c r="D142" s="263"/>
      <c r="E142" s="92">
        <v>18.18</v>
      </c>
      <c r="F142" s="93">
        <v>1156</v>
      </c>
      <c r="G142" s="94">
        <f t="shared" si="48"/>
        <v>21016.079999999998</v>
      </c>
      <c r="H142" s="95"/>
      <c r="I142" s="96">
        <v>4</v>
      </c>
      <c r="J142" s="97">
        <v>3300</v>
      </c>
      <c r="K142" s="98">
        <f t="shared" ref="K142:K146" si="50">J142/I142</f>
        <v>825</v>
      </c>
      <c r="L142" s="99">
        <v>4</v>
      </c>
      <c r="M142" s="97">
        <f t="shared" si="49"/>
        <v>2945.2229299363053</v>
      </c>
      <c r="N142" s="98">
        <f t="shared" si="42"/>
        <v>736.30573248407632</v>
      </c>
      <c r="O142" s="100">
        <f t="shared" si="43"/>
        <v>0</v>
      </c>
      <c r="P142" s="101">
        <f t="shared" si="44"/>
        <v>-88.694267515923684</v>
      </c>
      <c r="Q142" s="102">
        <f t="shared" si="45"/>
        <v>0.89249179695039549</v>
      </c>
      <c r="R142" s="272"/>
      <c r="S142" s="1">
        <v>0.75378472222222226</v>
      </c>
      <c r="T142" s="2">
        <v>0.77013888888888893</v>
      </c>
      <c r="U142" s="103">
        <v>5.4000000000000448</v>
      </c>
      <c r="V142" s="104">
        <v>23.550000000000004</v>
      </c>
      <c r="W142" s="105"/>
      <c r="X142" s="106"/>
      <c r="Y142" s="264"/>
      <c r="Z142" s="265"/>
      <c r="AA142" s="110">
        <f t="shared" si="46"/>
        <v>-354.77707006369474</v>
      </c>
      <c r="AB142" s="102">
        <f t="shared" si="47"/>
        <v>0.89249179695039549</v>
      </c>
      <c r="AC142" s="277"/>
    </row>
    <row r="143" spans="1:29" ht="15.75" customHeight="1">
      <c r="A143" s="280"/>
      <c r="B143" s="91" t="s">
        <v>110</v>
      </c>
      <c r="C143" s="262" t="s">
        <v>127</v>
      </c>
      <c r="D143" s="263"/>
      <c r="E143" s="92">
        <v>22.28</v>
      </c>
      <c r="F143" s="93">
        <v>1913</v>
      </c>
      <c r="G143" s="94">
        <f t="shared" si="48"/>
        <v>42621.64</v>
      </c>
      <c r="H143" s="95"/>
      <c r="I143" s="96">
        <v>5</v>
      </c>
      <c r="J143" s="97">
        <v>3300</v>
      </c>
      <c r="K143" s="98">
        <f t="shared" si="50"/>
        <v>660</v>
      </c>
      <c r="L143" s="99">
        <v>5</v>
      </c>
      <c r="M143" s="97">
        <f t="shared" si="49"/>
        <v>2941.8197351559184</v>
      </c>
      <c r="N143" s="98">
        <f t="shared" si="42"/>
        <v>588.36394703118367</v>
      </c>
      <c r="O143" s="100">
        <f t="shared" si="43"/>
        <v>0</v>
      </c>
      <c r="P143" s="101">
        <f t="shared" si="44"/>
        <v>-71.63605296881633</v>
      </c>
      <c r="Q143" s="102">
        <f t="shared" si="45"/>
        <v>0.89146052580482371</v>
      </c>
      <c r="R143" s="272"/>
      <c r="S143" s="1">
        <v>0.77361111111111114</v>
      </c>
      <c r="T143" s="2">
        <v>0.80070601851851853</v>
      </c>
      <c r="U143" s="103">
        <v>4.9999999999999822</v>
      </c>
      <c r="V143" s="104">
        <v>39.016666666666637</v>
      </c>
      <c r="W143" s="105"/>
      <c r="X143" s="106"/>
      <c r="Y143" s="264"/>
      <c r="Z143" s="265"/>
      <c r="AA143" s="110">
        <f t="shared" si="46"/>
        <v>-358.18026484408165</v>
      </c>
      <c r="AB143" s="102">
        <f t="shared" si="47"/>
        <v>0.89146052580482371</v>
      </c>
      <c r="AC143" s="277"/>
    </row>
    <row r="144" spans="1:29" ht="15.75" customHeight="1">
      <c r="A144" s="280"/>
      <c r="B144" s="91" t="s">
        <v>110</v>
      </c>
      <c r="C144" s="262" t="s">
        <v>253</v>
      </c>
      <c r="D144" s="263"/>
      <c r="E144" s="92">
        <v>23.37</v>
      </c>
      <c r="F144" s="93">
        <v>861</v>
      </c>
      <c r="G144" s="94">
        <f t="shared" si="48"/>
        <v>20121.57</v>
      </c>
      <c r="H144" s="95">
        <v>2</v>
      </c>
      <c r="I144" s="96">
        <v>4</v>
      </c>
      <c r="J144" s="97">
        <v>3000</v>
      </c>
      <c r="K144" s="98">
        <f t="shared" si="50"/>
        <v>750</v>
      </c>
      <c r="L144" s="99">
        <v>4</v>
      </c>
      <c r="M144" s="97">
        <f t="shared" si="49"/>
        <v>2456.1014263074503</v>
      </c>
      <c r="N144" s="98">
        <f t="shared" si="42"/>
        <v>614.02535657686258</v>
      </c>
      <c r="O144" s="100">
        <f t="shared" si="43"/>
        <v>0</v>
      </c>
      <c r="P144" s="101">
        <f t="shared" si="44"/>
        <v>-135.97464342313742</v>
      </c>
      <c r="Q144" s="102">
        <f t="shared" si="45"/>
        <v>0.81870047543581681</v>
      </c>
      <c r="R144" s="272"/>
      <c r="S144" s="1">
        <v>0.8041666666666667</v>
      </c>
      <c r="T144" s="2">
        <v>0.81877314814814817</v>
      </c>
      <c r="U144" s="103">
        <v>4.9833333333333663</v>
      </c>
      <c r="V144" s="104">
        <v>21.033333333333317</v>
      </c>
      <c r="W144" s="105"/>
      <c r="X144" s="106"/>
      <c r="Y144" s="264"/>
      <c r="Z144" s="265"/>
      <c r="AA144" s="110">
        <f t="shared" si="46"/>
        <v>-543.89857369254969</v>
      </c>
      <c r="AB144" s="102">
        <f t="shared" si="47"/>
        <v>0.81870047543581681</v>
      </c>
      <c r="AC144" s="277"/>
    </row>
    <row r="145" spans="1:29" ht="15.75" customHeight="1">
      <c r="A145" s="281"/>
      <c r="B145" s="91" t="s">
        <v>110</v>
      </c>
      <c r="C145" s="262" t="s">
        <v>216</v>
      </c>
      <c r="D145" s="263"/>
      <c r="E145" s="92">
        <v>22.21</v>
      </c>
      <c r="F145" s="93">
        <v>1842</v>
      </c>
      <c r="G145" s="94">
        <f t="shared" si="48"/>
        <v>40910.82</v>
      </c>
      <c r="H145" s="112"/>
      <c r="I145" s="96">
        <v>4</v>
      </c>
      <c r="J145" s="97">
        <v>3000</v>
      </c>
      <c r="K145" s="98">
        <f t="shared" si="50"/>
        <v>750</v>
      </c>
      <c r="L145" s="113">
        <v>4</v>
      </c>
      <c r="M145" s="97">
        <f t="shared" si="49"/>
        <v>2650.3597122302185</v>
      </c>
      <c r="N145" s="98">
        <f t="shared" si="42"/>
        <v>662.58992805755463</v>
      </c>
      <c r="O145" s="100">
        <f t="shared" si="43"/>
        <v>0</v>
      </c>
      <c r="P145" s="101">
        <f t="shared" si="44"/>
        <v>-87.41007194244537</v>
      </c>
      <c r="Q145" s="102">
        <f t="shared" si="45"/>
        <v>0.88345323741007287</v>
      </c>
      <c r="R145" s="272"/>
      <c r="S145" s="1">
        <v>0.82243055555555555</v>
      </c>
      <c r="T145" s="2">
        <v>0.85138888888888886</v>
      </c>
      <c r="U145" s="103">
        <v>5.2666666666666373</v>
      </c>
      <c r="V145" s="104">
        <v>41.69999999999996</v>
      </c>
      <c r="W145" s="105">
        <v>0.85138888888888886</v>
      </c>
      <c r="X145" s="106">
        <v>0.89050925925925928</v>
      </c>
      <c r="Y145" s="264"/>
      <c r="Z145" s="265"/>
      <c r="AA145" s="110">
        <f t="shared" si="46"/>
        <v>-349.64028776978148</v>
      </c>
      <c r="AB145" s="102">
        <f t="shared" si="47"/>
        <v>0.88345323741007287</v>
      </c>
      <c r="AC145" s="277"/>
    </row>
    <row r="146" spans="1:29" ht="15.75" customHeight="1">
      <c r="A146" s="281"/>
      <c r="B146" s="91" t="s">
        <v>110</v>
      </c>
      <c r="C146" s="262" t="s">
        <v>253</v>
      </c>
      <c r="D146" s="263"/>
      <c r="E146" s="92">
        <v>23.37</v>
      </c>
      <c r="F146" s="93">
        <v>4579</v>
      </c>
      <c r="G146" s="114">
        <f t="shared" si="48"/>
        <v>107011.23000000001</v>
      </c>
      <c r="H146" s="115"/>
      <c r="I146" s="96">
        <v>4</v>
      </c>
      <c r="J146" s="97">
        <v>3000</v>
      </c>
      <c r="K146" s="98">
        <f t="shared" si="50"/>
        <v>750</v>
      </c>
      <c r="L146" s="99">
        <v>4</v>
      </c>
      <c r="M146" s="97">
        <f t="shared" si="49"/>
        <v>2460.3582089552247</v>
      </c>
      <c r="N146" s="98">
        <f t="shared" si="42"/>
        <v>615.08955223880616</v>
      </c>
      <c r="O146" s="100">
        <f t="shared" si="43"/>
        <v>0</v>
      </c>
      <c r="P146" s="101">
        <f t="shared" si="44"/>
        <v>-134.91044776119384</v>
      </c>
      <c r="Q146" s="102">
        <f t="shared" si="45"/>
        <v>0.82011940298507491</v>
      </c>
      <c r="R146" s="272"/>
      <c r="S146" s="1">
        <v>0.89050925925925928</v>
      </c>
      <c r="T146" s="2">
        <v>0.96805555555555556</v>
      </c>
      <c r="U146" s="103">
        <v>56.3333333333334</v>
      </c>
      <c r="V146" s="104">
        <v>111.66666666666664</v>
      </c>
      <c r="W146" s="105"/>
      <c r="X146" s="106"/>
      <c r="Y146" s="264"/>
      <c r="Z146" s="265"/>
      <c r="AA146" s="110">
        <f t="shared" si="46"/>
        <v>-539.64179104477535</v>
      </c>
      <c r="AB146" s="102">
        <f t="shared" si="47"/>
        <v>0.82011940298507491</v>
      </c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4</v>
      </c>
      <c r="J157" s="137">
        <f t="shared" si="51"/>
        <v>3150</v>
      </c>
      <c r="K157" s="138">
        <f t="shared" ref="K157" si="52">J157/I157</f>
        <v>787.5</v>
      </c>
      <c r="L157" s="136">
        <f t="shared" ref="L157:M157" si="53">AVERAGE(L141:L156)</f>
        <v>4</v>
      </c>
      <c r="M157" s="137">
        <f t="shared" si="53"/>
        <v>2732.2353978788128</v>
      </c>
      <c r="N157" s="138">
        <f>M157/L157</f>
        <v>683.0588494697032</v>
      </c>
      <c r="O157" s="139">
        <f>L157-I157</f>
        <v>0</v>
      </c>
      <c r="P157" s="140">
        <f>N157-K157</f>
        <v>-104.4411505302968</v>
      </c>
      <c r="Q157" s="141">
        <f>N157/K157</f>
        <v>0.86737631678692473</v>
      </c>
      <c r="R157" s="273"/>
      <c r="S157" s="142">
        <f>S141</f>
        <v>0.70833333333333337</v>
      </c>
      <c r="T157" s="143">
        <f>INDEX(T141:T156,COUNTA(T141:T156))</f>
        <v>0.96805555555555556</v>
      </c>
      <c r="U157" s="144"/>
      <c r="V157" s="155"/>
      <c r="W157" s="88"/>
      <c r="X157" s="90"/>
      <c r="Y157" s="260"/>
      <c r="Z157" s="261"/>
      <c r="AA157" s="156">
        <f>M157-J157</f>
        <v>-417.76460212118718</v>
      </c>
      <c r="AB157" s="141">
        <f>M157/J157</f>
        <v>0.86737631678692473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125</v>
      </c>
      <c r="D158" s="270"/>
      <c r="E158" s="157">
        <v>17.89</v>
      </c>
      <c r="F158" s="86">
        <v>5886</v>
      </c>
      <c r="G158" s="158">
        <f t="shared" ref="G158:G160" si="54">E158*F158</f>
        <v>105300.54000000001</v>
      </c>
      <c r="H158" s="159"/>
      <c r="I158" s="160">
        <v>4</v>
      </c>
      <c r="J158" s="161">
        <v>3300</v>
      </c>
      <c r="K158" s="162">
        <f>J158/I158</f>
        <v>825</v>
      </c>
      <c r="L158" s="163">
        <v>4</v>
      </c>
      <c r="M158" s="161">
        <f>F158/V158*60</f>
        <v>2938.5106087921235</v>
      </c>
      <c r="N158" s="162">
        <f>M158/L158</f>
        <v>734.62765219803089</v>
      </c>
      <c r="O158" s="164">
        <f>L158-I158</f>
        <v>0</v>
      </c>
      <c r="P158" s="165">
        <f>N158-K158</f>
        <v>-90.372347801969113</v>
      </c>
      <c r="Q158" s="151">
        <f>N158/K158</f>
        <v>0.89045776024003742</v>
      </c>
      <c r="R158" s="271">
        <f>Q174</f>
        <v>0.89064521200230939</v>
      </c>
      <c r="S158" s="166">
        <v>0.70833333333333337</v>
      </c>
      <c r="T158" s="167">
        <v>0.7917939814814815</v>
      </c>
      <c r="U158" s="168"/>
      <c r="V158" s="169">
        <v>120.18333333333331</v>
      </c>
      <c r="W158" s="172"/>
      <c r="X158" s="150"/>
      <c r="Y158" s="274"/>
      <c r="Z158" s="275"/>
      <c r="AA158" s="108">
        <f>M158-J158</f>
        <v>-361.48939120787645</v>
      </c>
      <c r="AB158" s="151">
        <f>M158/J158</f>
        <v>0.89045776024003742</v>
      </c>
      <c r="AC158" s="276">
        <f>AB174</f>
        <v>0.89064521200230939</v>
      </c>
    </row>
    <row r="159" spans="1:29" ht="15.75" customHeight="1">
      <c r="A159" s="267"/>
      <c r="B159" s="91" t="s">
        <v>110</v>
      </c>
      <c r="C159" s="262" t="s">
        <v>129</v>
      </c>
      <c r="D159" s="263"/>
      <c r="E159" s="92">
        <v>16.66</v>
      </c>
      <c r="F159" s="93">
        <v>4059</v>
      </c>
      <c r="G159" s="94">
        <f t="shared" si="54"/>
        <v>67622.94</v>
      </c>
      <c r="H159" s="95">
        <v>2</v>
      </c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2939.529269764635</v>
      </c>
      <c r="N159" s="98">
        <f>M159/L159</f>
        <v>734.88231744115876</v>
      </c>
      <c r="O159" s="100">
        <f>L159-I159</f>
        <v>0</v>
      </c>
      <c r="P159" s="101">
        <f>N159-K159</f>
        <v>-90.117682558841238</v>
      </c>
      <c r="Q159" s="102">
        <f>N159/K159</f>
        <v>0.89076644538322269</v>
      </c>
      <c r="R159" s="272"/>
      <c r="S159" s="1">
        <v>0.79524305555555552</v>
      </c>
      <c r="T159" s="2">
        <v>0.85277777777777775</v>
      </c>
      <c r="U159" s="103">
        <v>4.9666666666665904</v>
      </c>
      <c r="V159" s="104">
        <v>82.85</v>
      </c>
      <c r="W159" s="105">
        <v>0.85277777777777775</v>
      </c>
      <c r="X159" s="106">
        <v>0.89255787037037038</v>
      </c>
      <c r="Y159" s="264"/>
      <c r="Z159" s="265"/>
      <c r="AA159" s="110">
        <f>M159-J159</f>
        <v>-360.47073023536495</v>
      </c>
      <c r="AB159" s="102">
        <f>M159/J159</f>
        <v>0.89076644538322269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5032</v>
      </c>
      <c r="G160" s="94">
        <f t="shared" si="54"/>
        <v>83833.119999999995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2939.3477202661038</v>
      </c>
      <c r="N160" s="98">
        <f>M160/L160</f>
        <v>734.83693006652595</v>
      </c>
      <c r="O160" s="100">
        <f>L160-I160</f>
        <v>0</v>
      </c>
      <c r="P160" s="101">
        <f>N160-K160</f>
        <v>-90.163069933474048</v>
      </c>
      <c r="Q160" s="102">
        <f>N160/K160</f>
        <v>0.89071143038366785</v>
      </c>
      <c r="R160" s="272"/>
      <c r="S160" s="1">
        <v>0.89255787037037038</v>
      </c>
      <c r="T160" s="2">
        <v>0.96388888888888891</v>
      </c>
      <c r="U160" s="103">
        <v>57.283333333333388</v>
      </c>
      <c r="V160" s="104">
        <v>102.71666666666668</v>
      </c>
      <c r="W160" s="105"/>
      <c r="X160" s="106"/>
      <c r="Y160" s="264"/>
      <c r="Z160" s="265"/>
      <c r="AA160" s="110">
        <f>M160-J160</f>
        <v>-360.65227973389619</v>
      </c>
      <c r="AB160" s="102">
        <f>M160/J160</f>
        <v>0.89071143038366785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</v>
      </c>
      <c r="J174" s="137">
        <f t="shared" si="56"/>
        <v>3300</v>
      </c>
      <c r="K174" s="138">
        <f t="shared" ref="K174" si="57">J174/I174</f>
        <v>825</v>
      </c>
      <c r="L174" s="136">
        <f t="shared" ref="L174:M174" si="58">AVERAGE(L158:L173)</f>
        <v>4</v>
      </c>
      <c r="M174" s="137">
        <f t="shared" si="58"/>
        <v>2939.1291996076211</v>
      </c>
      <c r="N174" s="138">
        <f>M174/L174</f>
        <v>734.78229990190528</v>
      </c>
      <c r="O174" s="139">
        <f>L174-I174</f>
        <v>0</v>
      </c>
      <c r="P174" s="140">
        <f>N174-K174</f>
        <v>-90.217700098094724</v>
      </c>
      <c r="Q174" s="141">
        <f>N174/K174</f>
        <v>0.89064521200230939</v>
      </c>
      <c r="R174" s="273"/>
      <c r="S174" s="142">
        <f>S158</f>
        <v>0.70833333333333337</v>
      </c>
      <c r="T174" s="143">
        <f>INDEX(T158:T173,COUNTA(T158:T173))</f>
        <v>0.96388888888888891</v>
      </c>
      <c r="U174" s="144"/>
      <c r="V174" s="155"/>
      <c r="W174" s="88"/>
      <c r="X174" s="90"/>
      <c r="Y174" s="260"/>
      <c r="Z174" s="261"/>
      <c r="AA174" s="156">
        <f>M174-J174</f>
        <v>-360.8708003923789</v>
      </c>
      <c r="AB174" s="141">
        <f>M174/J174</f>
        <v>0.89064521200230939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1575</v>
      </c>
      <c r="G175" s="158">
        <f t="shared" ref="G175:G178" si="59">E175*F175</f>
        <v>22097.25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2678.3183750590479</v>
      </c>
      <c r="N175" s="162">
        <f>M175/L175</f>
        <v>892.77279168634925</v>
      </c>
      <c r="O175" s="164">
        <f>L175-I175</f>
        <v>0</v>
      </c>
      <c r="P175" s="165">
        <f>N175-K175</f>
        <v>-107.22720831365075</v>
      </c>
      <c r="Q175" s="151">
        <f>N175/K175</f>
        <v>0.89277279168634927</v>
      </c>
      <c r="R175" s="271">
        <f>Q191</f>
        <v>0.88433198251503831</v>
      </c>
      <c r="S175" s="166">
        <v>0.70833333333333337</v>
      </c>
      <c r="T175" s="167">
        <v>0.73283564814814817</v>
      </c>
      <c r="U175" s="168"/>
      <c r="V175" s="169">
        <v>35.283333333333303</v>
      </c>
      <c r="W175" s="172"/>
      <c r="X175" s="150"/>
      <c r="Y175" s="274"/>
      <c r="Z175" s="275"/>
      <c r="AA175" s="108">
        <f>M175-J175</f>
        <v>-321.68162494095213</v>
      </c>
      <c r="AB175" s="151">
        <f>M175/J175</f>
        <v>0.89277279168634927</v>
      </c>
      <c r="AC175" s="276">
        <f>AB191</f>
        <v>0.88433198251503831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2228</v>
      </c>
      <c r="G176" s="94">
        <f t="shared" si="59"/>
        <v>40505.040000000001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2675.3835890593682</v>
      </c>
      <c r="N176" s="98">
        <f>M176/L176</f>
        <v>668.84589726484205</v>
      </c>
      <c r="O176" s="100">
        <f>L176-I176</f>
        <v>0</v>
      </c>
      <c r="P176" s="101">
        <f>N176-K176</f>
        <v>-81.154102735157949</v>
      </c>
      <c r="Q176" s="102">
        <f>N176/K176</f>
        <v>0.89179452968645612</v>
      </c>
      <c r="R176" s="272"/>
      <c r="S176" s="1">
        <v>0.74307870370370366</v>
      </c>
      <c r="T176" s="2">
        <v>0.77777777777777779</v>
      </c>
      <c r="U176" s="103">
        <v>14.749999999999908</v>
      </c>
      <c r="V176" s="104">
        <v>49.966666666666754</v>
      </c>
      <c r="W176" s="105"/>
      <c r="X176" s="106"/>
      <c r="Y176" s="264"/>
      <c r="Z176" s="265"/>
      <c r="AA176" s="110">
        <f>M176-J176</f>
        <v>-324.61641094063179</v>
      </c>
      <c r="AB176" s="102">
        <f>M176/J176</f>
        <v>0.89179452968645612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5525</v>
      </c>
      <c r="G177" s="94">
        <f t="shared" si="59"/>
        <v>78897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3110.7288082577375</v>
      </c>
      <c r="N177" s="98">
        <f>M177/L177</f>
        <v>1036.9096027525791</v>
      </c>
      <c r="O177" s="100">
        <f>L177-I177</f>
        <v>0</v>
      </c>
      <c r="P177" s="101">
        <f>N177-K177</f>
        <v>-163.09039724742092</v>
      </c>
      <c r="Q177" s="102">
        <f>N177/K177</f>
        <v>0.86409133562714924</v>
      </c>
      <c r="R177" s="272"/>
      <c r="S177" s="1">
        <v>0.78849537037037032</v>
      </c>
      <c r="T177" s="2">
        <v>0.86250000000000004</v>
      </c>
      <c r="U177" s="103">
        <v>15.433333333333241</v>
      </c>
      <c r="V177" s="104">
        <v>106.5666666666668</v>
      </c>
      <c r="W177" s="105">
        <v>0.86250000000000004</v>
      </c>
      <c r="X177" s="106">
        <v>0.91478009259259263</v>
      </c>
      <c r="Y177" s="264"/>
      <c r="Z177" s="265"/>
      <c r="AA177" s="110">
        <f>M177-J177</f>
        <v>-489.27119174226254</v>
      </c>
      <c r="AB177" s="102">
        <f>M177/J177</f>
        <v>0.86409133562714935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7263</v>
      </c>
      <c r="G178" s="94">
        <f t="shared" si="59"/>
        <v>101899.89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2678.1522073133287</v>
      </c>
      <c r="N178" s="98">
        <f>M178/L178</f>
        <v>892.71740243777629</v>
      </c>
      <c r="O178" s="100">
        <f>L178-I178</f>
        <v>0</v>
      </c>
      <c r="P178" s="101">
        <f>N178-K178</f>
        <v>-107.28259756222371</v>
      </c>
      <c r="Q178" s="102">
        <f>N178/K178</f>
        <v>0.89271740243777631</v>
      </c>
      <c r="R178" s="272"/>
      <c r="S178" s="1">
        <v>0.91478009259259263</v>
      </c>
      <c r="T178" s="2">
        <v>1.0277777777777777</v>
      </c>
      <c r="U178" s="103">
        <v>75.283333333333331</v>
      </c>
      <c r="V178" s="104">
        <v>162.71666666666647</v>
      </c>
      <c r="W178" s="105"/>
      <c r="X178" s="106"/>
      <c r="Y178" s="264"/>
      <c r="Z178" s="265"/>
      <c r="AA178" s="110">
        <f>M178-J178</f>
        <v>-321.84779268667126</v>
      </c>
      <c r="AB178" s="102">
        <f>M178/J178</f>
        <v>0.8927174024377762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2785.6457449223708</v>
      </c>
      <c r="N191" s="138">
        <f t="shared" ref="N191:N197" si="63">M191/L191</f>
        <v>857.12176766842174</v>
      </c>
      <c r="O191" s="139">
        <f t="shared" ref="O191:O197" si="64">L191-I191</f>
        <v>0</v>
      </c>
      <c r="P191" s="140">
        <f t="shared" ref="P191:P197" si="65">N191-K191</f>
        <v>-112.10900156234754</v>
      </c>
      <c r="Q191" s="141">
        <f t="shared" ref="Q191:Q197" si="66">N191/K191</f>
        <v>0.88433198251503831</v>
      </c>
      <c r="R191" s="273"/>
      <c r="S191" s="142">
        <f>S175</f>
        <v>0.70833333333333337</v>
      </c>
      <c r="T191" s="143">
        <f>INDEX(T175:T190,COUNTA(T175:T190))</f>
        <v>1.0277777777777777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-364.3542550776292</v>
      </c>
      <c r="AB191" s="141">
        <f t="shared" ref="AB191:AB197" si="68">M191/J191</f>
        <v>0.88433198251503831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1125</v>
      </c>
      <c r="G192" s="158">
        <f t="shared" ref="G192:G197" si="69">E192*F192</f>
        <v>20452.5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3110.5990783410089</v>
      </c>
      <c r="N192" s="162">
        <f t="shared" si="63"/>
        <v>1036.8663594470029</v>
      </c>
      <c r="O192" s="164">
        <f t="shared" si="64"/>
        <v>0</v>
      </c>
      <c r="P192" s="165">
        <f t="shared" si="65"/>
        <v>-163.13364055299712</v>
      </c>
      <c r="Q192" s="151">
        <f t="shared" si="66"/>
        <v>0.86405529953916904</v>
      </c>
      <c r="R192" s="271">
        <f>Q208</f>
        <v>0.86995060814854863</v>
      </c>
      <c r="S192" s="166">
        <v>0.70854166666666663</v>
      </c>
      <c r="T192" s="167">
        <v>0.72361111111111109</v>
      </c>
      <c r="U192" s="168"/>
      <c r="V192" s="169">
        <v>21.700000000000035</v>
      </c>
      <c r="W192" s="167"/>
      <c r="X192" s="170"/>
      <c r="Y192" s="274"/>
      <c r="Z192" s="275"/>
      <c r="AA192" s="173">
        <f t="shared" si="67"/>
        <v>-489.40092165899114</v>
      </c>
      <c r="AB192" s="151">
        <f t="shared" si="68"/>
        <v>0.86405529953916915</v>
      </c>
      <c r="AC192" s="276">
        <f>AB208</f>
        <v>0.86995060814854863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1736</v>
      </c>
      <c r="G193" s="94">
        <f t="shared" si="69"/>
        <v>31560.48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3107.707608155155</v>
      </c>
      <c r="N193" s="98">
        <f t="shared" si="63"/>
        <v>1035.9025360517182</v>
      </c>
      <c r="O193" s="100">
        <f t="shared" si="64"/>
        <v>0</v>
      </c>
      <c r="P193" s="101">
        <f t="shared" si="65"/>
        <v>-164.09746394828176</v>
      </c>
      <c r="Q193" s="102">
        <f t="shared" si="66"/>
        <v>0.86325211337643182</v>
      </c>
      <c r="R193" s="272"/>
      <c r="S193" s="1">
        <v>0.73436342592592596</v>
      </c>
      <c r="T193" s="2">
        <v>0.75763888888888886</v>
      </c>
      <c r="U193" s="103">
        <v>15.483333333333409</v>
      </c>
      <c r="V193" s="104">
        <v>33.51666666666658</v>
      </c>
      <c r="W193" s="105"/>
      <c r="X193" s="112"/>
      <c r="Y193" s="264"/>
      <c r="Z193" s="265"/>
      <c r="AA193" s="174">
        <f t="shared" si="67"/>
        <v>-492.29239184484504</v>
      </c>
      <c r="AB193" s="102">
        <f t="shared" si="68"/>
        <v>0.86325211337643193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2865</v>
      </c>
      <c r="G194" s="94">
        <f t="shared" si="69"/>
        <v>71109.3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2916.0305343511477</v>
      </c>
      <c r="N194" s="98">
        <f t="shared" si="63"/>
        <v>729.00763358778693</v>
      </c>
      <c r="O194" s="100">
        <f t="shared" si="64"/>
        <v>0</v>
      </c>
      <c r="P194" s="101">
        <f t="shared" si="65"/>
        <v>-95.992366412213073</v>
      </c>
      <c r="Q194" s="102">
        <f t="shared" si="66"/>
        <v>0.8836456164700448</v>
      </c>
      <c r="R194" s="272"/>
      <c r="S194" s="1">
        <v>0.76809027777777783</v>
      </c>
      <c r="T194" s="2">
        <v>0.80902777777777779</v>
      </c>
      <c r="U194" s="103">
        <v>15.050000000000114</v>
      </c>
      <c r="V194" s="104">
        <v>58.949999999999946</v>
      </c>
      <c r="W194" s="105"/>
      <c r="X194" s="112"/>
      <c r="Y194" s="264"/>
      <c r="Z194" s="265"/>
      <c r="AA194" s="174">
        <f t="shared" si="67"/>
        <v>-383.96946564885229</v>
      </c>
      <c r="AB194" s="102">
        <f t="shared" si="68"/>
        <v>0.8836456164700448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2350</v>
      </c>
      <c r="G195" s="94">
        <f t="shared" si="69"/>
        <v>58820.5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2914.2266620737105</v>
      </c>
      <c r="N195" s="98">
        <f t="shared" si="63"/>
        <v>728.55666551842762</v>
      </c>
      <c r="O195" s="100">
        <f t="shared" si="64"/>
        <v>0</v>
      </c>
      <c r="P195" s="101">
        <f t="shared" si="65"/>
        <v>-96.443334481572379</v>
      </c>
      <c r="Q195" s="102">
        <f t="shared" si="66"/>
        <v>0.88309898850718505</v>
      </c>
      <c r="R195" s="272"/>
      <c r="S195" s="1">
        <v>0.81944444444444442</v>
      </c>
      <c r="T195" s="2">
        <v>0.85304398148148153</v>
      </c>
      <c r="U195" s="103">
        <v>14.999999999999947</v>
      </c>
      <c r="V195" s="104">
        <v>48.383333333333439</v>
      </c>
      <c r="W195" s="105">
        <v>0.85304398148148153</v>
      </c>
      <c r="X195" s="106">
        <v>0.90486111111111112</v>
      </c>
      <c r="Y195" s="264"/>
      <c r="Z195" s="265"/>
      <c r="AA195" s="174">
        <f t="shared" si="67"/>
        <v>-385.77333792628951</v>
      </c>
      <c r="AB195" s="102">
        <f t="shared" si="68"/>
        <v>0.88309898850718505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2922</v>
      </c>
      <c r="G196" s="94">
        <f t="shared" si="69"/>
        <v>53121.96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3109.4295004433984</v>
      </c>
      <c r="N196" s="98">
        <f t="shared" si="63"/>
        <v>1036.4765001477995</v>
      </c>
      <c r="O196" s="100">
        <f t="shared" si="64"/>
        <v>0</v>
      </c>
      <c r="P196" s="101">
        <f t="shared" si="65"/>
        <v>-163.52349985220053</v>
      </c>
      <c r="Q196" s="102">
        <f t="shared" si="66"/>
        <v>0.86373041678983287</v>
      </c>
      <c r="R196" s="272"/>
      <c r="S196" s="1">
        <v>0.90486111111111112</v>
      </c>
      <c r="T196" s="2">
        <v>0.94401620370370365</v>
      </c>
      <c r="U196" s="103">
        <v>74.616666666666603</v>
      </c>
      <c r="V196" s="104">
        <v>56.383333333333248</v>
      </c>
      <c r="W196" s="105"/>
      <c r="X196" s="106"/>
      <c r="Y196" s="264"/>
      <c r="Z196" s="265"/>
      <c r="AA196" s="174">
        <f t="shared" si="67"/>
        <v>-490.57049955660159</v>
      </c>
      <c r="AB196" s="102">
        <f t="shared" si="68"/>
        <v>0.86373041678983287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5420</v>
      </c>
      <c r="G197" s="114">
        <f t="shared" si="69"/>
        <v>77397.599999999991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3110.9693877550994</v>
      </c>
      <c r="N197" s="98">
        <f t="shared" si="63"/>
        <v>1036.9897959183666</v>
      </c>
      <c r="O197" s="100">
        <f t="shared" si="64"/>
        <v>0</v>
      </c>
      <c r="P197" s="101">
        <f t="shared" si="65"/>
        <v>-163.01020408163345</v>
      </c>
      <c r="Q197" s="102">
        <f t="shared" si="66"/>
        <v>0.86415816326530548</v>
      </c>
      <c r="R197" s="272"/>
      <c r="S197" s="1">
        <v>0.9544907407407407</v>
      </c>
      <c r="T197" s="2">
        <v>1.0270833333333333</v>
      </c>
      <c r="U197" s="103">
        <v>15.083333333333346</v>
      </c>
      <c r="V197" s="104">
        <v>104.53333333333342</v>
      </c>
      <c r="W197" s="105"/>
      <c r="X197" s="3"/>
      <c r="Y197" s="264"/>
      <c r="Z197" s="265"/>
      <c r="AA197" s="174">
        <f t="shared" si="67"/>
        <v>-489.03061224490057</v>
      </c>
      <c r="AB197" s="102">
        <f t="shared" si="68"/>
        <v>0.86415816326530537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3044.8271285199203</v>
      </c>
      <c r="N208" s="138">
        <f>M208/L208</f>
        <v>913.44813855597602</v>
      </c>
      <c r="O208" s="139">
        <f>L208-I208</f>
        <v>0</v>
      </c>
      <c r="P208" s="140">
        <f>N208-K208</f>
        <v>-136.55186144402398</v>
      </c>
      <c r="Q208" s="141">
        <f>N208/K208</f>
        <v>0.86995060814854863</v>
      </c>
      <c r="R208" s="273"/>
      <c r="S208" s="142">
        <f>S192</f>
        <v>0.70854166666666663</v>
      </c>
      <c r="T208" s="143">
        <f>INDEX(T192:T207,COUNTA(T192:T207))</f>
        <v>1.0270833333333333</v>
      </c>
      <c r="U208" s="144"/>
      <c r="V208" s="155"/>
      <c r="W208" s="134"/>
      <c r="X208" s="138"/>
      <c r="Y208" s="260"/>
      <c r="Z208" s="261"/>
      <c r="AA208" s="176">
        <f>M208-J208</f>
        <v>-455.17287148007972</v>
      </c>
      <c r="AB208" s="141">
        <f>M208/J208</f>
        <v>0.86995060814854863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674" priority="1" operator="greaterThan">
      <formula>0</formula>
    </cfRule>
  </conditionalFormatting>
  <conditionalFormatting sqref="P5:P208 AA5:AA208">
    <cfRule type="cellIs" dxfId="673" priority="4" operator="lessThan">
      <formula>0</formula>
    </cfRule>
  </conditionalFormatting>
  <conditionalFormatting sqref="Q5:Q208 AB5:AB208">
    <cfRule type="cellIs" dxfId="672" priority="2" operator="greaterThan">
      <formula>1</formula>
    </cfRule>
    <cfRule type="cellIs" dxfId="671" priority="3" operator="lessThan">
      <formula>0.8</formula>
    </cfRule>
  </conditionalFormatting>
  <conditionalFormatting sqref="AC5:AC23 R5:R208 AC124:AC129">
    <cfRule type="cellIs" dxfId="670" priority="5" operator="lessThan">
      <formula>0.8</formula>
    </cfRule>
  </conditionalFormatting>
  <conditionalFormatting sqref="AC29:AC37">
    <cfRule type="cellIs" dxfId="669" priority="15" operator="lessThan">
      <formula>0.8</formula>
    </cfRule>
  </conditionalFormatting>
  <conditionalFormatting sqref="AC39:AC44">
    <cfRule type="cellIs" dxfId="668" priority="14" operator="lessThan">
      <formula>0.8</formula>
    </cfRule>
  </conditionalFormatting>
  <conditionalFormatting sqref="AC56:AC61">
    <cfRule type="cellIs" dxfId="667" priority="8" operator="lessThan">
      <formula>0.8</formula>
    </cfRule>
  </conditionalFormatting>
  <conditionalFormatting sqref="AC73">
    <cfRule type="cellIs" dxfId="666" priority="13" operator="lessThan">
      <formula>0.8</formula>
    </cfRule>
  </conditionalFormatting>
  <conditionalFormatting sqref="AC90">
    <cfRule type="cellIs" dxfId="665" priority="7" operator="lessThan">
      <formula>0.8</formula>
    </cfRule>
  </conditionalFormatting>
  <conditionalFormatting sqref="AC107:AC112">
    <cfRule type="cellIs" dxfId="664" priority="6" operator="lessThan">
      <formula>0.8</formula>
    </cfRule>
  </conditionalFormatting>
  <conditionalFormatting sqref="AC141">
    <cfRule type="cellIs" dxfId="663" priority="12" operator="lessThan">
      <formula>0.8</formula>
    </cfRule>
  </conditionalFormatting>
  <conditionalFormatting sqref="AC158">
    <cfRule type="cellIs" dxfId="662" priority="11" operator="lessThan">
      <formula>0.8</formula>
    </cfRule>
  </conditionalFormatting>
  <conditionalFormatting sqref="AC175">
    <cfRule type="cellIs" dxfId="661" priority="10" operator="lessThan">
      <formula>0.8</formula>
    </cfRule>
  </conditionalFormatting>
  <conditionalFormatting sqref="AC192:AC197">
    <cfRule type="cellIs" dxfId="660" priority="9" operator="lessThan">
      <formula>0.8</formula>
    </cfRule>
  </conditionalFormatting>
  <dataValidations count="1">
    <dataValidation type="list" allowBlank="1" showInputMessage="1" showErrorMessage="1" sqref="Y5:Z208" xr:uid="{3CA067A6-78ED-44B0-8FBA-EF07D10E7037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7223-4CC2-4CDC-B9EE-9BEFCE988D0B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36" sqref="N36"/>
      <selection pane="bottomLeft" activeCell="N36" sqref="N3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102942</v>
      </c>
      <c r="E1" s="76" t="s">
        <v>3</v>
      </c>
      <c r="F1" s="77">
        <f>SUM(G5:G157)</f>
        <v>4817759.8299999982</v>
      </c>
      <c r="G1" s="78" t="s">
        <v>73</v>
      </c>
      <c r="H1" s="79">
        <f>L21+L38+L55+L72+L89+L106+L123+L140+L157</f>
        <v>170.50000000000003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45985</v>
      </c>
      <c r="B2" s="323"/>
      <c r="C2" s="81" t="s">
        <v>34</v>
      </c>
      <c r="D2" s="82">
        <f>AVERAGE(N21,N38,N55,N72,N89,N106,N123,N140,N157)</f>
        <v>142.51257032929354</v>
      </c>
      <c r="E2" s="82" t="s">
        <v>80</v>
      </c>
      <c r="F2" s="83">
        <f>F1/D1</f>
        <v>46.800721085659866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1" t="s">
        <v>152</v>
      </c>
      <c r="D5" s="351"/>
      <c r="E5" s="157">
        <v>19.7</v>
      </c>
      <c r="F5" s="86">
        <v>3423</v>
      </c>
      <c r="G5" s="158">
        <f t="shared" ref="G5:G7" si="0">E5*F5</f>
        <v>67433.099999999991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1077.7330767885253</v>
      </c>
      <c r="N5" s="162">
        <f>M5/L5</f>
        <v>82.902544368348103</v>
      </c>
      <c r="O5" s="178">
        <f>L5-I5</f>
        <v>0</v>
      </c>
      <c r="P5" s="179">
        <f>N5-K5</f>
        <v>-9.4051479393442037</v>
      </c>
      <c r="Q5" s="131">
        <f>N5/K5</f>
        <v>0.89811089732377114</v>
      </c>
      <c r="R5" s="272">
        <f>Q21</f>
        <v>0.88808870298384646</v>
      </c>
      <c r="S5" s="166">
        <v>0.16696759259259258</v>
      </c>
      <c r="T5" s="167">
        <v>0.29930555555555555</v>
      </c>
      <c r="U5" s="168"/>
      <c r="V5" s="169">
        <v>190.56666666666666</v>
      </c>
      <c r="W5" s="86"/>
      <c r="X5" s="87"/>
      <c r="Y5" s="274"/>
      <c r="Z5" s="275"/>
      <c r="AA5" s="108">
        <f>M5-J5</f>
        <v>-122.2669232114747</v>
      </c>
      <c r="AB5" s="109">
        <f>M5/J5</f>
        <v>0.89811089732377103</v>
      </c>
      <c r="AC5" s="289">
        <f>AB21</f>
        <v>0.88808870298384646</v>
      </c>
    </row>
    <row r="6" spans="1:29" ht="15.75" customHeight="1">
      <c r="A6" s="280"/>
      <c r="B6" s="91" t="s">
        <v>153</v>
      </c>
      <c r="C6" s="350" t="s">
        <v>232</v>
      </c>
      <c r="D6" s="350"/>
      <c r="E6" s="92">
        <v>24.07</v>
      </c>
      <c r="F6" s="93">
        <v>3473</v>
      </c>
      <c r="G6" s="94">
        <f t="shared" si="0"/>
        <v>83595.11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2303.8142620232152</v>
      </c>
      <c r="N6" s="98">
        <f>M6/L6</f>
        <v>115.19071310116075</v>
      </c>
      <c r="O6" s="100">
        <f>L6-I6</f>
        <v>0</v>
      </c>
      <c r="P6" s="101">
        <f>N6-K6</f>
        <v>-14.809286898839247</v>
      </c>
      <c r="Q6" s="102">
        <f>N6/K6</f>
        <v>0.88608240847046738</v>
      </c>
      <c r="R6" s="272"/>
      <c r="S6" s="1">
        <v>0.37222222222222218</v>
      </c>
      <c r="T6" s="2">
        <v>0.43503472222222223</v>
      </c>
      <c r="U6" s="103">
        <v>4.9999999999999023</v>
      </c>
      <c r="V6" s="104">
        <v>90.450000000000074</v>
      </c>
      <c r="W6" s="105">
        <v>0.43503472222222223</v>
      </c>
      <c r="X6" s="106">
        <v>0.47460648148148149</v>
      </c>
      <c r="Y6" s="264"/>
      <c r="Z6" s="265"/>
      <c r="AA6" s="110">
        <f>M6-J6</f>
        <v>-296.18573797678482</v>
      </c>
      <c r="AB6" s="111">
        <f>M6/J6</f>
        <v>0.88608240847046738</v>
      </c>
      <c r="AC6" s="290"/>
    </row>
    <row r="7" spans="1:29" ht="15.75" customHeight="1">
      <c r="A7" s="280"/>
      <c r="B7" s="91" t="s">
        <v>153</v>
      </c>
      <c r="C7" s="350" t="s">
        <v>154</v>
      </c>
      <c r="D7" s="350"/>
      <c r="E7" s="92">
        <v>29.97</v>
      </c>
      <c r="F7" s="93">
        <v>3053</v>
      </c>
      <c r="G7" s="94">
        <f t="shared" si="0"/>
        <v>91498.41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2302.2203602848763</v>
      </c>
      <c r="N7" s="98">
        <f>M7/L7</f>
        <v>115.11101801424381</v>
      </c>
      <c r="O7" s="100">
        <f>L7-I7</f>
        <v>0</v>
      </c>
      <c r="P7" s="101">
        <f>N7-K7</f>
        <v>-14.888981985756189</v>
      </c>
      <c r="Q7" s="102">
        <f>N7/K7</f>
        <v>0.88546936934033704</v>
      </c>
      <c r="R7" s="272"/>
      <c r="S7" s="1">
        <v>0.47460648148148149</v>
      </c>
      <c r="T7" s="2">
        <v>0.52986111111111112</v>
      </c>
      <c r="U7" s="103">
        <v>56.983333333333341</v>
      </c>
      <c r="V7" s="104">
        <v>79.566666666666663</v>
      </c>
      <c r="W7" s="105"/>
      <c r="X7" s="106"/>
      <c r="Y7" s="264"/>
      <c r="Z7" s="265"/>
      <c r="AA7" s="110">
        <f>M7-J7</f>
        <v>-297.77963971512372</v>
      </c>
      <c r="AB7" s="111">
        <f>M7/J7</f>
        <v>0.88546936934033704</v>
      </c>
      <c r="AC7" s="290"/>
    </row>
    <row r="8" spans="1:29" ht="15.75" customHeight="1">
      <c r="A8" s="280"/>
      <c r="B8" s="91"/>
      <c r="C8" s="350"/>
      <c r="D8" s="350"/>
      <c r="E8" s="92"/>
      <c r="F8" s="93"/>
      <c r="G8" s="114"/>
      <c r="H8" s="11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350"/>
      <c r="D9" s="350"/>
      <c r="E9" s="92"/>
      <c r="F9" s="93"/>
      <c r="G9" s="114"/>
      <c r="H9" s="118"/>
      <c r="I9" s="96"/>
      <c r="J9" s="97"/>
      <c r="K9" s="98"/>
      <c r="L9" s="113"/>
      <c r="M9" s="97"/>
      <c r="N9" s="98"/>
      <c r="O9" s="119"/>
      <c r="P9" s="120"/>
      <c r="Q9" s="121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8"/>
      <c r="I10" s="96"/>
      <c r="J10" s="97"/>
      <c r="K10" s="98"/>
      <c r="L10" s="113"/>
      <c r="M10" s="97"/>
      <c r="N10" s="98"/>
      <c r="O10" s="119"/>
      <c r="P10" s="120"/>
      <c r="Q10" s="121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1894.5892330322058</v>
      </c>
      <c r="N21" s="138">
        <f>M21/L21</f>
        <v>107.24089998295504</v>
      </c>
      <c r="O21" s="139">
        <f>L21-I21</f>
        <v>0</v>
      </c>
      <c r="P21" s="140">
        <f>N21-K21</f>
        <v>-13.513816998177035</v>
      </c>
      <c r="Q21" s="141">
        <f>N21/K21</f>
        <v>0.88808870298384646</v>
      </c>
      <c r="R21" s="273"/>
      <c r="S21" s="142">
        <f>S5</f>
        <v>0.16696759259259258</v>
      </c>
      <c r="T21" s="143">
        <f>INDEX(T5:T20,COUNTA(T5:T20))</f>
        <v>0.52986111111111112</v>
      </c>
      <c r="U21" s="144"/>
      <c r="V21" s="144"/>
      <c r="W21" s="145"/>
      <c r="X21" s="146"/>
      <c r="Y21" s="260"/>
      <c r="Z21" s="261"/>
      <c r="AA21" s="147">
        <f>M21-J21</f>
        <v>-238.74410030112767</v>
      </c>
      <c r="AB21" s="148">
        <f>M21/J21</f>
        <v>0.88808870298384646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4529</v>
      </c>
      <c r="G22" s="158">
        <f t="shared" ref="G22:G25" si="5">E22*F22</f>
        <v>257111.33000000002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1773.9527798933739</v>
      </c>
      <c r="N22" s="162">
        <f>M22/L22</f>
        <v>70.958111195734958</v>
      </c>
      <c r="O22" s="164">
        <f>L22-I22</f>
        <v>0</v>
      </c>
      <c r="P22" s="165">
        <f>N22-K22</f>
        <v>-9.0418888042650423</v>
      </c>
      <c r="Q22" s="151">
        <f>N22/K22</f>
        <v>0.88697638994668693</v>
      </c>
      <c r="R22" s="271">
        <f>Q38</f>
        <v>0.88716492191647967</v>
      </c>
      <c r="S22" s="166">
        <v>0.25</v>
      </c>
      <c r="T22" s="167">
        <v>0.35637731481481483</v>
      </c>
      <c r="U22" s="168"/>
      <c r="V22" s="169">
        <v>153.18333333333334</v>
      </c>
      <c r="W22" s="180"/>
      <c r="X22" s="162"/>
      <c r="Y22" s="274"/>
      <c r="Z22" s="275"/>
      <c r="AA22" s="108">
        <f>M22-J22</f>
        <v>-226.04722010662613</v>
      </c>
      <c r="AB22" s="151">
        <f>M22/J22</f>
        <v>0.88697638994668693</v>
      </c>
      <c r="AC22" s="349">
        <f>AB38</f>
        <v>0.88716492191647955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1487</v>
      </c>
      <c r="G23" s="94">
        <f t="shared" si="5"/>
        <v>77115.819999999992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1767.3159458567172</v>
      </c>
      <c r="N23" s="98">
        <f>M23/L23</f>
        <v>70.692637834268695</v>
      </c>
      <c r="O23" s="100">
        <f>L23-I23</f>
        <v>0</v>
      </c>
      <c r="P23" s="101">
        <f>N23-K23</f>
        <v>-9.3073621657313055</v>
      </c>
      <c r="Q23" s="102">
        <f>N23/K23</f>
        <v>0.88365797292835868</v>
      </c>
      <c r="R23" s="272"/>
      <c r="S23" s="1">
        <v>0.36041666666666666</v>
      </c>
      <c r="T23" s="2">
        <v>0.39547453703703705</v>
      </c>
      <c r="U23" s="103">
        <v>5.8166666666666433</v>
      </c>
      <c r="V23" s="104">
        <v>50.483333333333363</v>
      </c>
      <c r="W23" s="105"/>
      <c r="X23" s="106"/>
      <c r="Y23" s="264"/>
      <c r="Z23" s="265"/>
      <c r="AA23" s="110">
        <f>M23-J23</f>
        <v>-232.68405414328276</v>
      </c>
      <c r="AB23" s="102">
        <f>M23/J23</f>
        <v>0.88365797292835857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2573</v>
      </c>
      <c r="G24" s="94">
        <f t="shared" si="5"/>
        <v>198995.82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1774.1428845048831</v>
      </c>
      <c r="N24" s="98">
        <f>M24/L24</f>
        <v>70.96571538019532</v>
      </c>
      <c r="O24" s="100">
        <f>L24-I24</f>
        <v>0</v>
      </c>
      <c r="P24" s="101">
        <f>N24-K24</f>
        <v>-9.03428461980468</v>
      </c>
      <c r="Q24" s="102">
        <f>N24/K24</f>
        <v>0.8870714422524415</v>
      </c>
      <c r="R24" s="272"/>
      <c r="S24" s="1">
        <v>0.39861111111111108</v>
      </c>
      <c r="T24" s="2">
        <v>0.45903935185185185</v>
      </c>
      <c r="U24" s="103">
        <v>4.5166666666666</v>
      </c>
      <c r="V24" s="104">
        <v>87.016666666666708</v>
      </c>
      <c r="W24" s="105">
        <v>0.45903935185185185</v>
      </c>
      <c r="X24" s="106">
        <v>0.4993055555555555</v>
      </c>
      <c r="Y24" s="264"/>
      <c r="Z24" s="265"/>
      <c r="AA24" s="110">
        <f>M24-J24</f>
        <v>-225.85711549511689</v>
      </c>
      <c r="AB24" s="102">
        <f>M24/J24</f>
        <v>0.88707144225244161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5023</v>
      </c>
      <c r="G25" s="94">
        <f t="shared" si="5"/>
        <v>298968.96000000002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1781.9077650768622</v>
      </c>
      <c r="N25" s="98">
        <f>M25/L25</f>
        <v>71.276310603074492</v>
      </c>
      <c r="O25" s="100">
        <f>L25-I25</f>
        <v>0</v>
      </c>
      <c r="P25" s="101">
        <f>N25-K25</f>
        <v>-8.7236893969255078</v>
      </c>
      <c r="Q25" s="102">
        <f>N25/K25</f>
        <v>0.89095388253843111</v>
      </c>
      <c r="R25" s="272"/>
      <c r="S25" s="1">
        <v>0.4993055555555555</v>
      </c>
      <c r="T25" s="2">
        <v>0.61675925925925923</v>
      </c>
      <c r="U25" s="103">
        <v>57.983333333333256</v>
      </c>
      <c r="V25" s="104">
        <v>169.13333333333335</v>
      </c>
      <c r="W25" s="105"/>
      <c r="X25" s="106"/>
      <c r="Y25" s="264"/>
      <c r="Z25" s="265"/>
      <c r="AA25" s="110">
        <f>M25-J25</f>
        <v>-218.09223492313777</v>
      </c>
      <c r="AB25" s="102">
        <f>M25/J25</f>
        <v>0.89095388253843111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1774.3298438329591</v>
      </c>
      <c r="N38" s="138">
        <f t="shared" ref="N38:N45" si="10">M38/L38</f>
        <v>70.97319375331837</v>
      </c>
      <c r="O38" s="139">
        <f t="shared" ref="O38:O45" si="11">L38-I38</f>
        <v>0</v>
      </c>
      <c r="P38" s="140">
        <f t="shared" ref="P38:P45" si="12">N38-K38</f>
        <v>-9.0268062466816303</v>
      </c>
      <c r="Q38" s="141">
        <f t="shared" ref="Q38:Q45" si="13">N38/K38</f>
        <v>0.88716492191647967</v>
      </c>
      <c r="R38" s="273"/>
      <c r="S38" s="142">
        <f>S22</f>
        <v>0.25</v>
      </c>
      <c r="T38" s="143">
        <f>INDEX(T22:T37,COUNTA(T22:T37))</f>
        <v>0.61675925925925923</v>
      </c>
      <c r="U38" s="144"/>
      <c r="V38" s="155"/>
      <c r="W38" s="134"/>
      <c r="X38" s="138"/>
      <c r="Y38" s="260"/>
      <c r="Z38" s="261"/>
      <c r="AA38" s="156">
        <f t="shared" ref="AA38:AA45" si="14">M38-J38</f>
        <v>-225.67015616704089</v>
      </c>
      <c r="AB38" s="141">
        <f t="shared" ref="AB38:AB45" si="15">M38/J38</f>
        <v>0.88716492191647955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3704</v>
      </c>
      <c r="G39" s="158">
        <f t="shared" ref="G39:G45" si="16">E39*F39</f>
        <v>212239.19999999998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17">F39/V39*60</f>
        <v>1592.5474740236475</v>
      </c>
      <c r="N39" s="162">
        <f t="shared" si="10"/>
        <v>72.388521546529432</v>
      </c>
      <c r="O39" s="164">
        <f t="shared" si="11"/>
        <v>0</v>
      </c>
      <c r="P39" s="165">
        <f t="shared" si="12"/>
        <v>-9.4296602716523807</v>
      </c>
      <c r="Q39" s="151">
        <f t="shared" si="13"/>
        <v>0.88474859667980421</v>
      </c>
      <c r="R39" s="271">
        <f>Q55</f>
        <v>0.88417774332537058</v>
      </c>
      <c r="S39" s="166">
        <v>0.16697916666666668</v>
      </c>
      <c r="T39" s="167">
        <v>0.2638888888888889</v>
      </c>
      <c r="U39" s="168"/>
      <c r="V39" s="169">
        <v>139.54999999999998</v>
      </c>
      <c r="W39" s="86"/>
      <c r="X39" s="87"/>
      <c r="Y39" s="274"/>
      <c r="Z39" s="275"/>
      <c r="AA39" s="108">
        <f t="shared" si="14"/>
        <v>-207.45252597635249</v>
      </c>
      <c r="AB39" s="151">
        <f t="shared" si="15"/>
        <v>0.88474859667980421</v>
      </c>
      <c r="AC39" s="349">
        <f>AB55</f>
        <v>0.88417774332537069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2651</v>
      </c>
      <c r="G40" s="94">
        <f t="shared" si="16"/>
        <v>149595.93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1768.6434395848785</v>
      </c>
      <c r="N40" s="98">
        <f t="shared" si="10"/>
        <v>80.392883617494476</v>
      </c>
      <c r="O40" s="100">
        <f t="shared" si="11"/>
        <v>0</v>
      </c>
      <c r="P40" s="101">
        <f t="shared" si="12"/>
        <v>-10.51620729159643</v>
      </c>
      <c r="Q40" s="102">
        <f t="shared" si="13"/>
        <v>0.88432171979243923</v>
      </c>
      <c r="R40" s="272"/>
      <c r="S40" s="1">
        <v>0.26740740740740743</v>
      </c>
      <c r="T40" s="2">
        <v>0.3298611111111111</v>
      </c>
      <c r="U40" s="103">
        <v>5.066666666666686</v>
      </c>
      <c r="V40" s="104">
        <v>89.933333333333294</v>
      </c>
      <c r="W40" s="105"/>
      <c r="X40" s="106"/>
      <c r="Y40" s="264"/>
      <c r="Z40" s="265"/>
      <c r="AA40" s="110">
        <f t="shared" si="14"/>
        <v>-231.35656041512152</v>
      </c>
      <c r="AB40" s="102">
        <f t="shared" si="15"/>
        <v>0.88432171979243923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3732</v>
      </c>
      <c r="G41" s="94">
        <f t="shared" si="16"/>
        <v>200632.32000000001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1769.1861996312882</v>
      </c>
      <c r="N41" s="98">
        <f t="shared" si="10"/>
        <v>84.246961887204208</v>
      </c>
      <c r="O41" s="100">
        <f t="shared" si="11"/>
        <v>0</v>
      </c>
      <c r="P41" s="101">
        <f t="shared" si="12"/>
        <v>-10.991133350891033</v>
      </c>
      <c r="Q41" s="102">
        <f t="shared" si="13"/>
        <v>0.88459309981564416</v>
      </c>
      <c r="R41" s="272"/>
      <c r="S41" s="1">
        <v>0.33363425925925927</v>
      </c>
      <c r="T41" s="2">
        <v>0.42152777777777778</v>
      </c>
      <c r="U41" s="103">
        <v>5.4333333333333567</v>
      </c>
      <c r="V41" s="104">
        <v>126.56666666666665</v>
      </c>
      <c r="W41" s="105"/>
      <c r="X41" s="106"/>
      <c r="Y41" s="264"/>
      <c r="Z41" s="265"/>
      <c r="AA41" s="110">
        <f t="shared" si="14"/>
        <v>-230.81380036871178</v>
      </c>
      <c r="AB41" s="102">
        <f t="shared" si="15"/>
        <v>0.88459309981564416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1816</v>
      </c>
      <c r="G42" s="94">
        <f t="shared" si="16"/>
        <v>86023.92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1769.3098782138022</v>
      </c>
      <c r="N42" s="98">
        <f t="shared" si="10"/>
        <v>84.252851343514394</v>
      </c>
      <c r="O42" s="100">
        <f t="shared" si="11"/>
        <v>0</v>
      </c>
      <c r="P42" s="101">
        <f t="shared" si="12"/>
        <v>-10.985243894580847</v>
      </c>
      <c r="Q42" s="102">
        <f t="shared" si="13"/>
        <v>0.88465493910690107</v>
      </c>
      <c r="R42" s="272"/>
      <c r="S42" s="1">
        <v>0.42528935185185185</v>
      </c>
      <c r="T42" s="2">
        <v>0.46805555555555556</v>
      </c>
      <c r="U42" s="103">
        <v>5.4166666666666607</v>
      </c>
      <c r="V42" s="104">
        <v>61.583333333333343</v>
      </c>
      <c r="W42" s="105"/>
      <c r="X42" s="106"/>
      <c r="Y42" s="264"/>
      <c r="Z42" s="265"/>
      <c r="AA42" s="110">
        <f t="shared" si="14"/>
        <v>-230.69012178619778</v>
      </c>
      <c r="AB42" s="102">
        <f t="shared" si="15"/>
        <v>0.88465493910690107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578</v>
      </c>
      <c r="G43" s="94">
        <f t="shared" si="16"/>
        <v>33119.4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1763.3898305084763</v>
      </c>
      <c r="N43" s="98">
        <f t="shared" si="10"/>
        <v>88.169491525423808</v>
      </c>
      <c r="O43" s="100">
        <f t="shared" si="11"/>
        <v>0</v>
      </c>
      <c r="P43" s="101">
        <f t="shared" si="12"/>
        <v>-11.830508474576192</v>
      </c>
      <c r="Q43" s="102">
        <f t="shared" si="13"/>
        <v>0.88169491525423804</v>
      </c>
      <c r="R43" s="272"/>
      <c r="S43" s="1">
        <v>0.47175925925925927</v>
      </c>
      <c r="T43" s="2">
        <v>0.48541666666666666</v>
      </c>
      <c r="U43" s="103">
        <v>5.333333333333341</v>
      </c>
      <c r="V43" s="104">
        <v>19.66666666666665</v>
      </c>
      <c r="W43" s="105">
        <v>0.48541666666666666</v>
      </c>
      <c r="X43" s="106">
        <v>0.52500000000000002</v>
      </c>
      <c r="Y43" s="264"/>
      <c r="Z43" s="265"/>
      <c r="AA43" s="110">
        <f t="shared" si="14"/>
        <v>-236.61016949152372</v>
      </c>
      <c r="AB43" s="102">
        <f t="shared" si="15"/>
        <v>0.88169491525423815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1369</v>
      </c>
      <c r="G44" s="114">
        <f t="shared" si="16"/>
        <v>81263.839999999997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1768.3530678148582</v>
      </c>
      <c r="N44" s="98">
        <f t="shared" si="10"/>
        <v>88.417653390742913</v>
      </c>
      <c r="O44" s="100">
        <f t="shared" si="11"/>
        <v>0</v>
      </c>
      <c r="P44" s="101">
        <f t="shared" si="12"/>
        <v>-11.582346609257087</v>
      </c>
      <c r="Q44" s="102">
        <f t="shared" si="13"/>
        <v>0.88417653390742912</v>
      </c>
      <c r="R44" s="272"/>
      <c r="S44" s="1">
        <v>0.52500000000000002</v>
      </c>
      <c r="T44" s="2">
        <v>0.5572569444444444</v>
      </c>
      <c r="U44" s="103">
        <v>57.000000000000036</v>
      </c>
      <c r="V44" s="104">
        <v>46.449999999999903</v>
      </c>
      <c r="W44" s="105"/>
      <c r="X44" s="106"/>
      <c r="Y44" s="264"/>
      <c r="Z44" s="265"/>
      <c r="AA44" s="110">
        <f t="shared" si="14"/>
        <v>-231.64693218514185</v>
      </c>
      <c r="AB44" s="102">
        <f t="shared" si="15"/>
        <v>0.88417653390742912</v>
      </c>
      <c r="AC44" s="291"/>
    </row>
    <row r="45" spans="1:29" ht="15.75" customHeight="1">
      <c r="A45" s="281"/>
      <c r="B45" s="152" t="s">
        <v>159</v>
      </c>
      <c r="C45" s="262" t="s">
        <v>244</v>
      </c>
      <c r="D45" s="263"/>
      <c r="E45" s="92">
        <v>64.97</v>
      </c>
      <c r="F45" s="103">
        <v>2051</v>
      </c>
      <c r="G45" s="114">
        <f t="shared" si="16"/>
        <v>133253.47</v>
      </c>
      <c r="H45" s="118"/>
      <c r="I45" s="113">
        <v>21</v>
      </c>
      <c r="J45" s="97">
        <v>2000</v>
      </c>
      <c r="K45" s="98">
        <f t="shared" si="6"/>
        <v>95.238095238095241</v>
      </c>
      <c r="L45" s="113">
        <v>21</v>
      </c>
      <c r="M45" s="97">
        <f t="shared" si="17"/>
        <v>1770.2229681131637</v>
      </c>
      <c r="N45" s="98">
        <f t="shared" si="10"/>
        <v>84.296331814912563</v>
      </c>
      <c r="O45" s="119">
        <f t="shared" si="11"/>
        <v>0</v>
      </c>
      <c r="P45" s="120">
        <f t="shared" si="12"/>
        <v>-10.941763423182678</v>
      </c>
      <c r="Q45" s="121">
        <f t="shared" si="13"/>
        <v>0.88511148405658191</v>
      </c>
      <c r="R45" s="272"/>
      <c r="S45" s="1">
        <v>0.5607523148148148</v>
      </c>
      <c r="T45" s="2">
        <v>0.60902777777777772</v>
      </c>
      <c r="U45" s="103">
        <v>5.0333333333333741</v>
      </c>
      <c r="V45" s="104">
        <v>69.516666666666609</v>
      </c>
      <c r="W45" s="105"/>
      <c r="X45" s="106"/>
      <c r="Y45" s="264"/>
      <c r="Z45" s="265"/>
      <c r="AA45" s="110">
        <f t="shared" si="14"/>
        <v>-229.77703188683631</v>
      </c>
      <c r="AB45" s="102">
        <f t="shared" si="15"/>
        <v>0.8851114840565818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</v>
      </c>
      <c r="J55" s="137">
        <f t="shared" si="18"/>
        <v>1971.4285714285713</v>
      </c>
      <c r="K55" s="138">
        <f t="shared" ref="K55" si="19">J55/I55</f>
        <v>93.877551020408163</v>
      </c>
      <c r="L55" s="136">
        <f t="shared" ref="L55:M55" si="20">AVERAGE(L39:L54)</f>
        <v>21</v>
      </c>
      <c r="M55" s="137">
        <f t="shared" si="20"/>
        <v>1743.0932654128735</v>
      </c>
      <c r="N55" s="138">
        <f>M55/L55</f>
        <v>83.004441210136832</v>
      </c>
      <c r="O55" s="139">
        <f>L55-I55</f>
        <v>0</v>
      </c>
      <c r="P55" s="140">
        <f>N55-K55</f>
        <v>-10.87310981027133</v>
      </c>
      <c r="Q55" s="141">
        <f>N55/K55</f>
        <v>0.88417774332537058</v>
      </c>
      <c r="R55" s="273"/>
      <c r="S55" s="142">
        <f>S39</f>
        <v>0.16697916666666668</v>
      </c>
      <c r="T55" s="143">
        <f>INDEX(T39:T54,COUNTA(T39:T54))</f>
        <v>0.60902777777777772</v>
      </c>
      <c r="U55" s="144"/>
      <c r="V55" s="155"/>
      <c r="W55" s="187"/>
      <c r="X55" s="188"/>
      <c r="Y55" s="260"/>
      <c r="Z55" s="261"/>
      <c r="AA55" s="156">
        <f>M55-J55</f>
        <v>-228.33530601569782</v>
      </c>
      <c r="AB55" s="141">
        <f>M55/J55</f>
        <v>0.88417774332537069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202</v>
      </c>
      <c r="D56" s="270"/>
      <c r="E56" s="157">
        <v>71.55</v>
      </c>
      <c r="F56" s="86">
        <v>2676</v>
      </c>
      <c r="G56" s="158">
        <f t="shared" ref="G56:G59" si="21">E56*F56</f>
        <v>191467.8</v>
      </c>
      <c r="H56" s="159"/>
      <c r="I56" s="160">
        <v>23</v>
      </c>
      <c r="J56" s="161">
        <v>2000</v>
      </c>
      <c r="K56" s="162">
        <f>J56/I56</f>
        <v>86.956521739130437</v>
      </c>
      <c r="L56" s="163">
        <v>23</v>
      </c>
      <c r="M56" s="161">
        <f>F56/V56*60</f>
        <v>1769.9063016718726</v>
      </c>
      <c r="N56" s="162">
        <f>M56/L56</f>
        <v>76.952447898777066</v>
      </c>
      <c r="O56" s="164">
        <f>L56-I56</f>
        <v>0</v>
      </c>
      <c r="P56" s="165">
        <f>N56-K56</f>
        <v>-10.004073840353371</v>
      </c>
      <c r="Q56" s="151">
        <f>N56/K56</f>
        <v>0.88495315083593629</v>
      </c>
      <c r="R56" s="271">
        <f>Q72</f>
        <v>0.88493744783958272</v>
      </c>
      <c r="S56" s="166">
        <v>0.25019675925925927</v>
      </c>
      <c r="T56" s="167">
        <v>0.31319444444444444</v>
      </c>
      <c r="U56" s="168"/>
      <c r="V56" s="169">
        <v>90.71666666666664</v>
      </c>
      <c r="W56" s="167"/>
      <c r="X56" s="170"/>
      <c r="Y56" s="274"/>
      <c r="Z56" s="275"/>
      <c r="AA56" s="108">
        <f>M56-J56</f>
        <v>-230.0936983281274</v>
      </c>
      <c r="AB56" s="151">
        <f>M56/J56</f>
        <v>0.88495315083593629</v>
      </c>
      <c r="AC56" s="276">
        <f>AB72</f>
        <v>0.88493744783958261</v>
      </c>
    </row>
    <row r="57" spans="1:29" ht="15.75" customHeight="1">
      <c r="A57" s="267"/>
      <c r="B57" s="152" t="s">
        <v>159</v>
      </c>
      <c r="C57" s="262" t="s">
        <v>163</v>
      </c>
      <c r="D57" s="263"/>
      <c r="E57" s="92">
        <v>59.34</v>
      </c>
      <c r="F57" s="93">
        <v>1835</v>
      </c>
      <c r="G57" s="94">
        <f t="shared" si="21"/>
        <v>108888.90000000001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1768.674698795179</v>
      </c>
      <c r="N57" s="98">
        <f>M57/L57</f>
        <v>73.694779116465796</v>
      </c>
      <c r="O57" s="100">
        <f>L57-I57</f>
        <v>0</v>
      </c>
      <c r="P57" s="101">
        <f>N57-K57</f>
        <v>-9.6385542168675329</v>
      </c>
      <c r="Q57" s="102">
        <f>N57/K57</f>
        <v>0.88433734939758957</v>
      </c>
      <c r="R57" s="272"/>
      <c r="S57" s="1">
        <v>0.31666666666666665</v>
      </c>
      <c r="T57" s="2">
        <v>0.35989583333333336</v>
      </c>
      <c r="U57" s="103">
        <v>4.9999999999999822</v>
      </c>
      <c r="V57" s="104">
        <v>62.250000000000057</v>
      </c>
      <c r="W57" s="105"/>
      <c r="X57" s="106"/>
      <c r="Y57" s="264"/>
      <c r="Z57" s="265"/>
      <c r="AA57" s="110">
        <f>M57-J57</f>
        <v>-231.32530120482102</v>
      </c>
      <c r="AB57" s="102">
        <f>M57/J57</f>
        <v>0.88433734939758946</v>
      </c>
      <c r="AC57" s="277"/>
    </row>
    <row r="58" spans="1:29" ht="15.75" customHeight="1">
      <c r="A58" s="267"/>
      <c r="B58" s="152" t="s">
        <v>159</v>
      </c>
      <c r="C58" s="262" t="s">
        <v>168</v>
      </c>
      <c r="D58" s="263"/>
      <c r="E58" s="92">
        <v>58.67</v>
      </c>
      <c r="F58" s="93">
        <v>3829</v>
      </c>
      <c r="G58" s="94">
        <f t="shared" si="21"/>
        <v>224647.43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1773.1412400308727</v>
      </c>
      <c r="N58" s="98">
        <f>M58/L58</f>
        <v>77.093097392646641</v>
      </c>
      <c r="O58" s="100">
        <f>L58-I58</f>
        <v>0</v>
      </c>
      <c r="P58" s="101">
        <f>N58-K58</f>
        <v>-9.8634243464837965</v>
      </c>
      <c r="Q58" s="102">
        <f>N58/K58</f>
        <v>0.88657062001543629</v>
      </c>
      <c r="R58" s="272"/>
      <c r="S58" s="1">
        <v>0.36349537037037039</v>
      </c>
      <c r="T58" s="2">
        <v>0.45347222222222222</v>
      </c>
      <c r="U58" s="103">
        <v>5.1833333333333176</v>
      </c>
      <c r="V58" s="104">
        <v>129.56666666666663</v>
      </c>
      <c r="W58" s="105">
        <v>0.45347222222222222</v>
      </c>
      <c r="X58" s="106">
        <v>0.49336805555555557</v>
      </c>
      <c r="Y58" s="264"/>
      <c r="Z58" s="265"/>
      <c r="AA58" s="110">
        <f>M58-J58</f>
        <v>-226.85875996912728</v>
      </c>
      <c r="AB58" s="102">
        <f>M58/J58</f>
        <v>0.88657062001543641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3758</v>
      </c>
      <c r="G59" s="94">
        <f t="shared" si="21"/>
        <v>223751.32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1767.7773422187372</v>
      </c>
      <c r="N59" s="98">
        <f>M59/L59</f>
        <v>76.859884444292916</v>
      </c>
      <c r="O59" s="100">
        <f>L59-I59</f>
        <v>0</v>
      </c>
      <c r="P59" s="101">
        <f>N59-K59</f>
        <v>-10.096637294837521</v>
      </c>
      <c r="Q59" s="102">
        <f>N59/K59</f>
        <v>0.88388867110936853</v>
      </c>
      <c r="R59" s="272"/>
      <c r="S59" s="1">
        <v>0.49336805555555557</v>
      </c>
      <c r="T59" s="2">
        <v>0.58194444444444449</v>
      </c>
      <c r="U59" s="103">
        <v>57.450000000000031</v>
      </c>
      <c r="V59" s="104">
        <v>127.55000000000004</v>
      </c>
      <c r="W59" s="105"/>
      <c r="X59" s="106"/>
      <c r="Y59" s="264"/>
      <c r="Z59" s="265"/>
      <c r="AA59" s="110">
        <f>M59-J59</f>
        <v>-232.2226577812628</v>
      </c>
      <c r="AB59" s="102">
        <f>M59/J59</f>
        <v>0.88388867110936864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1769.8748956791653</v>
      </c>
      <c r="N72" s="138">
        <f t="shared" ref="N72:N80" si="25">M72/L72</f>
        <v>76.123651427060878</v>
      </c>
      <c r="O72" s="139">
        <f t="shared" ref="O72:O80" si="26">L72-I72</f>
        <v>0</v>
      </c>
      <c r="P72" s="140">
        <f t="shared" ref="P72:P80" si="27">N72-K72</f>
        <v>-9.8978539492832027</v>
      </c>
      <c r="Q72" s="141">
        <f t="shared" ref="Q72:Q80" si="28">N72/K72</f>
        <v>0.88493744783958272</v>
      </c>
      <c r="R72" s="273"/>
      <c r="S72" s="142">
        <f>S56</f>
        <v>0.25019675925925927</v>
      </c>
      <c r="T72" s="143">
        <f>INDEX(T56:T71,COUNTA(T56:T71))</f>
        <v>0.58194444444444449</v>
      </c>
      <c r="U72" s="144"/>
      <c r="V72" s="155"/>
      <c r="W72" s="134"/>
      <c r="X72" s="138"/>
      <c r="Y72" s="260"/>
      <c r="Z72" s="261"/>
      <c r="AA72" s="156">
        <f t="shared" ref="AA72:AA80" si="29">M72-J72</f>
        <v>-230.12510432083468</v>
      </c>
      <c r="AB72" s="141">
        <f t="shared" ref="AB72:AB80" si="30">M72/J72</f>
        <v>0.88493744783958261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1539</v>
      </c>
      <c r="G73" s="158">
        <f t="shared" ref="G73:G80" si="31">E73*F73</f>
        <v>56727.54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0" si="32">F73/V73*60</f>
        <v>3255.2291421856653</v>
      </c>
      <c r="N73" s="162">
        <f t="shared" si="25"/>
        <v>155.01091153265074</v>
      </c>
      <c r="O73" s="164">
        <f t="shared" si="26"/>
        <v>0</v>
      </c>
      <c r="P73" s="165">
        <f t="shared" si="27"/>
        <v>-16.417659895920679</v>
      </c>
      <c r="Q73" s="151">
        <f t="shared" si="28"/>
        <v>0.90423031727379599</v>
      </c>
      <c r="R73" s="271">
        <f>Q89</f>
        <v>0.89245689243551318</v>
      </c>
      <c r="S73" s="166">
        <v>0.25</v>
      </c>
      <c r="T73" s="167">
        <v>0.26969907407407406</v>
      </c>
      <c r="U73" s="168"/>
      <c r="V73" s="169">
        <v>28.366666666666653</v>
      </c>
      <c r="W73" s="167"/>
      <c r="X73" s="170"/>
      <c r="Y73" s="274"/>
      <c r="Z73" s="275"/>
      <c r="AA73" s="108">
        <f t="shared" si="29"/>
        <v>-344.7708578143347</v>
      </c>
      <c r="AB73" s="151">
        <f t="shared" si="30"/>
        <v>0.90423031727379588</v>
      </c>
      <c r="AC73" s="276">
        <f>AB89</f>
        <v>0.89245689243551329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2049</v>
      </c>
      <c r="G74" s="94">
        <f t="shared" si="31"/>
        <v>79152.87000000001</v>
      </c>
      <c r="H74" s="95"/>
      <c r="I74" s="96">
        <v>20</v>
      </c>
      <c r="J74" s="97">
        <v>3600</v>
      </c>
      <c r="K74" s="98">
        <f t="shared" ref="K74:K110" si="33">J74/I74</f>
        <v>180</v>
      </c>
      <c r="L74" s="99">
        <v>20</v>
      </c>
      <c r="M74" s="97">
        <f t="shared" si="32"/>
        <v>3255.2515445719318</v>
      </c>
      <c r="N74" s="98">
        <f t="shared" si="25"/>
        <v>162.7625772285966</v>
      </c>
      <c r="O74" s="100">
        <f t="shared" si="26"/>
        <v>0</v>
      </c>
      <c r="P74" s="101">
        <f t="shared" si="27"/>
        <v>-17.237422771403402</v>
      </c>
      <c r="Q74" s="102">
        <f t="shared" si="28"/>
        <v>0.90423654015887001</v>
      </c>
      <c r="R74" s="272"/>
      <c r="S74" s="1">
        <v>0.27307870370370368</v>
      </c>
      <c r="T74" s="2">
        <v>0.29930555555555555</v>
      </c>
      <c r="U74" s="103">
        <v>4.8666666666666547</v>
      </c>
      <c r="V74" s="104">
        <v>37.76666666666668</v>
      </c>
      <c r="W74" s="105"/>
      <c r="X74" s="106"/>
      <c r="Y74" s="264"/>
      <c r="Z74" s="265"/>
      <c r="AA74" s="110">
        <f t="shared" si="29"/>
        <v>-344.74845542806816</v>
      </c>
      <c r="AB74" s="102">
        <f t="shared" si="30"/>
        <v>0.90423654015887001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2761</v>
      </c>
      <c r="G75" s="94">
        <f t="shared" si="31"/>
        <v>104918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3254.616895874261</v>
      </c>
      <c r="N75" s="98">
        <f t="shared" si="25"/>
        <v>154.98175694639338</v>
      </c>
      <c r="O75" s="100">
        <f t="shared" si="26"/>
        <v>0</v>
      </c>
      <c r="P75" s="101">
        <f t="shared" si="27"/>
        <v>-16.446814482178041</v>
      </c>
      <c r="Q75" s="102">
        <f t="shared" si="28"/>
        <v>0.90406024885396141</v>
      </c>
      <c r="R75" s="272"/>
      <c r="S75" s="1">
        <v>0.30284722222222221</v>
      </c>
      <c r="T75" s="2">
        <v>0.33819444444444446</v>
      </c>
      <c r="U75" s="103">
        <v>5.0999999999999979</v>
      </c>
      <c r="V75" s="104">
        <v>50.900000000000041</v>
      </c>
      <c r="W75" s="105"/>
      <c r="X75" s="106"/>
      <c r="Y75" s="264"/>
      <c r="Z75" s="265"/>
      <c r="AA75" s="110">
        <f t="shared" si="29"/>
        <v>-345.38310412573901</v>
      </c>
      <c r="AB75" s="102">
        <f t="shared" si="30"/>
        <v>0.90406024885396141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1445</v>
      </c>
      <c r="G76" s="94">
        <f t="shared" si="31"/>
        <v>45185.15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3168.0876979293562</v>
      </c>
      <c r="N76" s="98">
        <f t="shared" si="25"/>
        <v>166.74145778575559</v>
      </c>
      <c r="O76" s="100">
        <f t="shared" si="26"/>
        <v>0</v>
      </c>
      <c r="P76" s="101">
        <f t="shared" si="27"/>
        <v>-22.732226424770744</v>
      </c>
      <c r="Q76" s="102">
        <f t="shared" si="28"/>
        <v>0.88002436053593225</v>
      </c>
      <c r="R76" s="272"/>
      <c r="S76" s="1">
        <v>0.34236111111111112</v>
      </c>
      <c r="T76" s="2">
        <v>0.36136574074074074</v>
      </c>
      <c r="U76" s="103">
        <v>5.9999999999999787</v>
      </c>
      <c r="V76" s="104">
        <v>27.366666666666653</v>
      </c>
      <c r="W76" s="105"/>
      <c r="X76" s="106"/>
      <c r="Y76" s="264"/>
      <c r="Z76" s="265"/>
      <c r="AA76" s="190">
        <f t="shared" si="29"/>
        <v>-431.91230207064382</v>
      </c>
      <c r="AB76" s="191">
        <f t="shared" si="30"/>
        <v>0.88002436053593225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2888</v>
      </c>
      <c r="G77" s="94">
        <f t="shared" si="31"/>
        <v>109570.71999999999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3169.7560975609749</v>
      </c>
      <c r="N77" s="98">
        <f t="shared" si="25"/>
        <v>150.94076655052262</v>
      </c>
      <c r="O77" s="100">
        <f t="shared" si="26"/>
        <v>0</v>
      </c>
      <c r="P77" s="101">
        <f t="shared" si="27"/>
        <v>-20.487804878048792</v>
      </c>
      <c r="Q77" s="102">
        <f t="shared" si="28"/>
        <v>0.88048780487804867</v>
      </c>
      <c r="R77" s="272"/>
      <c r="S77" s="1">
        <v>0.36481481481481481</v>
      </c>
      <c r="T77" s="2">
        <v>0.40277777777777779</v>
      </c>
      <c r="U77" s="103">
        <v>4.9666666666666703</v>
      </c>
      <c r="V77" s="104">
        <v>54.666666666666686</v>
      </c>
      <c r="W77" s="105"/>
      <c r="X77" s="106"/>
      <c r="Y77" s="264"/>
      <c r="Z77" s="265"/>
      <c r="AA77" s="190">
        <f t="shared" si="29"/>
        <v>-430.24390243902508</v>
      </c>
      <c r="AB77" s="191">
        <f t="shared" si="30"/>
        <v>0.88048780487804856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1729</v>
      </c>
      <c r="G78" s="114">
        <f t="shared" si="31"/>
        <v>99815.17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1593.5483870967737</v>
      </c>
      <c r="N78" s="98">
        <f t="shared" si="25"/>
        <v>72.434017595307893</v>
      </c>
      <c r="O78" s="100">
        <f t="shared" si="26"/>
        <v>0</v>
      </c>
      <c r="P78" s="101">
        <f t="shared" si="27"/>
        <v>-9.3841642228739204</v>
      </c>
      <c r="Q78" s="102">
        <f t="shared" si="28"/>
        <v>0.88530465949820758</v>
      </c>
      <c r="R78" s="272"/>
      <c r="S78" s="1">
        <v>0.40625</v>
      </c>
      <c r="T78" s="2">
        <v>0.45145833333333335</v>
      </c>
      <c r="U78" s="103">
        <v>4.9999999999999822</v>
      </c>
      <c r="V78" s="104">
        <v>65.100000000000023</v>
      </c>
      <c r="W78" s="105">
        <v>0.45145833333333335</v>
      </c>
      <c r="X78" s="106">
        <v>0.49166666666666664</v>
      </c>
      <c r="Y78" s="264"/>
      <c r="Z78" s="265"/>
      <c r="AA78" s="190">
        <f t="shared" si="29"/>
        <v>-206.45161290322631</v>
      </c>
      <c r="AB78" s="191">
        <f t="shared" si="30"/>
        <v>0.88530465949820758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1835</v>
      </c>
      <c r="G79" s="114">
        <f t="shared" si="31"/>
        <v>105934.54999999999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1593.3429811866856</v>
      </c>
      <c r="N79" s="98">
        <f t="shared" si="25"/>
        <v>72.424680963031165</v>
      </c>
      <c r="O79" s="119">
        <f t="shared" si="26"/>
        <v>0</v>
      </c>
      <c r="P79" s="120">
        <f t="shared" si="27"/>
        <v>-9.3935008551506485</v>
      </c>
      <c r="Q79" s="121">
        <f t="shared" si="28"/>
        <v>0.88519054510371431</v>
      </c>
      <c r="R79" s="272"/>
      <c r="S79" s="1">
        <v>0.49166666666666664</v>
      </c>
      <c r="T79" s="2">
        <v>0.53965277777777776</v>
      </c>
      <c r="U79" s="103">
        <v>57.899999999999935</v>
      </c>
      <c r="V79" s="104">
        <v>69.100000000000009</v>
      </c>
      <c r="W79" s="105"/>
      <c r="X79" s="106"/>
      <c r="Y79" s="264"/>
      <c r="Z79" s="265"/>
      <c r="AA79" s="190">
        <f t="shared" si="29"/>
        <v>-206.65701881331438</v>
      </c>
      <c r="AB79" s="191">
        <f t="shared" si="30"/>
        <v>0.8851905451037142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2541</v>
      </c>
      <c r="G80" s="114">
        <f t="shared" si="31"/>
        <v>182545.44</v>
      </c>
      <c r="H80" s="118"/>
      <c r="I80" s="96">
        <v>20</v>
      </c>
      <c r="J80" s="97">
        <v>1800</v>
      </c>
      <c r="K80" s="98">
        <f t="shared" si="33"/>
        <v>90</v>
      </c>
      <c r="L80" s="113">
        <v>20</v>
      </c>
      <c r="M80" s="97">
        <f t="shared" si="32"/>
        <v>1593.6585365853653</v>
      </c>
      <c r="N80" s="98">
        <f t="shared" si="25"/>
        <v>79.682926829268268</v>
      </c>
      <c r="O80" s="119">
        <f t="shared" si="26"/>
        <v>0</v>
      </c>
      <c r="P80" s="120">
        <f t="shared" si="27"/>
        <v>-10.317073170731732</v>
      </c>
      <c r="Q80" s="121">
        <f t="shared" si="28"/>
        <v>0.88536585365853626</v>
      </c>
      <c r="R80" s="272"/>
      <c r="S80" s="1">
        <v>0.54328703703703707</v>
      </c>
      <c r="T80" s="2">
        <v>0.60972222222222228</v>
      </c>
      <c r="U80" s="103">
        <v>5.2333333333334053</v>
      </c>
      <c r="V80" s="104">
        <v>95.6666666666667</v>
      </c>
      <c r="W80" s="105"/>
      <c r="X80" s="106"/>
      <c r="Y80" s="264"/>
      <c r="Z80" s="265"/>
      <c r="AA80" s="190">
        <f t="shared" si="29"/>
        <v>-206.34146341463475</v>
      </c>
      <c r="AB80" s="191">
        <f t="shared" si="30"/>
        <v>0.88536585365853626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20.75</v>
      </c>
      <c r="J89" s="137">
        <f t="shared" si="34"/>
        <v>2925</v>
      </c>
      <c r="K89" s="138">
        <f t="shared" ref="K89:K93" si="35">J89/I89</f>
        <v>140.96385542168676</v>
      </c>
      <c r="L89" s="136">
        <f t="shared" ref="L89:M89" si="36">AVERAGE(L73:L88)</f>
        <v>20.75</v>
      </c>
      <c r="M89" s="137">
        <f t="shared" si="36"/>
        <v>2610.4364103738762</v>
      </c>
      <c r="N89" s="138">
        <f>M89/L89</f>
        <v>125.80416435536753</v>
      </c>
      <c r="O89" s="139">
        <f>L89-I89</f>
        <v>0</v>
      </c>
      <c r="P89" s="140">
        <f>N89-K89</f>
        <v>-15.159691066319226</v>
      </c>
      <c r="Q89" s="141">
        <f>N89/K89</f>
        <v>0.89245689243551318</v>
      </c>
      <c r="R89" s="273"/>
      <c r="S89" s="142">
        <f>S73</f>
        <v>0.25</v>
      </c>
      <c r="T89" s="143">
        <f>INDEX(T73:T88,COUNTA(T73:T88))</f>
        <v>0.60972222222222228</v>
      </c>
      <c r="U89" s="144"/>
      <c r="V89" s="155"/>
      <c r="W89" s="134"/>
      <c r="X89" s="138"/>
      <c r="Y89" s="260"/>
      <c r="Z89" s="261"/>
      <c r="AA89" s="156">
        <f>M89-J89</f>
        <v>-314.56358962612376</v>
      </c>
      <c r="AB89" s="141">
        <f>M89/J89</f>
        <v>0.89245689243551329</v>
      </c>
      <c r="AC89" s="278"/>
    </row>
    <row r="90" spans="1:29" ht="15.75" customHeight="1">
      <c r="A90" s="266" t="s">
        <v>107</v>
      </c>
      <c r="B90" s="91" t="s">
        <v>233</v>
      </c>
      <c r="C90" s="351" t="s">
        <v>234</v>
      </c>
      <c r="D90" s="351"/>
      <c r="E90" s="92">
        <v>30.84</v>
      </c>
      <c r="F90" s="93">
        <v>2864</v>
      </c>
      <c r="G90" s="94">
        <f t="shared" ref="G90:G93" si="37">E90*F90</f>
        <v>88325.759999999995</v>
      </c>
      <c r="H90" s="95"/>
      <c r="I90" s="96">
        <v>15</v>
      </c>
      <c r="J90" s="97">
        <v>3000</v>
      </c>
      <c r="K90" s="98">
        <f t="shared" si="35"/>
        <v>200</v>
      </c>
      <c r="L90" s="99">
        <v>15</v>
      </c>
      <c r="M90" s="97">
        <f>F90/V90*60</f>
        <v>2618.8468376936762</v>
      </c>
      <c r="N90" s="98">
        <f>M90/L90</f>
        <v>174.58978917957842</v>
      </c>
      <c r="O90" s="100">
        <f>L90-I90</f>
        <v>0</v>
      </c>
      <c r="P90" s="101">
        <f>N90-K90</f>
        <v>-25.410210820421582</v>
      </c>
      <c r="Q90" s="102">
        <f>N90/K90</f>
        <v>0.87294894589789207</v>
      </c>
      <c r="R90" s="271">
        <f>Q106</f>
        <v>0.87987155895852154</v>
      </c>
      <c r="S90" s="1">
        <v>0.24054398148148148</v>
      </c>
      <c r="T90" s="2">
        <v>0.28611111111111109</v>
      </c>
      <c r="U90" s="103">
        <v>5.3833333333333488</v>
      </c>
      <c r="V90" s="104">
        <v>65.616666666666646</v>
      </c>
      <c r="W90" s="105"/>
      <c r="X90" s="106"/>
      <c r="Y90" s="274"/>
      <c r="Z90" s="275"/>
      <c r="AA90" s="108">
        <f>M90-J90</f>
        <v>-381.15316230632379</v>
      </c>
      <c r="AB90" s="151">
        <f>M90/J90</f>
        <v>0.87294894589789207</v>
      </c>
      <c r="AC90" s="276">
        <f>AB106</f>
        <v>0.87987155895852154</v>
      </c>
    </row>
    <row r="91" spans="1:29" ht="15.75" customHeight="1">
      <c r="A91" s="267"/>
      <c r="B91" s="91" t="s">
        <v>153</v>
      </c>
      <c r="C91" s="350" t="s">
        <v>176</v>
      </c>
      <c r="D91" s="350"/>
      <c r="E91" s="92">
        <v>35.83</v>
      </c>
      <c r="F91" s="93">
        <v>6310</v>
      </c>
      <c r="G91" s="94">
        <f t="shared" si="37"/>
        <v>226087.3</v>
      </c>
      <c r="H91" s="95"/>
      <c r="I91" s="96">
        <v>12</v>
      </c>
      <c r="J91" s="97">
        <v>3273</v>
      </c>
      <c r="K91" s="98">
        <f t="shared" si="35"/>
        <v>272.75</v>
      </c>
      <c r="L91" s="99">
        <v>12</v>
      </c>
      <c r="M91" s="97">
        <f>F91/V91*60</f>
        <v>2907.8341013824897</v>
      </c>
      <c r="N91" s="98">
        <f>M91/L91</f>
        <v>242.3195084485408</v>
      </c>
      <c r="O91" s="100">
        <f>L91-I91</f>
        <v>0</v>
      </c>
      <c r="P91" s="101">
        <f>N91-K91</f>
        <v>-30.430491551459198</v>
      </c>
      <c r="Q91" s="102">
        <f>N91/K91</f>
        <v>0.88843082840894883</v>
      </c>
      <c r="R91" s="272"/>
      <c r="S91" s="1">
        <v>0.2902777777777778</v>
      </c>
      <c r="T91" s="2">
        <v>0.38069444444444445</v>
      </c>
      <c r="U91" s="103">
        <v>6.0000000000000586</v>
      </c>
      <c r="V91" s="104">
        <v>130.19999999999996</v>
      </c>
      <c r="W91" s="105"/>
      <c r="X91" s="106"/>
      <c r="Y91" s="264"/>
      <c r="Z91" s="265"/>
      <c r="AA91" s="110">
        <f>M91-J91</f>
        <v>-365.16589861751027</v>
      </c>
      <c r="AB91" s="102">
        <f>M91/J91</f>
        <v>0.88843082840894894</v>
      </c>
      <c r="AC91" s="277"/>
    </row>
    <row r="92" spans="1:29" ht="15.75" customHeight="1">
      <c r="A92" s="267"/>
      <c r="B92" s="91" t="s">
        <v>153</v>
      </c>
      <c r="C92" s="350" t="s">
        <v>177</v>
      </c>
      <c r="D92" s="350"/>
      <c r="E92" s="92">
        <v>36.409999999999997</v>
      </c>
      <c r="F92" s="93">
        <v>4973</v>
      </c>
      <c r="G92" s="94">
        <f t="shared" si="37"/>
        <v>181066.93</v>
      </c>
      <c r="H92" s="112"/>
      <c r="I92" s="96">
        <v>11</v>
      </c>
      <c r="J92" s="97">
        <v>3273</v>
      </c>
      <c r="K92" s="98">
        <f t="shared" si="35"/>
        <v>297.54545454545456</v>
      </c>
      <c r="L92" s="113">
        <v>11</v>
      </c>
      <c r="M92" s="97">
        <f>F92/V92*60</f>
        <v>2907.7147961669643</v>
      </c>
      <c r="N92" s="98">
        <f>M92/L92</f>
        <v>264.3377087424513</v>
      </c>
      <c r="O92" s="100">
        <f>L92-I92</f>
        <v>0</v>
      </c>
      <c r="P92" s="101">
        <f>N92-K92</f>
        <v>-33.207745803003263</v>
      </c>
      <c r="Q92" s="102">
        <f>N92/K92</f>
        <v>0.88839437707514946</v>
      </c>
      <c r="R92" s="272"/>
      <c r="S92" s="1">
        <v>0.38429398148148147</v>
      </c>
      <c r="T92" s="2">
        <v>0.45555555555555555</v>
      </c>
      <c r="U92" s="103">
        <v>5.1833333333333176</v>
      </c>
      <c r="V92" s="104">
        <v>102.61666666666667</v>
      </c>
      <c r="W92" s="105">
        <v>0.45555555555555555</v>
      </c>
      <c r="X92" s="106">
        <v>0.49517361111111113</v>
      </c>
      <c r="Y92" s="264"/>
      <c r="Z92" s="265"/>
      <c r="AA92" s="110">
        <f>M92-J92</f>
        <v>-365.28520383303567</v>
      </c>
      <c r="AB92" s="102">
        <f>M92/J92</f>
        <v>0.88839437707514946</v>
      </c>
      <c r="AC92" s="277"/>
    </row>
    <row r="93" spans="1:29" ht="15.75" customHeight="1">
      <c r="A93" s="267"/>
      <c r="B93" s="91" t="s">
        <v>153</v>
      </c>
      <c r="C93" s="350" t="s">
        <v>174</v>
      </c>
      <c r="D93" s="350"/>
      <c r="E93" s="92">
        <v>34.229999999999997</v>
      </c>
      <c r="F93" s="93">
        <v>2038</v>
      </c>
      <c r="G93" s="114">
        <f t="shared" si="37"/>
        <v>69760.739999999991</v>
      </c>
      <c r="H93" s="115"/>
      <c r="I93" s="96">
        <v>16</v>
      </c>
      <c r="J93" s="97">
        <v>3000</v>
      </c>
      <c r="K93" s="98">
        <f t="shared" si="35"/>
        <v>187.5</v>
      </c>
      <c r="L93" s="99">
        <v>16</v>
      </c>
      <c r="M93" s="97">
        <f>F93/V93*60</f>
        <v>2604.47284345048</v>
      </c>
      <c r="N93" s="98">
        <f>M93/L93</f>
        <v>162.779552715655</v>
      </c>
      <c r="O93" s="100">
        <f>L93-I93</f>
        <v>0</v>
      </c>
      <c r="P93" s="101">
        <f>N93-K93</f>
        <v>-24.720447284344999</v>
      </c>
      <c r="Q93" s="102">
        <f>N93/K93</f>
        <v>0.86815761448349338</v>
      </c>
      <c r="R93" s="272"/>
      <c r="S93" s="1">
        <v>0.49517361111111113</v>
      </c>
      <c r="T93" s="2">
        <v>0.52777777777777779</v>
      </c>
      <c r="U93" s="103">
        <v>57.050000000000047</v>
      </c>
      <c r="V93" s="104">
        <v>46.949999999999989</v>
      </c>
      <c r="W93" s="105"/>
      <c r="X93" s="106"/>
      <c r="Y93" s="264"/>
      <c r="Z93" s="265"/>
      <c r="AA93" s="110">
        <f>M93-J93</f>
        <v>-395.52715654951999</v>
      </c>
      <c r="AB93" s="102">
        <f>M93/J93</f>
        <v>0.86815761448349338</v>
      </c>
      <c r="AC93" s="277"/>
    </row>
    <row r="94" spans="1:29" ht="15.75" customHeight="1">
      <c r="A94" s="267"/>
      <c r="B94" s="91"/>
      <c r="C94" s="350"/>
      <c r="D94" s="350"/>
      <c r="E94" s="92"/>
      <c r="F94" s="93"/>
      <c r="G94" s="114"/>
      <c r="H94" s="118"/>
      <c r="I94" s="96"/>
      <c r="J94" s="97"/>
      <c r="K94" s="98"/>
      <c r="L94" s="113"/>
      <c r="M94" s="97"/>
      <c r="N94" s="98"/>
      <c r="O94" s="119"/>
      <c r="P94" s="120"/>
      <c r="Q94" s="121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350"/>
      <c r="D95" s="350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350"/>
      <c r="D96" s="350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2759.7171446734028</v>
      </c>
      <c r="N106" s="138">
        <f>M106/L106</f>
        <v>204.42349219802983</v>
      </c>
      <c r="O106" s="139">
        <f>L106-I106</f>
        <v>0</v>
      </c>
      <c r="P106" s="140">
        <f>N106-K106</f>
        <v>-27.909841135303509</v>
      </c>
      <c r="Q106" s="141">
        <f>N106/K106</f>
        <v>0.87987155895852154</v>
      </c>
      <c r="R106" s="273"/>
      <c r="S106" s="142">
        <f>S90</f>
        <v>0.24054398148148148</v>
      </c>
      <c r="T106" s="143">
        <f>INDEX(T90:T105,COUNTA(T90:T105))</f>
        <v>0.52777777777777779</v>
      </c>
      <c r="U106" s="144"/>
      <c r="V106" s="155"/>
      <c r="W106" s="134"/>
      <c r="X106" s="138"/>
      <c r="Y106" s="260"/>
      <c r="Z106" s="261"/>
      <c r="AA106" s="156">
        <f>M106-J106</f>
        <v>-376.7828553265972</v>
      </c>
      <c r="AB106" s="141">
        <f>M106/J106</f>
        <v>0.87987155895852154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2291</v>
      </c>
      <c r="G107" s="158">
        <f t="shared" ref="G107:G110" si="41">E107*F107</f>
        <v>56656.43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3257.3459715639842</v>
      </c>
      <c r="N107" s="162">
        <f>M107/L107</f>
        <v>542.890995260664</v>
      </c>
      <c r="O107" s="164">
        <f>L107-I107</f>
        <v>0</v>
      </c>
      <c r="P107" s="165">
        <f>N107-K107</f>
        <v>-57.109004739336001</v>
      </c>
      <c r="Q107" s="151">
        <f>N107/K107</f>
        <v>0.90481832543443996</v>
      </c>
      <c r="R107" s="271">
        <f>Q123</f>
        <v>0.88876340030376844</v>
      </c>
      <c r="S107" s="192">
        <v>0.25</v>
      </c>
      <c r="T107" s="193">
        <v>0.27930555555555553</v>
      </c>
      <c r="U107" s="168"/>
      <c r="V107" s="169">
        <v>42.19999999999996</v>
      </c>
      <c r="W107" s="167"/>
      <c r="X107" s="170"/>
      <c r="Y107" s="274"/>
      <c r="Z107" s="275"/>
      <c r="AA107" s="108">
        <f>M107-J107</f>
        <v>-342.65402843601578</v>
      </c>
      <c r="AB107" s="151">
        <f>M107/J107</f>
        <v>0.90481832543444007</v>
      </c>
      <c r="AC107" s="276">
        <f>AB123</f>
        <v>0.88876340030376844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1835</v>
      </c>
      <c r="G108" s="94">
        <f t="shared" si="41"/>
        <v>45379.55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3257.3964497041411</v>
      </c>
      <c r="N108" s="98">
        <f>M108/L108</f>
        <v>542.89940828402348</v>
      </c>
      <c r="O108" s="100">
        <f>L108-I108</f>
        <v>0</v>
      </c>
      <c r="P108" s="101">
        <f>N108-K108</f>
        <v>-57.10059171597652</v>
      </c>
      <c r="Q108" s="102">
        <f>N108/K108</f>
        <v>0.90483234714003913</v>
      </c>
      <c r="R108" s="272"/>
      <c r="S108" s="1">
        <v>0.28277777777777779</v>
      </c>
      <c r="T108" s="2">
        <v>0.30625000000000002</v>
      </c>
      <c r="U108" s="103">
        <v>5.0000000000000622</v>
      </c>
      <c r="V108" s="104">
        <v>33.800000000000011</v>
      </c>
      <c r="W108" s="105"/>
      <c r="X108" s="112"/>
      <c r="Y108" s="264"/>
      <c r="Z108" s="265"/>
      <c r="AA108" s="110">
        <f>M108-J108</f>
        <v>-342.60355029585889</v>
      </c>
      <c r="AB108" s="102">
        <f>M108/J108</f>
        <v>0.90483234714003924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2165</v>
      </c>
      <c r="G109" s="94">
        <f t="shared" si="41"/>
        <v>49426.95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3096.5435041716328</v>
      </c>
      <c r="N109" s="98">
        <f>M109/L109</f>
        <v>309.6543504171633</v>
      </c>
      <c r="O109" s="100">
        <f>L109-I109</f>
        <v>0</v>
      </c>
      <c r="P109" s="101">
        <f>N109-K109</f>
        <v>-50.3456495828367</v>
      </c>
      <c r="Q109" s="102">
        <f>N109/K109</f>
        <v>0.86015097338100921</v>
      </c>
      <c r="R109" s="272"/>
      <c r="S109" s="1">
        <v>0.30975694444444446</v>
      </c>
      <c r="T109" s="2">
        <v>0.33888888888888891</v>
      </c>
      <c r="U109" s="103">
        <v>5.0499999999999901</v>
      </c>
      <c r="V109" s="104">
        <v>41.95</v>
      </c>
      <c r="W109" s="105"/>
      <c r="X109" s="106"/>
      <c r="Y109" s="264"/>
      <c r="Z109" s="265"/>
      <c r="AA109" s="110">
        <f>M109-J109</f>
        <v>-503.45649582836722</v>
      </c>
      <c r="AB109" s="102">
        <f>M109/J109</f>
        <v>0.8601509733810091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1601</v>
      </c>
      <c r="G110" s="114">
        <f t="shared" si="41"/>
        <v>41962.21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2896.2814070351742</v>
      </c>
      <c r="N110" s="98">
        <f>M110/L110</f>
        <v>482.71356783919572</v>
      </c>
      <c r="O110" s="100">
        <f>L110-I110</f>
        <v>0</v>
      </c>
      <c r="P110" s="101">
        <f>N110-K110</f>
        <v>-62.786432160804281</v>
      </c>
      <c r="Q110" s="102">
        <f>N110/K110</f>
        <v>0.88490113261080794</v>
      </c>
      <c r="R110" s="272"/>
      <c r="S110" s="1">
        <v>0.38541666666666663</v>
      </c>
      <c r="T110" s="2">
        <v>0.40844907407407405</v>
      </c>
      <c r="U110" s="103">
        <v>4.9999999999999822</v>
      </c>
      <c r="V110" s="104">
        <v>33.166666666666686</v>
      </c>
      <c r="W110" s="105"/>
      <c r="X110" s="112"/>
      <c r="Y110" s="264"/>
      <c r="Z110" s="265"/>
      <c r="AA110" s="110">
        <f>M110-J110</f>
        <v>-376.7185929648258</v>
      </c>
      <c r="AB110" s="102">
        <f>M110/J110</f>
        <v>0.88490113261080783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114"/>
      <c r="H111" s="118"/>
      <c r="I111" s="96"/>
      <c r="J111" s="97"/>
      <c r="K111" s="98"/>
      <c r="L111" s="113"/>
      <c r="M111" s="97"/>
      <c r="N111" s="98"/>
      <c r="O111" s="119"/>
      <c r="P111" s="120"/>
      <c r="Q111" s="121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8"/>
      <c r="I112" s="96"/>
      <c r="J112" s="97"/>
      <c r="K112" s="98"/>
      <c r="L112" s="113"/>
      <c r="M112" s="97"/>
      <c r="N112" s="98"/>
      <c r="O112" s="119"/>
      <c r="P112" s="120"/>
      <c r="Q112" s="121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7</v>
      </c>
      <c r="J123" s="137">
        <f t="shared" si="42"/>
        <v>3518.25</v>
      </c>
      <c r="K123" s="138">
        <f t="shared" ref="K123" si="43">J123/I123</f>
        <v>502.60714285714283</v>
      </c>
      <c r="L123" s="136">
        <f t="shared" ref="L123:M123" si="44">AVERAGE(L107:L122)</f>
        <v>7</v>
      </c>
      <c r="M123" s="137">
        <f t="shared" si="44"/>
        <v>3126.8918331187333</v>
      </c>
      <c r="N123" s="138">
        <f>M123/L123</f>
        <v>446.69883330267618</v>
      </c>
      <c r="O123" s="139">
        <f>L123-I123</f>
        <v>0</v>
      </c>
      <c r="P123" s="140">
        <f>N123-K123</f>
        <v>-55.908309554466655</v>
      </c>
      <c r="Q123" s="141">
        <f>N123/K123</f>
        <v>0.88876340030376844</v>
      </c>
      <c r="R123" s="273"/>
      <c r="S123" s="142">
        <f>S107</f>
        <v>0.25</v>
      </c>
      <c r="T123" s="143">
        <f>INDEX(T107:T122,COUNTA(T107:T122))</f>
        <v>0.40844907407407405</v>
      </c>
      <c r="U123" s="144"/>
      <c r="V123" s="155"/>
      <c r="W123" s="134"/>
      <c r="X123" s="138"/>
      <c r="Y123" s="260"/>
      <c r="Z123" s="261"/>
      <c r="AA123" s="156">
        <f>M123-J123</f>
        <v>-391.3581668812667</v>
      </c>
      <c r="AB123" s="141">
        <f>M123/J123</f>
        <v>0.88876340030376844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1276</v>
      </c>
      <c r="G124" s="158">
        <f t="shared" ref="G124:G126" si="45">E124*F124</f>
        <v>56526.799999999996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1768.8101655756666</v>
      </c>
      <c r="N124" s="162">
        <f>M124/L124</f>
        <v>104.04765679856862</v>
      </c>
      <c r="O124" s="164">
        <f>L124-I124</f>
        <v>0</v>
      </c>
      <c r="P124" s="165">
        <f>N124-K124</f>
        <v>-13.599402024960781</v>
      </c>
      <c r="Q124" s="151">
        <f>N124/K124</f>
        <v>0.88440508278783336</v>
      </c>
      <c r="R124" s="271">
        <f>Q140</f>
        <v>0.8839995185183015</v>
      </c>
      <c r="S124" s="166">
        <v>0.70833333333333337</v>
      </c>
      <c r="T124" s="167">
        <v>0.7383912037037037</v>
      </c>
      <c r="U124" s="168"/>
      <c r="V124" s="169">
        <v>43.283333333333275</v>
      </c>
      <c r="W124" s="86"/>
      <c r="X124" s="87"/>
      <c r="Y124" s="274"/>
      <c r="Z124" s="275"/>
      <c r="AA124" s="108">
        <f>M124-J124</f>
        <v>-231.18983442433341</v>
      </c>
      <c r="AB124" s="151">
        <f>M124/J124</f>
        <v>0.88440508278783325</v>
      </c>
      <c r="AC124" s="349">
        <f>AB140</f>
        <v>0.88399951851830161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1135</v>
      </c>
      <c r="G125" s="94">
        <f t="shared" si="45"/>
        <v>57510.450000000004</v>
      </c>
      <c r="H125" s="95"/>
      <c r="I125" s="96">
        <v>20</v>
      </c>
      <c r="J125" s="97">
        <v>2000</v>
      </c>
      <c r="K125" s="98">
        <f t="shared" ref="K125:K126" si="46">J125/I125</f>
        <v>100</v>
      </c>
      <c r="L125" s="99">
        <v>20</v>
      </c>
      <c r="M125" s="97">
        <f>F125/V125*60</f>
        <v>1768.065772392901</v>
      </c>
      <c r="N125" s="98">
        <f>M125/L125</f>
        <v>88.403288619645053</v>
      </c>
      <c r="O125" s="100">
        <f>L125-I125</f>
        <v>0</v>
      </c>
      <c r="P125" s="101">
        <f>N125-K125</f>
        <v>-11.596711380354947</v>
      </c>
      <c r="Q125" s="102">
        <f>N125/K125</f>
        <v>0.88403288619645048</v>
      </c>
      <c r="R125" s="272"/>
      <c r="S125" s="1">
        <v>0.74269675925925926</v>
      </c>
      <c r="T125" s="2">
        <v>0.76944444444444449</v>
      </c>
      <c r="U125" s="103">
        <v>6.2000000000000099</v>
      </c>
      <c r="V125" s="104">
        <v>38.516666666666723</v>
      </c>
      <c r="W125" s="105"/>
      <c r="X125" s="106"/>
      <c r="Y125" s="264"/>
      <c r="Z125" s="265"/>
      <c r="AA125" s="110">
        <f>M125-J125</f>
        <v>-231.93422760709905</v>
      </c>
      <c r="AB125" s="102">
        <f>M125/J125</f>
        <v>0.88403288619645048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1908</v>
      </c>
      <c r="G126" s="94">
        <f t="shared" si="45"/>
        <v>109328.4</v>
      </c>
      <c r="H126" s="95"/>
      <c r="I126" s="96">
        <v>21</v>
      </c>
      <c r="J126" s="97">
        <v>2000</v>
      </c>
      <c r="K126" s="98">
        <f t="shared" si="46"/>
        <v>95.238095238095241</v>
      </c>
      <c r="L126" s="99">
        <v>21</v>
      </c>
      <c r="M126" s="97">
        <f>F126/V126*60</f>
        <v>1767.1211731412416</v>
      </c>
      <c r="N126" s="98">
        <f>M126/L126</f>
        <v>84.148627292440068</v>
      </c>
      <c r="O126" s="100">
        <f>L126-I126</f>
        <v>0</v>
      </c>
      <c r="P126" s="101">
        <f>N126-K126</f>
        <v>-11.089467945655173</v>
      </c>
      <c r="Q126" s="102">
        <f>N126/K126</f>
        <v>0.88356058657062064</v>
      </c>
      <c r="R126" s="272"/>
      <c r="S126" s="1">
        <v>0.77376157407407409</v>
      </c>
      <c r="T126" s="2">
        <v>0.81874999999999998</v>
      </c>
      <c r="U126" s="103">
        <v>6.2166666666666259</v>
      </c>
      <c r="V126" s="104">
        <v>64.783333333333275</v>
      </c>
      <c r="W126" s="105"/>
      <c r="X126" s="106"/>
      <c r="Y126" s="264"/>
      <c r="Z126" s="265"/>
      <c r="AA126" s="110">
        <f>M126-J126</f>
        <v>-232.87882685875843</v>
      </c>
      <c r="AB126" s="102">
        <f>M126/J126</f>
        <v>0.88356058657062075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7">AVERAGE(I124:I139)</f>
        <v>19.333333333333332</v>
      </c>
      <c r="J140" s="137">
        <f t="shared" si="47"/>
        <v>2000</v>
      </c>
      <c r="K140" s="138">
        <f t="shared" ref="K140" si="48">J140/I140</f>
        <v>103.44827586206897</v>
      </c>
      <c r="L140" s="136">
        <f t="shared" ref="L140:M140" si="49">AVERAGE(L124:L139)</f>
        <v>19.333333333333332</v>
      </c>
      <c r="M140" s="137">
        <f t="shared" si="49"/>
        <v>1767.9990370366031</v>
      </c>
      <c r="N140" s="138">
        <f>M140/L140</f>
        <v>91.448226053617404</v>
      </c>
      <c r="O140" s="139">
        <f>L140-I140</f>
        <v>0</v>
      </c>
      <c r="P140" s="140">
        <f>N140-K140</f>
        <v>-12.000049808451564</v>
      </c>
      <c r="Q140" s="141">
        <f>N140/K140</f>
        <v>0.8839995185183015</v>
      </c>
      <c r="R140" s="273"/>
      <c r="S140" s="142">
        <f>S124</f>
        <v>0.70833333333333337</v>
      </c>
      <c r="T140" s="143">
        <f>INDEX(T124:T139,COUNTA(T124:T139))</f>
        <v>0.81874999999999998</v>
      </c>
      <c r="U140" s="144"/>
      <c r="V140" s="155"/>
      <c r="W140" s="187"/>
      <c r="X140" s="188"/>
      <c r="Y140" s="260"/>
      <c r="Z140" s="261"/>
      <c r="AA140" s="156">
        <f>M140-J140</f>
        <v>-232.00096296339689</v>
      </c>
      <c r="AB140" s="141">
        <f>M140/J140</f>
        <v>0.88399951851830161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2269</v>
      </c>
      <c r="G141" s="158">
        <f t="shared" ref="G141:G143" si="50">E141*F141</f>
        <v>128856.51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1768.0519480519506</v>
      </c>
      <c r="N141" s="162">
        <f>M141/L141</f>
        <v>76.871823828345683</v>
      </c>
      <c r="O141" s="164">
        <f>L141-I141</f>
        <v>0</v>
      </c>
      <c r="P141" s="165">
        <f>N141-K141</f>
        <v>-10.084697910784755</v>
      </c>
      <c r="Q141" s="151">
        <f>N141/K141</f>
        <v>0.88402597402597538</v>
      </c>
      <c r="R141" s="271">
        <f>Q157</f>
        <v>0.88430665282551646</v>
      </c>
      <c r="S141" s="166">
        <v>0.70833333333333337</v>
      </c>
      <c r="T141" s="167">
        <v>0.76180555555555551</v>
      </c>
      <c r="U141" s="168"/>
      <c r="V141" s="169">
        <v>76.999999999999886</v>
      </c>
      <c r="W141" s="167"/>
      <c r="X141" s="170"/>
      <c r="Y141" s="274"/>
      <c r="Z141" s="275"/>
      <c r="AA141" s="108">
        <f>M141-J141</f>
        <v>-231.9480519480494</v>
      </c>
      <c r="AB141" s="151">
        <f>M141/J141</f>
        <v>0.88402597402597527</v>
      </c>
      <c r="AC141" s="276">
        <f>AB157</f>
        <v>0.88430665282551635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1764</v>
      </c>
      <c r="G142" s="94">
        <f t="shared" si="50"/>
        <v>100318.68</v>
      </c>
      <c r="H142" s="95"/>
      <c r="I142" s="96">
        <v>23</v>
      </c>
      <c r="J142" s="97">
        <v>2000</v>
      </c>
      <c r="K142" s="98">
        <f t="shared" ref="K142:K143" si="51">J142/I142</f>
        <v>86.956521739130437</v>
      </c>
      <c r="L142" s="99">
        <v>23</v>
      </c>
      <c r="M142" s="97">
        <f>F142/V142*60</f>
        <v>1768.4210526315765</v>
      </c>
      <c r="N142" s="98">
        <f>M142/L142</f>
        <v>76.887871853546798</v>
      </c>
      <c r="O142" s="100">
        <f>L142-I142</f>
        <v>0</v>
      </c>
      <c r="P142" s="101">
        <f>N142-K142</f>
        <v>-10.068649885583639</v>
      </c>
      <c r="Q142" s="102">
        <f>N142/K142</f>
        <v>0.88421052631578811</v>
      </c>
      <c r="R142" s="272"/>
      <c r="S142" s="1">
        <v>0.76538194444444441</v>
      </c>
      <c r="T142" s="2">
        <v>0.80694444444444446</v>
      </c>
      <c r="U142" s="103">
        <v>5.1500000000000057</v>
      </c>
      <c r="V142" s="104">
        <v>59.85000000000008</v>
      </c>
      <c r="W142" s="105"/>
      <c r="X142" s="106"/>
      <c r="Y142" s="264"/>
      <c r="Z142" s="265"/>
      <c r="AA142" s="110">
        <f>M142-J142</f>
        <v>-231.57894736842354</v>
      </c>
      <c r="AB142" s="102">
        <f>M142/J142</f>
        <v>0.88421052631578823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2166</v>
      </c>
      <c r="G143" s="94">
        <f t="shared" si="50"/>
        <v>103101.6</v>
      </c>
      <c r="H143" s="95"/>
      <c r="I143" s="96">
        <v>23</v>
      </c>
      <c r="J143" s="97">
        <v>2000</v>
      </c>
      <c r="K143" s="98">
        <f t="shared" si="51"/>
        <v>86.956521739130437</v>
      </c>
      <c r="L143" s="99">
        <v>23</v>
      </c>
      <c r="M143" s="97">
        <f>F143/V143*60</f>
        <v>1769.3669162695719</v>
      </c>
      <c r="N143" s="98">
        <f>M143/L143</f>
        <v>76.928996359546602</v>
      </c>
      <c r="O143" s="100">
        <f>L143-I143</f>
        <v>0</v>
      </c>
      <c r="P143" s="101">
        <f>N143-K143</f>
        <v>-10.027525379583835</v>
      </c>
      <c r="Q143" s="102">
        <f>N143/K143</f>
        <v>0.88468345813478588</v>
      </c>
      <c r="R143" s="272"/>
      <c r="S143" s="1">
        <v>0.81111111111111112</v>
      </c>
      <c r="T143" s="2">
        <v>0.86211805555555554</v>
      </c>
      <c r="U143" s="103">
        <v>5.9999999999999787</v>
      </c>
      <c r="V143" s="104">
        <v>73.449999999999974</v>
      </c>
      <c r="W143" s="105"/>
      <c r="X143" s="106"/>
      <c r="Y143" s="264"/>
      <c r="Z143" s="265"/>
      <c r="AA143" s="110">
        <f>M143-J143</f>
        <v>-230.6330837304281</v>
      </c>
      <c r="AB143" s="102">
        <f>M143/J143</f>
        <v>0.88468345813478599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2">AVERAGE(I141:I156)</f>
        <v>23</v>
      </c>
      <c r="J157" s="137">
        <f t="shared" si="52"/>
        <v>2000</v>
      </c>
      <c r="K157" s="138">
        <f t="shared" ref="K157" si="53">J157/I157</f>
        <v>86.956521739130437</v>
      </c>
      <c r="L157" s="136">
        <f t="shared" ref="L157:M157" si="54">AVERAGE(L141:L156)</f>
        <v>23</v>
      </c>
      <c r="M157" s="137">
        <f t="shared" si="54"/>
        <v>1768.6133056510328</v>
      </c>
      <c r="N157" s="138">
        <f>M157/L157</f>
        <v>76.89623068047969</v>
      </c>
      <c r="O157" s="139">
        <f>L157-I157</f>
        <v>0</v>
      </c>
      <c r="P157" s="140">
        <f>N157-K157</f>
        <v>-10.060291058650748</v>
      </c>
      <c r="Q157" s="141">
        <f>N157/K157</f>
        <v>0.88430665282551646</v>
      </c>
      <c r="R157" s="273"/>
      <c r="S157" s="142">
        <f>S141</f>
        <v>0.70833333333333337</v>
      </c>
      <c r="T157" s="143">
        <f>INDEX(T141:T156,COUNTA(T141:T156))</f>
        <v>0.86211805555555554</v>
      </c>
      <c r="U157" s="144"/>
      <c r="V157" s="155"/>
      <c r="W157" s="134"/>
      <c r="X157" s="138"/>
      <c r="Y157" s="260"/>
      <c r="Z157" s="261"/>
      <c r="AA157" s="156">
        <f>M157-J157</f>
        <v>-231.38669434896724</v>
      </c>
      <c r="AB157" s="141">
        <f>M157/J157</f>
        <v>0.88430665282551635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59" priority="3" operator="greaterThan">
      <formula>0</formula>
    </cfRule>
  </conditionalFormatting>
  <conditionalFormatting sqref="P5:P157 AA5:AA157">
    <cfRule type="cellIs" dxfId="658" priority="6" operator="lessThan">
      <formula>0</formula>
    </cfRule>
  </conditionalFormatting>
  <conditionalFormatting sqref="Q5:Q157 AB5:AB157">
    <cfRule type="cellIs" dxfId="657" priority="4" operator="greaterThan">
      <formula>1</formula>
    </cfRule>
    <cfRule type="cellIs" dxfId="656" priority="5" operator="lessThan">
      <formula>0.8</formula>
    </cfRule>
  </conditionalFormatting>
  <conditionalFormatting sqref="R5:R157 AC124">
    <cfRule type="cellIs" dxfId="655" priority="7" operator="lessThan">
      <formula>0.8</formula>
    </cfRule>
  </conditionalFormatting>
  <conditionalFormatting sqref="AC5:AC22 AC56:AC91">
    <cfRule type="cellIs" dxfId="654" priority="9" operator="lessThan">
      <formula>0.8</formula>
    </cfRule>
  </conditionalFormatting>
  <conditionalFormatting sqref="AC39">
    <cfRule type="cellIs" dxfId="653" priority="12" operator="lessThan">
      <formula>0.8</formula>
    </cfRule>
  </conditionalFormatting>
  <conditionalFormatting sqref="AC54">
    <cfRule type="cellIs" dxfId="652" priority="11" operator="lessThan">
      <formula>0.8</formula>
    </cfRule>
  </conditionalFormatting>
  <conditionalFormatting sqref="AC97:AC105">
    <cfRule type="cellIs" dxfId="651" priority="10" operator="lessThan">
      <formula>0.8</formula>
    </cfRule>
  </conditionalFormatting>
  <conditionalFormatting sqref="AC107:AC112">
    <cfRule type="cellIs" dxfId="650" priority="8" operator="lessThan">
      <formula>0.8</formula>
    </cfRule>
  </conditionalFormatting>
  <conditionalFormatting sqref="AC139">
    <cfRule type="cellIs" dxfId="649" priority="2" operator="lessThan">
      <formula>0.8</formula>
    </cfRule>
  </conditionalFormatting>
  <conditionalFormatting sqref="AC141:AC157">
    <cfRule type="cellIs" dxfId="648" priority="1" operator="lessThan">
      <formula>0.8</formula>
    </cfRule>
  </conditionalFormatting>
  <dataValidations count="1">
    <dataValidation type="list" allowBlank="1" showInputMessage="1" showErrorMessage="1" sqref="Y5:Z157" xr:uid="{008FEA46-967B-4C9D-BD32-995F3838208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907D-471B-4A08-A516-311D6B4BA105}">
  <sheetPr>
    <tabColor theme="9" tint="0.59999389629810485"/>
  </sheetPr>
  <dimension ref="B1:AR36"/>
  <sheetViews>
    <sheetView zoomScale="70" zoomScaleNormal="70" workbookViewId="0">
      <selection activeCell="Q17" sqref="Q1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251</v>
      </c>
      <c r="D3" s="248"/>
      <c r="E3" s="6" t="s">
        <v>2</v>
      </c>
      <c r="F3" s="249">
        <f>'1123(18度C)'!D1+'1123(4度C)'!D1</f>
        <v>230335</v>
      </c>
      <c r="G3" s="250"/>
      <c r="H3" s="6" t="s">
        <v>3</v>
      </c>
      <c r="I3" s="251">
        <f>'1123(18度C)'!F1+'1123(4度C)'!F1</f>
        <v>7483205.5099999979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454.64059353240725</v>
      </c>
      <c r="F6" s="226" t="e">
        <f>AVERAGE(#REF!,D13:K13)</f>
        <v>#REF!</v>
      </c>
      <c r="G6" s="227">
        <f>AVERAGE(D13:K13)</f>
        <v>179.5083007128639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401.02164005929779</v>
      </c>
      <c r="F7" s="230" t="e">
        <f>AVERAGE(#REF!,D14:K14)</f>
        <v>#REF!</v>
      </c>
      <c r="G7" s="217">
        <f>AVERAGE(D14:K14)</f>
        <v>159.1644337478713</v>
      </c>
      <c r="H7" s="218"/>
      <c r="I7" s="217">
        <f>AVERAGE(L14:O14)</f>
        <v>84.169397146776362</v>
      </c>
      <c r="J7" s="218"/>
      <c r="K7" s="217">
        <f>AVERAGE(D28:O28)</f>
        <v>523.62964928576787</v>
      </c>
      <c r="L7" s="218"/>
      <c r="M7" s="217">
        <f>AVERAGE(P28:X28)</f>
        <v>694.71141314324518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0.88272094120193978</v>
      </c>
      <c r="F8" s="222" t="e">
        <f>AVERAGE(D15:K15,#REF!)</f>
        <v>#REF!</v>
      </c>
      <c r="G8" s="223">
        <f>AVERAGE(D15:K15)</f>
        <v>0.8863932569337285</v>
      </c>
      <c r="H8" s="224"/>
      <c r="I8" s="223">
        <f>AVERAGE(L15:O15)</f>
        <v>0.88412287160354586</v>
      </c>
      <c r="J8" s="224"/>
      <c r="K8" s="223">
        <f>AVERAGE(D29:O29)</f>
        <v>0.87985701164155905</v>
      </c>
      <c r="L8" s="224"/>
      <c r="M8" s="223">
        <f>AVERAGE(P29:X29)</f>
        <v>0.88102842840132511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93.877551020408163</v>
      </c>
      <c r="G13" s="23">
        <v>86.021505376344081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107.24143042273155</v>
      </c>
      <c r="E14" s="27">
        <v>70.971647016861695</v>
      </c>
      <c r="F14" s="27">
        <v>82.954349117612253</v>
      </c>
      <c r="G14" s="27">
        <v>76.123693299816438</v>
      </c>
      <c r="H14" s="27">
        <v>125.79367120636989</v>
      </c>
      <c r="I14" s="27">
        <v>204.43480877576658</v>
      </c>
      <c r="J14" s="27" t="s">
        <v>36</v>
      </c>
      <c r="K14" s="54">
        <v>446.6314363959408</v>
      </c>
      <c r="L14" s="26" t="s">
        <v>36</v>
      </c>
      <c r="M14" s="66" t="s">
        <v>36</v>
      </c>
      <c r="N14" s="27">
        <v>91.44566791023523</v>
      </c>
      <c r="O14" s="28">
        <v>76.893126383317508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0.88809309568824568</v>
      </c>
      <c r="E15" s="31">
        <f t="shared" si="0"/>
        <v>0.88714558771077123</v>
      </c>
      <c r="F15" s="31">
        <f t="shared" si="0"/>
        <v>0.88364415364413051</v>
      </c>
      <c r="G15" s="31">
        <f t="shared" si="0"/>
        <v>0.88493793461036618</v>
      </c>
      <c r="H15" s="31">
        <f t="shared" si="0"/>
        <v>0.89238245385715387</v>
      </c>
      <c r="I15" s="31">
        <f t="shared" si="0"/>
        <v>0.87992026732754625</v>
      </c>
      <c r="J15" s="31" t="s">
        <v>36</v>
      </c>
      <c r="K15" s="55">
        <f t="shared" ref="K15" si="1">K14/K13</f>
        <v>0.88862930569788556</v>
      </c>
      <c r="L15" s="30" t="s">
        <v>36</v>
      </c>
      <c r="M15" s="67" t="s">
        <v>36</v>
      </c>
      <c r="N15" s="31">
        <f t="shared" ref="N15:O15" si="2">N14/N13</f>
        <v>0.88397478979894051</v>
      </c>
      <c r="O15" s="32">
        <f t="shared" si="2"/>
        <v>0.88427095340815132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0.25</v>
      </c>
      <c r="F16" s="2">
        <v>0.16699074074074075</v>
      </c>
      <c r="G16" s="2">
        <v>0.25017361111111114</v>
      </c>
      <c r="H16" s="2">
        <v>0.25015046296296295</v>
      </c>
      <c r="I16" s="2">
        <v>0.24305555555555555</v>
      </c>
      <c r="J16" s="2" t="s">
        <v>36</v>
      </c>
      <c r="K16" s="2">
        <v>0.25031249999999999</v>
      </c>
      <c r="L16" s="1" t="s">
        <v>36</v>
      </c>
      <c r="M16" s="68" t="s">
        <v>36</v>
      </c>
      <c r="N16" s="2">
        <v>0.708587962962963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0.61111111111111116</v>
      </c>
      <c r="E17" s="2">
        <v>0.62708333333333333</v>
      </c>
      <c r="F17" s="2">
        <v>0.65</v>
      </c>
      <c r="G17" s="2">
        <v>0.59614583333333337</v>
      </c>
      <c r="H17" s="2">
        <v>0.62569444444444444</v>
      </c>
      <c r="I17" s="2">
        <v>0.5257060185185185</v>
      </c>
      <c r="J17" s="2" t="s">
        <v>36</v>
      </c>
      <c r="K17" s="2">
        <v>0.42430555555555555</v>
      </c>
      <c r="L17" s="1" t="s">
        <v>36</v>
      </c>
      <c r="M17" s="68" t="s">
        <v>36</v>
      </c>
      <c r="N17" s="2">
        <v>0.82603009259259264</v>
      </c>
      <c r="O17" s="3">
        <v>0.8666666666666667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</v>
      </c>
      <c r="G18" s="34">
        <v>23.25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183.27514594379619</v>
      </c>
      <c r="E28" s="27" t="s">
        <v>36</v>
      </c>
      <c r="F28" s="27" t="s">
        <v>36</v>
      </c>
      <c r="G28" s="27">
        <v>271.70912546695746</v>
      </c>
      <c r="H28" s="27">
        <v>384.40633759891313</v>
      </c>
      <c r="I28" s="27">
        <v>371.12709930482538</v>
      </c>
      <c r="J28" s="27" t="s">
        <v>36</v>
      </c>
      <c r="K28" s="27" t="s">
        <v>36</v>
      </c>
      <c r="L28" s="27" t="s">
        <v>36</v>
      </c>
      <c r="M28" s="27">
        <v>692.63767466066497</v>
      </c>
      <c r="N28" s="27">
        <v>1000.5507298100143</v>
      </c>
      <c r="O28" s="27">
        <v>761.70143221520345</v>
      </c>
      <c r="P28" s="26">
        <v>248.89015653801391</v>
      </c>
      <c r="Q28" s="27" t="s">
        <v>36</v>
      </c>
      <c r="R28" s="27" t="s">
        <v>36</v>
      </c>
      <c r="S28" s="27" t="s">
        <v>36</v>
      </c>
      <c r="T28" s="27">
        <v>775.29781580919246</v>
      </c>
      <c r="U28" s="27" t="s">
        <v>36</v>
      </c>
      <c r="V28" s="27">
        <v>678.89726374637291</v>
      </c>
      <c r="W28" s="27">
        <v>857.04709639101827</v>
      </c>
      <c r="X28" s="28">
        <v>913.42473323162835</v>
      </c>
    </row>
    <row r="29" spans="2:44" ht="40.15" customHeight="1">
      <c r="B29" s="205"/>
      <c r="C29" s="29" t="s">
        <v>38</v>
      </c>
      <c r="D29" s="31">
        <f>D28/D27</f>
        <v>0.86546596695681544</v>
      </c>
      <c r="E29" s="31" t="s">
        <v>36</v>
      </c>
      <c r="F29" s="31" t="s">
        <v>36</v>
      </c>
      <c r="G29" s="31">
        <f>G28/G27</f>
        <v>0.86795970635278075</v>
      </c>
      <c r="H29" s="31">
        <f>H28/H27</f>
        <v>0.88709154830518422</v>
      </c>
      <c r="I29" s="31">
        <f>I28/I27</f>
        <v>0.89070503833158088</v>
      </c>
      <c r="J29" s="31" t="s">
        <v>36</v>
      </c>
      <c r="K29" s="31" t="s">
        <v>36</v>
      </c>
      <c r="L29" s="31" t="s">
        <v>36</v>
      </c>
      <c r="M29" s="31">
        <f>M28/M27</f>
        <v>0.89203336888115936</v>
      </c>
      <c r="N29" s="31">
        <f>N28/N27</f>
        <v>0.87004411287827332</v>
      </c>
      <c r="O29" s="31">
        <f>O28/O27</f>
        <v>0.88569933978512028</v>
      </c>
      <c r="P29" s="30">
        <f>P28/P27</f>
        <v>0.87111554788304868</v>
      </c>
      <c r="Q29" s="31" t="s">
        <v>36</v>
      </c>
      <c r="R29" s="31" t="s">
        <v>36</v>
      </c>
      <c r="S29" s="31" t="s">
        <v>36</v>
      </c>
      <c r="T29" s="31">
        <f>T28/T27</f>
        <v>0.88836208061469968</v>
      </c>
      <c r="U29" s="31" t="s">
        <v>36</v>
      </c>
      <c r="V29" s="31">
        <f>V28/V27</f>
        <v>0.89148125542453005</v>
      </c>
      <c r="W29" s="31">
        <f>W28/W27</f>
        <v>0.88425494072089184</v>
      </c>
      <c r="X29" s="32">
        <f>X28/X27</f>
        <v>0.86992831736345555</v>
      </c>
    </row>
    <row r="30" spans="2:44" ht="17.25" customHeight="1">
      <c r="B30" s="206" t="s">
        <v>39</v>
      </c>
      <c r="C30" s="14" t="s">
        <v>40</v>
      </c>
      <c r="D30" s="2">
        <v>0.385625</v>
      </c>
      <c r="E30" s="2" t="s">
        <v>36</v>
      </c>
      <c r="F30" s="2" t="s">
        <v>36</v>
      </c>
      <c r="G30" s="2">
        <v>0.16666666666666666</v>
      </c>
      <c r="H30" s="2">
        <v>0.25</v>
      </c>
      <c r="I30" s="2">
        <v>0.34401620370370373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0.16666666666666666</v>
      </c>
      <c r="O30" s="2">
        <v>0.25</v>
      </c>
      <c r="P30" s="1">
        <v>0.70837962962962964</v>
      </c>
      <c r="Q30" s="2" t="s">
        <v>36</v>
      </c>
      <c r="R30" s="2" t="s">
        <v>36</v>
      </c>
      <c r="S30" s="2" t="s">
        <v>36</v>
      </c>
      <c r="T30" s="2">
        <v>0.70849537037037036</v>
      </c>
      <c r="U30" s="2" t="s">
        <v>36</v>
      </c>
      <c r="V30" s="2">
        <v>0.70833333333333337</v>
      </c>
      <c r="W30" s="2">
        <v>0.70833333333333337</v>
      </c>
      <c r="X30" s="3">
        <v>0.7086689814814815</v>
      </c>
    </row>
    <row r="31" spans="2:44" ht="17.25" customHeight="1">
      <c r="B31" s="203"/>
      <c r="C31" s="14" t="s">
        <v>41</v>
      </c>
      <c r="D31" s="2">
        <v>0.4548611111111111</v>
      </c>
      <c r="E31" s="2" t="s">
        <v>36</v>
      </c>
      <c r="F31" s="2" t="s">
        <v>36</v>
      </c>
      <c r="G31" s="2">
        <v>0.23965277777777777</v>
      </c>
      <c r="H31" s="2">
        <v>0.33834490740740741</v>
      </c>
      <c r="I31" s="2">
        <v>0.3888888888888889</v>
      </c>
      <c r="J31" s="2" t="s">
        <v>36</v>
      </c>
      <c r="K31" s="2" t="s">
        <v>36</v>
      </c>
      <c r="L31" s="2" t="s">
        <v>36</v>
      </c>
      <c r="M31" s="2">
        <v>0.45347222222222222</v>
      </c>
      <c r="N31" s="2">
        <v>0.44374999999999998</v>
      </c>
      <c r="O31" s="2">
        <v>0.41666666666666669</v>
      </c>
      <c r="P31" s="1">
        <v>0.84339120370370368</v>
      </c>
      <c r="Q31" s="2" t="s">
        <v>36</v>
      </c>
      <c r="R31" s="2" t="s">
        <v>36</v>
      </c>
      <c r="S31" s="2" t="s">
        <v>36</v>
      </c>
      <c r="T31" s="2">
        <v>0.87430555555555556</v>
      </c>
      <c r="U31" s="2" t="s">
        <v>36</v>
      </c>
      <c r="V31" s="2">
        <v>0.8930555555555556</v>
      </c>
      <c r="W31" s="2">
        <v>1.0348379629629629</v>
      </c>
      <c r="X31" s="3">
        <v>1.0357060185185185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1CE9-5E44-441E-AE47-FF167D47E314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Q17" sqref="Q17"/>
      <selection pane="bottomLeft" activeCell="Q17" sqref="Q1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123393</v>
      </c>
      <c r="E1" s="76" t="s">
        <v>3</v>
      </c>
      <c r="F1" s="77">
        <f>SUM(G5:G208)</f>
        <v>2415333.9499999997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45984</v>
      </c>
      <c r="B2" s="323"/>
      <c r="C2" s="81" t="s">
        <v>34</v>
      </c>
      <c r="D2" s="82">
        <f>AVERAGE(N21,N38,N55,N72,N89,N106,N123,N140,N157,N174,N191,N208)</f>
        <v>594.9137175597167</v>
      </c>
      <c r="E2" s="82" t="s">
        <v>80</v>
      </c>
      <c r="F2" s="83">
        <f>F1/D1</f>
        <v>19.574319045650885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2477</v>
      </c>
      <c r="G5" s="94">
        <f t="shared" ref="G5:G6" si="0">E5*F5</f>
        <v>73938.45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3115.72327044025</v>
      </c>
      <c r="N5" s="98">
        <f>M5/L5</f>
        <v>183.27783943766175</v>
      </c>
      <c r="O5" s="100">
        <f>L5-I5</f>
        <v>0</v>
      </c>
      <c r="P5" s="101">
        <f>N5-K5</f>
        <v>-28.486866444691174</v>
      </c>
      <c r="Q5" s="102">
        <f>N5/K5</f>
        <v>0.86547868623340274</v>
      </c>
      <c r="R5" s="272">
        <f>Q21</f>
        <v>0.86546596695681544</v>
      </c>
      <c r="S5" s="1">
        <v>0.385625</v>
      </c>
      <c r="T5" s="2">
        <v>0.41875000000000001</v>
      </c>
      <c r="U5" s="103">
        <v>4.8999999999999666</v>
      </c>
      <c r="V5" s="104">
        <v>47.700000000000024</v>
      </c>
      <c r="W5" s="105"/>
      <c r="X5" s="87"/>
      <c r="Y5" s="274"/>
      <c r="Z5" s="275"/>
      <c r="AA5" s="108">
        <f>M5-J5</f>
        <v>-484.27672955975004</v>
      </c>
      <c r="AB5" s="109">
        <f>M5/J5</f>
        <v>0.86547868623340274</v>
      </c>
      <c r="AC5" s="289">
        <f>AB21</f>
        <v>0.86546596695681544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2425</v>
      </c>
      <c r="G6" s="94">
        <f t="shared" si="0"/>
        <v>71586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3115.6316916488208</v>
      </c>
      <c r="N6" s="98">
        <f>M6/L6</f>
        <v>183.27245244993063</v>
      </c>
      <c r="O6" s="100">
        <f>L6-I6</f>
        <v>0</v>
      </c>
      <c r="P6" s="101">
        <f>N6-K6</f>
        <v>-28.492253432422302</v>
      </c>
      <c r="Q6" s="102">
        <f>N6/K6</f>
        <v>0.86545324768022802</v>
      </c>
      <c r="R6" s="272"/>
      <c r="S6" s="1">
        <v>0.42243055555555553</v>
      </c>
      <c r="T6" s="2">
        <v>0.4548611111111111</v>
      </c>
      <c r="U6" s="103">
        <v>5.2999999999999492</v>
      </c>
      <c r="V6" s="104">
        <v>46.700000000000024</v>
      </c>
      <c r="W6" s="105"/>
      <c r="X6" s="106"/>
      <c r="Y6" s="264"/>
      <c r="Z6" s="265"/>
      <c r="AA6" s="110">
        <f>M6-J6</f>
        <v>-484.36830835117917</v>
      </c>
      <c r="AB6" s="111">
        <f>M6/J6</f>
        <v>0.86545324768022802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3115.6774810445354</v>
      </c>
      <c r="N21" s="138">
        <f>M21/L21</f>
        <v>183.27514594379619</v>
      </c>
      <c r="O21" s="139">
        <f>L21-I21</f>
        <v>0</v>
      </c>
      <c r="P21" s="140">
        <f>N21-K21</f>
        <v>-28.489559938556738</v>
      </c>
      <c r="Q21" s="141">
        <f>N21/K21</f>
        <v>0.86546596695681544</v>
      </c>
      <c r="R21" s="273"/>
      <c r="S21" s="142">
        <f>S5</f>
        <v>0.385625</v>
      </c>
      <c r="T21" s="143">
        <f>INDEX(T5:T20,COUNTA(T5:T20))</f>
        <v>0.4548611111111111</v>
      </c>
      <c r="U21" s="144"/>
      <c r="V21" s="144"/>
      <c r="W21" s="145"/>
      <c r="X21" s="146"/>
      <c r="Y21" s="260"/>
      <c r="Z21" s="261"/>
      <c r="AA21" s="147">
        <f>M21-J21</f>
        <v>-484.3225189554646</v>
      </c>
      <c r="AB21" s="148">
        <f>M21/J21</f>
        <v>0.86546596695681544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1435</v>
      </c>
      <c r="G22" s="158">
        <f t="shared" ref="G22:G23" si="5">E22*F22</f>
        <v>36793.4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3144.2483262324995</v>
      </c>
      <c r="N22" s="162">
        <f>M22/L22</f>
        <v>285.8407569302272</v>
      </c>
      <c r="O22" s="164">
        <f>L22-I22</f>
        <v>0</v>
      </c>
      <c r="P22" s="165">
        <f>N22-K22</f>
        <v>-41.431970342500051</v>
      </c>
      <c r="Q22" s="151">
        <f>N22/K22</f>
        <v>0.87340231284236092</v>
      </c>
      <c r="R22" s="271">
        <f>Q38</f>
        <v>0.86795970635278075</v>
      </c>
      <c r="S22" s="166">
        <v>0.16666666666666666</v>
      </c>
      <c r="T22" s="167">
        <v>0.18568287037037037</v>
      </c>
      <c r="U22" s="168"/>
      <c r="V22" s="169">
        <v>27.383333333333351</v>
      </c>
      <c r="W22" s="172"/>
      <c r="X22" s="150"/>
      <c r="Y22" s="274"/>
      <c r="Z22" s="275"/>
      <c r="AA22" s="108">
        <f>M22-J22</f>
        <v>-455.75167376750051</v>
      </c>
      <c r="AB22" s="151">
        <f>M22/J22</f>
        <v>0.87340231284236092</v>
      </c>
      <c r="AC22" s="276">
        <f>AB38</f>
        <v>0.86795970635278086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3783</v>
      </c>
      <c r="G23" s="94">
        <f t="shared" si="5"/>
        <v>108080.31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3105.0615595075224</v>
      </c>
      <c r="N23" s="98">
        <f>M23/L23</f>
        <v>258.7551299589602</v>
      </c>
      <c r="O23" s="100">
        <f>L23-I23</f>
        <v>0</v>
      </c>
      <c r="P23" s="101">
        <f>N23-K23</f>
        <v>-41.244870041039803</v>
      </c>
      <c r="Q23" s="102">
        <f>N23/K23</f>
        <v>0.86251709986320069</v>
      </c>
      <c r="R23" s="272"/>
      <c r="S23" s="1">
        <v>0.18888888888888886</v>
      </c>
      <c r="T23" s="2">
        <v>0.23965277777777777</v>
      </c>
      <c r="U23" s="103">
        <v>4.6166666666666156</v>
      </c>
      <c r="V23" s="104">
        <v>73.100000000000037</v>
      </c>
      <c r="W23" s="105"/>
      <c r="X23" s="106"/>
      <c r="Y23" s="264"/>
      <c r="Z23" s="265"/>
      <c r="AA23" s="110">
        <f>M23-J23</f>
        <v>-494.93844049247764</v>
      </c>
      <c r="AB23" s="102">
        <f>M23/J23</f>
        <v>0.86251709986320069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3124.6549428700109</v>
      </c>
      <c r="N38" s="138">
        <f>M38/L38</f>
        <v>271.70912546695746</v>
      </c>
      <c r="O38" s="139">
        <f>L38-I38</f>
        <v>0</v>
      </c>
      <c r="P38" s="140">
        <f>N38-K38</f>
        <v>-41.334352793912103</v>
      </c>
      <c r="Q38" s="141">
        <f>N38/K38</f>
        <v>0.86795970635278075</v>
      </c>
      <c r="R38" s="273"/>
      <c r="S38" s="142">
        <f>S22</f>
        <v>0.16666666666666666</v>
      </c>
      <c r="T38" s="143">
        <f>INDEX(T22:T37,COUNTA(T22:T37))</f>
        <v>0.23965277777777777</v>
      </c>
      <c r="U38" s="144"/>
      <c r="V38" s="155"/>
      <c r="W38" s="134"/>
      <c r="X38" s="138"/>
      <c r="Y38" s="260"/>
      <c r="Z38" s="261"/>
      <c r="AA38" s="156">
        <f>M38-J38</f>
        <v>-475.34505712998907</v>
      </c>
      <c r="AB38" s="141">
        <f>M38/J38</f>
        <v>0.86795970635278086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1584</v>
      </c>
      <c r="G39" s="158">
        <f t="shared" ref="G39:G41" si="10">E39*F39</f>
        <v>22223.52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2305.8633238981001</v>
      </c>
      <c r="N39" s="162">
        <f>M39/L39</f>
        <v>384.31055398301669</v>
      </c>
      <c r="O39" s="164">
        <f>L39-I39</f>
        <v>0</v>
      </c>
      <c r="P39" s="165">
        <f>N39-K39</f>
        <v>-49.022779350316625</v>
      </c>
      <c r="Q39" s="151">
        <f>N39/K39</f>
        <v>0.88687050919157706</v>
      </c>
      <c r="R39" s="271">
        <f>Q55</f>
        <v>0.88709154830518422</v>
      </c>
      <c r="S39" s="166">
        <v>0.25</v>
      </c>
      <c r="T39" s="167">
        <v>0.27862268518518518</v>
      </c>
      <c r="U39" s="168"/>
      <c r="V39" s="169">
        <v>41.216666666666661</v>
      </c>
      <c r="W39" s="167"/>
      <c r="X39" s="170"/>
      <c r="Y39" s="274"/>
      <c r="Z39" s="275"/>
      <c r="AA39" s="108">
        <f>M39-J39</f>
        <v>-294.13667610189987</v>
      </c>
      <c r="AB39" s="151">
        <f>M39/J39</f>
        <v>0.88687050919157695</v>
      </c>
      <c r="AC39" s="276">
        <f>AB55</f>
        <v>0.88709154830518422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1295</v>
      </c>
      <c r="G40" s="94">
        <f t="shared" si="10"/>
        <v>22960.350000000002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2306.7788223651628</v>
      </c>
      <c r="N40" s="98">
        <f>M40/L40</f>
        <v>384.46313706086045</v>
      </c>
      <c r="O40" s="100">
        <f>L40-I40</f>
        <v>0</v>
      </c>
      <c r="P40" s="101">
        <f>N40-K40</f>
        <v>-48.870196272472867</v>
      </c>
      <c r="Q40" s="102">
        <f>N40/K40</f>
        <v>0.88722262398660112</v>
      </c>
      <c r="R40" s="272"/>
      <c r="S40" s="1">
        <v>0.28216435185185185</v>
      </c>
      <c r="T40" s="2">
        <v>0.30555555555555558</v>
      </c>
      <c r="U40" s="103">
        <v>5.0999999999999979</v>
      </c>
      <c r="V40" s="104">
        <v>33.68333333333338</v>
      </c>
      <c r="W40" s="105"/>
      <c r="X40" s="112"/>
      <c r="Y40" s="264"/>
      <c r="Z40" s="265"/>
      <c r="AA40" s="110">
        <f>M40-J40</f>
        <v>-293.2211776348372</v>
      </c>
      <c r="AB40" s="102">
        <f>M40/J40</f>
        <v>0.88722262398660112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1623</v>
      </c>
      <c r="G41" s="94">
        <f t="shared" si="10"/>
        <v>23517.27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2306.6719305171741</v>
      </c>
      <c r="N41" s="98">
        <f>M41/L41</f>
        <v>384.44532175286236</v>
      </c>
      <c r="O41" s="100">
        <f>L41-I41</f>
        <v>0</v>
      </c>
      <c r="P41" s="101">
        <f>N41-K41</f>
        <v>-48.888011580470959</v>
      </c>
      <c r="Q41" s="102">
        <f>N41/K41</f>
        <v>0.8871815117373747</v>
      </c>
      <c r="R41" s="272"/>
      <c r="S41" s="1">
        <v>0.30902777777777779</v>
      </c>
      <c r="T41" s="2">
        <v>0.33834490740740741</v>
      </c>
      <c r="U41" s="103">
        <v>4.9999999999999822</v>
      </c>
      <c r="V41" s="104">
        <v>42.216666666666654</v>
      </c>
      <c r="W41" s="105"/>
      <c r="X41" s="112"/>
      <c r="Y41" s="264"/>
      <c r="Z41" s="265"/>
      <c r="AA41" s="110">
        <f>M41-J41</f>
        <v>-293.32806948282587</v>
      </c>
      <c r="AB41" s="102">
        <f>M41/J41</f>
        <v>0.8871815117373747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2306.4380255934789</v>
      </c>
      <c r="N55" s="138">
        <f>M55/L55</f>
        <v>384.40633759891313</v>
      </c>
      <c r="O55" s="139">
        <f>L55-I55</f>
        <v>0</v>
      </c>
      <c r="P55" s="140">
        <f>N55-K55</f>
        <v>-48.926995734420188</v>
      </c>
      <c r="Q55" s="141">
        <f>N55/K55</f>
        <v>0.88709154830518422</v>
      </c>
      <c r="R55" s="273"/>
      <c r="S55" s="142">
        <f>S39</f>
        <v>0.25</v>
      </c>
      <c r="T55" s="143">
        <f>INDEX(T39:T54,COUNTA(T39:T54))</f>
        <v>0.33834490740740741</v>
      </c>
      <c r="U55" s="144"/>
      <c r="V55" s="155"/>
      <c r="W55" s="134"/>
      <c r="X55" s="138"/>
      <c r="Y55" s="260"/>
      <c r="Z55" s="261"/>
      <c r="AA55" s="156">
        <f>M55-J55</f>
        <v>-293.56197440652113</v>
      </c>
      <c r="AB55" s="141">
        <f>M55/J55</f>
        <v>0.88709154830518422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765</v>
      </c>
      <c r="G56" s="94">
        <f t="shared" ref="G56:G57" si="14">E56*F56</f>
        <v>14833.35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2226.3540824575616</v>
      </c>
      <c r="N56" s="98">
        <f>M56/L56</f>
        <v>371.05901374292694</v>
      </c>
      <c r="O56" s="100">
        <f>L56-I56</f>
        <v>0</v>
      </c>
      <c r="P56" s="101">
        <f>N56-K56</f>
        <v>-45.607652923739749</v>
      </c>
      <c r="Q56" s="102">
        <f>N56/K56</f>
        <v>0.89054163298302458</v>
      </c>
      <c r="R56" s="271">
        <f>Q72</f>
        <v>0.89070503833158088</v>
      </c>
      <c r="S56" s="1">
        <v>0.34401620370370373</v>
      </c>
      <c r="T56" s="2">
        <v>0.35833333333333334</v>
      </c>
      <c r="U56" s="103">
        <v>6.3833333333333453</v>
      </c>
      <c r="V56" s="104">
        <v>20.616666666666639</v>
      </c>
      <c r="W56" s="167"/>
      <c r="X56" s="170"/>
      <c r="Y56" s="274"/>
      <c r="Z56" s="275"/>
      <c r="AA56" s="108">
        <f>M56-J56</f>
        <v>-273.64591754243838</v>
      </c>
      <c r="AB56" s="151">
        <f>M56/J56</f>
        <v>0.89054163298302469</v>
      </c>
      <c r="AC56" s="276">
        <f>AB72</f>
        <v>0.89070503833158088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1439</v>
      </c>
      <c r="G57" s="94">
        <f t="shared" si="14"/>
        <v>28348.3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2227.1711092003429</v>
      </c>
      <c r="N57" s="98">
        <f>M57/L57</f>
        <v>371.19518486672382</v>
      </c>
      <c r="O57" s="100">
        <f>L57-I57</f>
        <v>0</v>
      </c>
      <c r="P57" s="101">
        <f>N57-K57</f>
        <v>-45.471481799942865</v>
      </c>
      <c r="Q57" s="102">
        <f>N57/K57</f>
        <v>0.89086844368013718</v>
      </c>
      <c r="R57" s="272"/>
      <c r="S57" s="1">
        <v>0.36196759259259259</v>
      </c>
      <c r="T57" s="2">
        <v>0.3888888888888889</v>
      </c>
      <c r="U57" s="103">
        <v>5.2333333333333254</v>
      </c>
      <c r="V57" s="104">
        <v>38.76666666666668</v>
      </c>
      <c r="W57" s="105"/>
      <c r="X57" s="112"/>
      <c r="Y57" s="264"/>
      <c r="Z57" s="265"/>
      <c r="AA57" s="110">
        <f>M57-J57</f>
        <v>-272.82889079965707</v>
      </c>
      <c r="AB57" s="102">
        <f>M57/J57</f>
        <v>0.89086844368013718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2226.7625958289523</v>
      </c>
      <c r="N72" s="138">
        <f>M72/L72</f>
        <v>371.12709930482538</v>
      </c>
      <c r="O72" s="139">
        <f>L72-I72</f>
        <v>0</v>
      </c>
      <c r="P72" s="140">
        <f>N72-K72</f>
        <v>-45.539567361841307</v>
      </c>
      <c r="Q72" s="141">
        <f>N72/K72</f>
        <v>0.89070503833158088</v>
      </c>
      <c r="R72" s="273"/>
      <c r="S72" s="142">
        <f>S56</f>
        <v>0.34401620370370373</v>
      </c>
      <c r="T72" s="143">
        <f>INDEX(T56:T71,COUNTA(T56:T71))</f>
        <v>0.3888888888888889</v>
      </c>
      <c r="U72" s="144"/>
      <c r="V72" s="155"/>
      <c r="W72" s="134"/>
      <c r="X72" s="138"/>
      <c r="Y72" s="260"/>
      <c r="Z72" s="261"/>
      <c r="AA72" s="156">
        <f>M72-J72</f>
        <v>-273.23740417104773</v>
      </c>
      <c r="AB72" s="141">
        <f>M72/J72</f>
        <v>0.89070503833158088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2853</v>
      </c>
      <c r="G73" s="158">
        <f t="shared" ref="G73:G76" si="18">E73*F73</f>
        <v>61196.85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2947.1449067431836</v>
      </c>
      <c r="N73" s="162">
        <f>M73/L73</f>
        <v>736.7862266857959</v>
      </c>
      <c r="O73" s="164">
        <f>L73-I73</f>
        <v>0</v>
      </c>
      <c r="P73" s="165">
        <f>N73-K73</f>
        <v>-88.213773314204104</v>
      </c>
      <c r="Q73" s="151">
        <f>N73/K73</f>
        <v>0.89307421416460109</v>
      </c>
      <c r="R73" s="271">
        <f>Q89</f>
        <v>0.89203336888115936</v>
      </c>
      <c r="S73" s="166">
        <v>0.25</v>
      </c>
      <c r="T73" s="167">
        <v>0.29033564814814816</v>
      </c>
      <c r="U73" s="168"/>
      <c r="V73" s="169">
        <v>58.083333333333357</v>
      </c>
      <c r="W73" s="172"/>
      <c r="X73" s="150"/>
      <c r="Y73" s="274"/>
      <c r="Z73" s="275"/>
      <c r="AA73" s="108">
        <f>M73-J73</f>
        <v>-352.85509325681642</v>
      </c>
      <c r="AB73" s="151">
        <f>M73/J73</f>
        <v>0.89307421416460109</v>
      </c>
      <c r="AC73" s="276">
        <f>AB89</f>
        <v>0.89203336888115947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1403</v>
      </c>
      <c r="G74" s="94">
        <f t="shared" si="18"/>
        <v>31258.84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2943.3566433566439</v>
      </c>
      <c r="N74" s="98">
        <f>M74/L74</f>
        <v>588.67132867132875</v>
      </c>
      <c r="O74" s="100">
        <f>L74-I74</f>
        <v>0</v>
      </c>
      <c r="P74" s="101">
        <f>N74-K74</f>
        <v>-71.328671328671248</v>
      </c>
      <c r="Q74" s="102">
        <f>N74/K74</f>
        <v>0.89192625556261929</v>
      </c>
      <c r="R74" s="272"/>
      <c r="S74" s="1">
        <v>0.29402777777777778</v>
      </c>
      <c r="T74" s="2">
        <v>0.31388888888888888</v>
      </c>
      <c r="U74" s="103">
        <v>5.3166666666666451</v>
      </c>
      <c r="V74" s="104">
        <v>28.599999999999994</v>
      </c>
      <c r="W74" s="105"/>
      <c r="X74" s="106"/>
      <c r="Y74" s="264"/>
      <c r="Z74" s="265"/>
      <c r="AA74" s="110">
        <f>M74-J74</f>
        <v>-356.64335664335613</v>
      </c>
      <c r="AB74" s="102">
        <f>M74/J74</f>
        <v>0.8919262555626194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3462</v>
      </c>
      <c r="G75" s="94">
        <f t="shared" si="18"/>
        <v>61935.18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2944.9905482041599</v>
      </c>
      <c r="N75" s="98">
        <f>M75/L75</f>
        <v>736.24763705103999</v>
      </c>
      <c r="O75" s="100">
        <f>L75-I75</f>
        <v>0</v>
      </c>
      <c r="P75" s="101">
        <f>N75-K75</f>
        <v>-88.752362948960013</v>
      </c>
      <c r="Q75" s="102">
        <f>N75/K75</f>
        <v>0.89242137824368484</v>
      </c>
      <c r="R75" s="272"/>
      <c r="S75" s="1">
        <v>0.31768518518518518</v>
      </c>
      <c r="T75" s="2">
        <v>0.36666666666666664</v>
      </c>
      <c r="U75" s="103">
        <v>5.4666666666666686</v>
      </c>
      <c r="V75" s="104">
        <v>70.533333333333303</v>
      </c>
      <c r="W75" s="105"/>
      <c r="X75" s="106"/>
      <c r="Y75" s="264"/>
      <c r="Z75" s="265"/>
      <c r="AA75" s="110">
        <f>M75-J75</f>
        <v>-355.00945179584005</v>
      </c>
      <c r="AB75" s="102">
        <f>M75/J75</f>
        <v>0.89242137824368484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5864</v>
      </c>
      <c r="G76" s="94">
        <f t="shared" si="18"/>
        <v>97694.24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2939.3483709273182</v>
      </c>
      <c r="N76" s="98">
        <f>M76/L76</f>
        <v>734.83709273182956</v>
      </c>
      <c r="O76" s="100">
        <f>L76-I76</f>
        <v>0</v>
      </c>
      <c r="P76" s="101">
        <f>N76-K76</f>
        <v>-90.162907268170443</v>
      </c>
      <c r="Q76" s="102">
        <f>N76/K76</f>
        <v>0.89071162755373279</v>
      </c>
      <c r="R76" s="272"/>
      <c r="S76" s="1">
        <v>0.37034722222222222</v>
      </c>
      <c r="T76" s="2">
        <v>0.45347222222222222</v>
      </c>
      <c r="U76" s="103">
        <v>5.3000000000000291</v>
      </c>
      <c r="V76" s="104">
        <v>119.7</v>
      </c>
      <c r="W76" s="105"/>
      <c r="X76" s="106"/>
      <c r="Y76" s="264"/>
      <c r="Z76" s="265"/>
      <c r="AA76" s="110">
        <f>M76-J76</f>
        <v>-360.65162907268177</v>
      </c>
      <c r="AB76" s="102">
        <f>M76/J76</f>
        <v>0.89071162755373279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2943.7101173078263</v>
      </c>
      <c r="N89" s="138">
        <f>M89/L89</f>
        <v>692.63767466066497</v>
      </c>
      <c r="O89" s="139">
        <f>L89-I89</f>
        <v>0</v>
      </c>
      <c r="P89" s="140">
        <f>N89-K89</f>
        <v>-83.832913574629174</v>
      </c>
      <c r="Q89" s="141">
        <f>N89/K89</f>
        <v>0.89203336888115936</v>
      </c>
      <c r="R89" s="273"/>
      <c r="S89" s="142">
        <f>S73</f>
        <v>0.25</v>
      </c>
      <c r="T89" s="143">
        <f>INDEX(T73:T88,COUNTA(T73:T88))</f>
        <v>0.45347222222222222</v>
      </c>
      <c r="U89" s="144"/>
      <c r="V89" s="155"/>
      <c r="W89" s="88"/>
      <c r="X89" s="90"/>
      <c r="Y89" s="260"/>
      <c r="Z89" s="261"/>
      <c r="AA89" s="156">
        <f>M89-J89</f>
        <v>-356.28988269217371</v>
      </c>
      <c r="AB89" s="141">
        <f>M89/J89</f>
        <v>0.89203336888115947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1829</v>
      </c>
      <c r="G90" s="158">
        <f t="shared" ref="G90:G93" si="23">E90*F90</f>
        <v>33251.22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3111.7202268430979</v>
      </c>
      <c r="N90" s="162">
        <f>M90/L90</f>
        <v>1037.2400756143659</v>
      </c>
      <c r="O90" s="164">
        <f>L90-I90</f>
        <v>0</v>
      </c>
      <c r="P90" s="165">
        <f>N90-K90</f>
        <v>-162.75992438563412</v>
      </c>
      <c r="Q90" s="151">
        <f>N90/K90</f>
        <v>0.86436672967863826</v>
      </c>
      <c r="R90" s="271">
        <f>Q106</f>
        <v>0.87004411287827332</v>
      </c>
      <c r="S90" s="166">
        <v>0.16666666666666666</v>
      </c>
      <c r="T90" s="167">
        <v>0.19115740740740741</v>
      </c>
      <c r="U90" s="168"/>
      <c r="V90" s="169">
        <v>35.266666666666694</v>
      </c>
      <c r="W90" s="172"/>
      <c r="X90" s="150"/>
      <c r="Y90" s="274"/>
      <c r="Z90" s="275"/>
      <c r="AA90" s="108">
        <f>M90-J90</f>
        <v>-488.27977315690214</v>
      </c>
      <c r="AB90" s="151">
        <f>M90/J90</f>
        <v>0.86436672967863826</v>
      </c>
      <c r="AC90" s="276">
        <f>AB106</f>
        <v>0.87004411287827332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5759</v>
      </c>
      <c r="G91" s="94">
        <f t="shared" si="23"/>
        <v>80798.76999999999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2673.7683776115564</v>
      </c>
      <c r="N91" s="98">
        <f>M91/L91</f>
        <v>891.25612587051876</v>
      </c>
      <c r="O91" s="100">
        <f>L91-I91</f>
        <v>0</v>
      </c>
      <c r="P91" s="101">
        <f>N91-K91</f>
        <v>-108.74387412948124</v>
      </c>
      <c r="Q91" s="102">
        <f>N91/K91</f>
        <v>0.89125612587051872</v>
      </c>
      <c r="R91" s="272"/>
      <c r="S91" s="1">
        <v>0.2013888888888889</v>
      </c>
      <c r="T91" s="2">
        <v>0.29113425925925923</v>
      </c>
      <c r="U91" s="103">
        <v>14.733333333333331</v>
      </c>
      <c r="V91" s="104">
        <v>129.23333333333329</v>
      </c>
      <c r="W91" s="105"/>
      <c r="X91" s="106"/>
      <c r="Y91" s="264"/>
      <c r="Z91" s="265"/>
      <c r="AA91" s="110">
        <f>M91-J91</f>
        <v>-326.23162238844361</v>
      </c>
      <c r="AB91" s="102">
        <f>M91/J91</f>
        <v>0.89125612587051883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2746</v>
      </c>
      <c r="G92" s="94">
        <f t="shared" si="23"/>
        <v>49922.28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3109.6571248820369</v>
      </c>
      <c r="N92" s="98">
        <f>M92/L92</f>
        <v>1036.5523749606789</v>
      </c>
      <c r="O92" s="100">
        <f>L92-I92</f>
        <v>0</v>
      </c>
      <c r="P92" s="101">
        <f>N92-K92</f>
        <v>-163.44762503932111</v>
      </c>
      <c r="Q92" s="102">
        <f>N92/K92</f>
        <v>0.86379364580056572</v>
      </c>
      <c r="R92" s="272"/>
      <c r="S92" s="1">
        <v>0.30140046296296297</v>
      </c>
      <c r="T92" s="2">
        <v>0.33819444444444446</v>
      </c>
      <c r="U92" s="103">
        <v>14.783333333333379</v>
      </c>
      <c r="V92" s="104">
        <v>52.983333333333356</v>
      </c>
      <c r="W92" s="105"/>
      <c r="X92" s="106"/>
      <c r="Y92" s="264"/>
      <c r="Z92" s="265"/>
      <c r="AA92" s="110">
        <f>M92-J92</f>
        <v>-490.3428751179631</v>
      </c>
      <c r="AB92" s="102">
        <f>M92/J92</f>
        <v>0.86379364580056583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7095</v>
      </c>
      <c r="G93" s="94">
        <f t="shared" si="23"/>
        <v>101316.59999999999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3111.4630283834813</v>
      </c>
      <c r="N93" s="98">
        <f>M93/L93</f>
        <v>1037.1543427944937</v>
      </c>
      <c r="O93" s="100">
        <f>L93-I93</f>
        <v>0</v>
      </c>
      <c r="P93" s="101">
        <f>N93-K93</f>
        <v>-162.84565720550631</v>
      </c>
      <c r="Q93" s="102">
        <f>N93/K93</f>
        <v>0.86429528566207803</v>
      </c>
      <c r="R93" s="272"/>
      <c r="S93" s="1">
        <v>0.34873842592592591</v>
      </c>
      <c r="T93" s="2">
        <v>0.44374999999999998</v>
      </c>
      <c r="U93" s="103">
        <v>15.183333333333282</v>
      </c>
      <c r="V93" s="104">
        <v>136.81666666666666</v>
      </c>
      <c r="W93" s="105"/>
      <c r="X93" s="106"/>
      <c r="Y93" s="264"/>
      <c r="Z93" s="265"/>
      <c r="AA93" s="110">
        <f>M93-J93</f>
        <v>-488.53697161651871</v>
      </c>
      <c r="AB93" s="102">
        <f>M93/J93</f>
        <v>0.86429528566207814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3001.6521894300431</v>
      </c>
      <c r="N106" s="138">
        <f>M106/L106</f>
        <v>1000.5507298100143</v>
      </c>
      <c r="O106" s="139">
        <f>L106-I106</f>
        <v>0</v>
      </c>
      <c r="P106" s="140">
        <f>N106-K106</f>
        <v>-149.44927018998567</v>
      </c>
      <c r="Q106" s="141">
        <f>N106/K106</f>
        <v>0.87004411287827332</v>
      </c>
      <c r="R106" s="273"/>
      <c r="S106" s="142">
        <f>S90</f>
        <v>0.16666666666666666</v>
      </c>
      <c r="T106" s="143">
        <f>INDEX(T90:T105,COUNTA(T90:T105))</f>
        <v>0.44374999999999998</v>
      </c>
      <c r="U106" s="144"/>
      <c r="V106" s="155"/>
      <c r="W106" s="88"/>
      <c r="X106" s="90"/>
      <c r="Y106" s="260"/>
      <c r="Z106" s="261"/>
      <c r="AA106" s="156">
        <f>M106-J106</f>
        <v>-448.34781056995689</v>
      </c>
      <c r="AB106" s="141">
        <f>M106/J106</f>
        <v>0.87004411287827332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1365</v>
      </c>
      <c r="G107" s="158">
        <f t="shared" ref="G107:G110" si="28">E107*F107</f>
        <v>34739.25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2911.1374407582966</v>
      </c>
      <c r="N107" s="162">
        <f>M107/L107</f>
        <v>727.78436018957416</v>
      </c>
      <c r="O107" s="164">
        <f>L107-I107</f>
        <v>0</v>
      </c>
      <c r="P107" s="165">
        <f>N107-K107</f>
        <v>-97.215639810425841</v>
      </c>
      <c r="Q107" s="151">
        <f>N107/K107</f>
        <v>0.8821628608358475</v>
      </c>
      <c r="R107" s="271">
        <f>Q123</f>
        <v>0.88569933978512028</v>
      </c>
      <c r="S107" s="166">
        <v>0.25</v>
      </c>
      <c r="T107" s="167">
        <v>0.26953703703703702</v>
      </c>
      <c r="U107" s="168"/>
      <c r="V107" s="169">
        <v>28.133333333333308</v>
      </c>
      <c r="W107" s="167"/>
      <c r="X107" s="170"/>
      <c r="Y107" s="274"/>
      <c r="Z107" s="275"/>
      <c r="AA107" s="108">
        <f>M107-J107</f>
        <v>-388.86255924170337</v>
      </c>
      <c r="AB107" s="151">
        <f>M107/J107</f>
        <v>0.8821628608358475</v>
      </c>
      <c r="AC107" s="276">
        <f>AB123</f>
        <v>0.88569933978512039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1938</v>
      </c>
      <c r="G108" s="94">
        <f t="shared" si="28"/>
        <v>48508.14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2913.0688935281814</v>
      </c>
      <c r="N108" s="98">
        <f>M108/L108</f>
        <v>728.26722338204536</v>
      </c>
      <c r="O108" s="100">
        <f>L108-I108</f>
        <v>0</v>
      </c>
      <c r="P108" s="101">
        <f>N108-K108</f>
        <v>-96.732776617954642</v>
      </c>
      <c r="Q108" s="102">
        <f>N108/K108</f>
        <v>0.88274814955399439</v>
      </c>
      <c r="R108" s="272"/>
      <c r="S108" s="1">
        <v>0.27991898148148148</v>
      </c>
      <c r="T108" s="2">
        <v>0.30763888888888891</v>
      </c>
      <c r="U108" s="103">
        <v>14.950000000000019</v>
      </c>
      <c r="V108" s="104">
        <v>39.9166666666667</v>
      </c>
      <c r="W108" s="105"/>
      <c r="X108" s="112"/>
      <c r="Y108" s="264"/>
      <c r="Z108" s="265"/>
      <c r="AA108" s="110">
        <f>M108-J108</f>
        <v>-386.93110647181857</v>
      </c>
      <c r="AB108" s="102">
        <f>M108/J108</f>
        <v>0.88274814955399439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2112</v>
      </c>
      <c r="G109" s="94">
        <f t="shared" si="28"/>
        <v>52419.840000000004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2917.5748273215627</v>
      </c>
      <c r="N109" s="98">
        <f>M109/L109</f>
        <v>729.39370683039067</v>
      </c>
      <c r="O109" s="100">
        <f>L109-I109</f>
        <v>0</v>
      </c>
      <c r="P109" s="101">
        <f>N109-K109</f>
        <v>-95.60629316960933</v>
      </c>
      <c r="Q109" s="102">
        <f>N109/K109</f>
        <v>0.88411358403683715</v>
      </c>
      <c r="R109" s="272"/>
      <c r="S109" s="1">
        <v>0.31805555555555554</v>
      </c>
      <c r="T109" s="2">
        <v>0.34821759259259261</v>
      </c>
      <c r="U109" s="103">
        <v>14.999999999999947</v>
      </c>
      <c r="V109" s="104">
        <v>43.43333333333338</v>
      </c>
      <c r="W109" s="105"/>
      <c r="X109" s="112"/>
      <c r="Y109" s="264"/>
      <c r="Z109" s="265"/>
      <c r="AA109" s="110">
        <f>M109-J109</f>
        <v>-382.42517267843732</v>
      </c>
      <c r="AB109" s="102">
        <f>M109/J109</f>
        <v>0.88411358403683715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3755</v>
      </c>
      <c r="G110" s="94">
        <f t="shared" si="28"/>
        <v>112650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2683.7403216200114</v>
      </c>
      <c r="N110" s="98">
        <f>M110/L110</f>
        <v>894.5801072066705</v>
      </c>
      <c r="O110" s="100">
        <f>L110-I110</f>
        <v>0</v>
      </c>
      <c r="P110" s="101">
        <f>N110-K110</f>
        <v>-105.4198927933295</v>
      </c>
      <c r="Q110" s="102">
        <f>N110/K110</f>
        <v>0.89458010720667047</v>
      </c>
      <c r="R110" s="272"/>
      <c r="S110" s="1">
        <v>0.35836805555555556</v>
      </c>
      <c r="T110" s="2">
        <v>0.41666666666666669</v>
      </c>
      <c r="U110" s="103">
        <v>14.61666666666666</v>
      </c>
      <c r="V110" s="104">
        <v>83.950000000000017</v>
      </c>
      <c r="W110" s="105"/>
      <c r="X110" s="106"/>
      <c r="Y110" s="264"/>
      <c r="Z110" s="265"/>
      <c r="AA110" s="110">
        <f>M110-J110</f>
        <v>-316.2596783799886</v>
      </c>
      <c r="AB110" s="102">
        <f>M110/J110</f>
        <v>0.89458010720667047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2856.3803708070132</v>
      </c>
      <c r="N123" s="138">
        <f t="shared" ref="N123:N128" si="32">M123/L123</f>
        <v>761.70143221520345</v>
      </c>
      <c r="O123" s="139">
        <f t="shared" ref="O123:O128" si="33">L123-I123</f>
        <v>0</v>
      </c>
      <c r="P123" s="140">
        <f t="shared" ref="P123:P128" si="34">N123-K123</f>
        <v>-98.298567784796546</v>
      </c>
      <c r="Q123" s="141">
        <f t="shared" ref="Q123:Q128" si="35">N123/K123</f>
        <v>0.88569933978512028</v>
      </c>
      <c r="R123" s="273"/>
      <c r="S123" s="142">
        <f>S107</f>
        <v>0.25</v>
      </c>
      <c r="T123" s="143">
        <f>INDEX(T107:T122,COUNTA(T107:T122))</f>
        <v>0.41666666666666669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-368.61962919298685</v>
      </c>
      <c r="AB123" s="141">
        <f t="shared" ref="AB123:AB128" si="37">M123/J123</f>
        <v>0.88569933978512039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210</v>
      </c>
      <c r="G124" s="158">
        <f t="shared" ref="G124:G128" si="38">E124*F124</f>
        <v>2818.2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3203.3898305084513</v>
      </c>
      <c r="N124" s="162">
        <f t="shared" si="32"/>
        <v>533.89830508474188</v>
      </c>
      <c r="O124" s="164">
        <f t="shared" si="33"/>
        <v>0</v>
      </c>
      <c r="P124" s="165">
        <f t="shared" si="34"/>
        <v>-66.101694915258122</v>
      </c>
      <c r="Q124" s="151">
        <f t="shared" si="35"/>
        <v>0.88983050847456979</v>
      </c>
      <c r="R124" s="271">
        <f>Q140</f>
        <v>0.87111554788304868</v>
      </c>
      <c r="S124" s="166">
        <v>0.70837962962962964</v>
      </c>
      <c r="T124" s="167">
        <v>0.71111111111111114</v>
      </c>
      <c r="U124" s="168"/>
      <c r="V124" s="169">
        <v>3.933333333333362</v>
      </c>
      <c r="W124" s="167"/>
      <c r="X124" s="170"/>
      <c r="Y124" s="274"/>
      <c r="Z124" s="275"/>
      <c r="AA124" s="108">
        <f t="shared" si="36"/>
        <v>-396.61016949154873</v>
      </c>
      <c r="AB124" s="151">
        <f t="shared" si="37"/>
        <v>0.88983050847456979</v>
      </c>
      <c r="AC124" s="276">
        <f>AB140</f>
        <v>0.87111554788304868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1711</v>
      </c>
      <c r="G125" s="94">
        <f t="shared" si="38"/>
        <v>43870.04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3142.6530612244806</v>
      </c>
      <c r="N125" s="98">
        <f t="shared" si="32"/>
        <v>285.69573283858915</v>
      </c>
      <c r="O125" s="100">
        <f t="shared" si="33"/>
        <v>0</v>
      </c>
      <c r="P125" s="101">
        <f t="shared" si="34"/>
        <v>-41.576994434138101</v>
      </c>
      <c r="Q125" s="102">
        <f t="shared" si="35"/>
        <v>0.87295918367346692</v>
      </c>
      <c r="R125" s="272"/>
      <c r="S125" s="1">
        <v>0.71481481481481479</v>
      </c>
      <c r="T125" s="2">
        <v>0.73750000000000004</v>
      </c>
      <c r="U125" s="103">
        <v>5.3333333333332611</v>
      </c>
      <c r="V125" s="104">
        <v>32.666666666666764</v>
      </c>
      <c r="W125" s="105"/>
      <c r="X125" s="112"/>
      <c r="Y125" s="264"/>
      <c r="Z125" s="265"/>
      <c r="AA125" s="110">
        <f t="shared" si="36"/>
        <v>-457.34693877551945</v>
      </c>
      <c r="AB125" s="102">
        <f t="shared" si="37"/>
        <v>0.87295918367346681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2146</v>
      </c>
      <c r="G126" s="94">
        <f t="shared" si="38"/>
        <v>63349.919999999998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3115.1612903225837</v>
      </c>
      <c r="N126" s="98">
        <f t="shared" si="32"/>
        <v>183.24478178368139</v>
      </c>
      <c r="O126" s="100">
        <f t="shared" si="33"/>
        <v>0</v>
      </c>
      <c r="P126" s="101">
        <f t="shared" si="34"/>
        <v>-28.519924098671538</v>
      </c>
      <c r="Q126" s="102">
        <f t="shared" si="35"/>
        <v>0.86532258064516221</v>
      </c>
      <c r="R126" s="272"/>
      <c r="S126" s="1">
        <v>0.74097222222222225</v>
      </c>
      <c r="T126" s="2">
        <v>0.76967592592592593</v>
      </c>
      <c r="U126" s="103">
        <v>4.9999999999999822</v>
      </c>
      <c r="V126" s="104">
        <v>41.333333333333293</v>
      </c>
      <c r="W126" s="105"/>
      <c r="X126" s="112"/>
      <c r="Y126" s="264"/>
      <c r="Z126" s="265"/>
      <c r="AA126" s="110">
        <f t="shared" si="36"/>
        <v>-484.83870967741632</v>
      </c>
      <c r="AB126" s="102">
        <f t="shared" si="37"/>
        <v>0.8653225806451621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2216</v>
      </c>
      <c r="G127" s="94">
        <f t="shared" si="38"/>
        <v>66147.600000000006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3115.033190160093</v>
      </c>
      <c r="N127" s="98">
        <f t="shared" si="32"/>
        <v>183.23724648000547</v>
      </c>
      <c r="O127" s="100">
        <f t="shared" si="33"/>
        <v>0</v>
      </c>
      <c r="P127" s="101">
        <f t="shared" si="34"/>
        <v>-28.527459402347461</v>
      </c>
      <c r="Q127" s="102">
        <f t="shared" si="35"/>
        <v>0.86528699726669256</v>
      </c>
      <c r="R127" s="272"/>
      <c r="S127" s="1">
        <v>0.7731365740740741</v>
      </c>
      <c r="T127" s="2">
        <v>0.80277777777777781</v>
      </c>
      <c r="U127" s="103">
        <v>4.9833333333333663</v>
      </c>
      <c r="V127" s="104">
        <v>42.683333333333344</v>
      </c>
      <c r="W127" s="105"/>
      <c r="X127" s="106"/>
      <c r="Y127" s="264"/>
      <c r="Z127" s="265"/>
      <c r="AA127" s="110">
        <f t="shared" si="36"/>
        <v>-484.966809839907</v>
      </c>
      <c r="AB127" s="102">
        <f t="shared" si="37"/>
        <v>0.86528699726669245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2715</v>
      </c>
      <c r="G128" s="94">
        <f t="shared" si="38"/>
        <v>77567.55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3103.8424896792667</v>
      </c>
      <c r="N128" s="98">
        <f t="shared" si="32"/>
        <v>258.65354080660558</v>
      </c>
      <c r="O128" s="100">
        <f t="shared" si="33"/>
        <v>0</v>
      </c>
      <c r="P128" s="101">
        <f t="shared" si="34"/>
        <v>-41.346459193394423</v>
      </c>
      <c r="Q128" s="102">
        <f t="shared" si="35"/>
        <v>0.86217846935535192</v>
      </c>
      <c r="R128" s="272"/>
      <c r="S128" s="1">
        <v>0.80694444444444446</v>
      </c>
      <c r="T128" s="2">
        <v>0.84339120370370368</v>
      </c>
      <c r="U128" s="103">
        <v>5.9999999999999787</v>
      </c>
      <c r="V128" s="104">
        <v>52.483333333333277</v>
      </c>
      <c r="W128" s="105"/>
      <c r="X128" s="106"/>
      <c r="Y128" s="264"/>
      <c r="Z128" s="265"/>
      <c r="AA128" s="110">
        <f t="shared" si="36"/>
        <v>-496.15751032073331</v>
      </c>
      <c r="AB128" s="102">
        <f t="shared" si="37"/>
        <v>0.86217846935535181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3136.0159723789752</v>
      </c>
      <c r="N140" s="138">
        <f>M140/L140</f>
        <v>248.89015653801391</v>
      </c>
      <c r="O140" s="139">
        <f>L140-I140</f>
        <v>0</v>
      </c>
      <c r="P140" s="140">
        <f>N140-K140</f>
        <v>-36.824129176271811</v>
      </c>
      <c r="Q140" s="141">
        <f>N140/K140</f>
        <v>0.87111554788304868</v>
      </c>
      <c r="R140" s="273"/>
      <c r="S140" s="142">
        <f>S124</f>
        <v>0.70837962962962964</v>
      </c>
      <c r="T140" s="143">
        <f>INDEX(T124:T139,COUNTA(T124:T139))</f>
        <v>0.84339120370370368</v>
      </c>
      <c r="U140" s="144"/>
      <c r="V140" s="155"/>
      <c r="W140" s="134"/>
      <c r="X140" s="138"/>
      <c r="Y140" s="260"/>
      <c r="Z140" s="261"/>
      <c r="AA140" s="156">
        <f>M140-J140</f>
        <v>-463.98402762102478</v>
      </c>
      <c r="AB140" s="141">
        <f>M140/J140</f>
        <v>0.87111554788304868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1933</v>
      </c>
      <c r="G141" s="158">
        <f t="shared" ref="G141:G143" si="42">E141*F141</f>
        <v>42931.93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2649.9619192688456</v>
      </c>
      <c r="N141" s="162">
        <f>M141/L141</f>
        <v>662.49047981721139</v>
      </c>
      <c r="O141" s="164">
        <f>L141-I141</f>
        <v>0</v>
      </c>
      <c r="P141" s="165">
        <f>N141-K141</f>
        <v>-87.509520182788606</v>
      </c>
      <c r="Q141" s="151">
        <f>N141/K141</f>
        <v>0.88332063975628183</v>
      </c>
      <c r="R141" s="271">
        <f>Q157</f>
        <v>0.88836208061469968</v>
      </c>
      <c r="S141" s="166">
        <v>0.70849537037037036</v>
      </c>
      <c r="T141" s="167">
        <v>0.73888888888888893</v>
      </c>
      <c r="U141" s="168"/>
      <c r="V141" s="169">
        <v>43.766666666666737</v>
      </c>
      <c r="W141" s="172"/>
      <c r="X141" s="150"/>
      <c r="Y141" s="274"/>
      <c r="Z141" s="275"/>
      <c r="AA141" s="108">
        <f>M141-J141</f>
        <v>-350.03808073115442</v>
      </c>
      <c r="AB141" s="151">
        <f>M141/J141</f>
        <v>0.88332063975628183</v>
      </c>
      <c r="AC141" s="276">
        <f>AB157</f>
        <v>0.88836208061469957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3023</v>
      </c>
      <c r="G142" s="94">
        <f t="shared" si="42"/>
        <v>50484.1</v>
      </c>
      <c r="H142" s="95"/>
      <c r="I142" s="96">
        <v>3</v>
      </c>
      <c r="J142" s="97">
        <v>3300</v>
      </c>
      <c r="K142" s="98">
        <f t="shared" ref="K142:K143" si="43">J142/I142</f>
        <v>1100</v>
      </c>
      <c r="L142" s="99">
        <v>3</v>
      </c>
      <c r="M142" s="97">
        <f>F142/V142*60</f>
        <v>2939.7082658022669</v>
      </c>
      <c r="N142" s="98">
        <f>M142/L142</f>
        <v>979.90275526742232</v>
      </c>
      <c r="O142" s="100">
        <f>L142-I142</f>
        <v>0</v>
      </c>
      <c r="P142" s="101">
        <f>N142-K142</f>
        <v>-120.09724473257768</v>
      </c>
      <c r="Q142" s="102">
        <f>N142/K142</f>
        <v>0.89082068660674751</v>
      </c>
      <c r="R142" s="272"/>
      <c r="S142" s="1">
        <v>0.74256944444444439</v>
      </c>
      <c r="T142" s="2">
        <v>0.78541666666666665</v>
      </c>
      <c r="U142" s="103">
        <v>5.2999999999998693</v>
      </c>
      <c r="V142" s="104">
        <v>61.700000000000053</v>
      </c>
      <c r="W142" s="105"/>
      <c r="X142" s="106"/>
      <c r="Y142" s="264"/>
      <c r="Z142" s="265"/>
      <c r="AA142" s="110">
        <f>M142-J142</f>
        <v>-360.29173419773315</v>
      </c>
      <c r="AB142" s="102">
        <f>M142/J142</f>
        <v>0.89082068660674751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6007</v>
      </c>
      <c r="G143" s="94">
        <f t="shared" si="42"/>
        <v>107465.23000000001</v>
      </c>
      <c r="H143" s="95"/>
      <c r="I143" s="96">
        <v>4</v>
      </c>
      <c r="J143" s="97">
        <v>3300</v>
      </c>
      <c r="K143" s="98">
        <f t="shared" si="43"/>
        <v>825</v>
      </c>
      <c r="L143" s="99">
        <v>4</v>
      </c>
      <c r="M143" s="97">
        <f>F143/V143*60</f>
        <v>2938.6057888300043</v>
      </c>
      <c r="N143" s="98">
        <f>M143/L143</f>
        <v>734.65144720750106</v>
      </c>
      <c r="O143" s="100">
        <f>L143-I143</f>
        <v>0</v>
      </c>
      <c r="P143" s="101">
        <f>N143-K143</f>
        <v>-90.348552792498936</v>
      </c>
      <c r="Q143" s="102">
        <f>N143/K143</f>
        <v>0.89048660267575885</v>
      </c>
      <c r="R143" s="272"/>
      <c r="S143" s="1">
        <v>0.78913194444444446</v>
      </c>
      <c r="T143" s="2">
        <v>0.87430555555555556</v>
      </c>
      <c r="U143" s="103">
        <v>5.3500000000000369</v>
      </c>
      <c r="V143" s="104">
        <v>122.64999999999999</v>
      </c>
      <c r="W143" s="105"/>
      <c r="X143" s="106"/>
      <c r="Y143" s="264"/>
      <c r="Z143" s="265"/>
      <c r="AA143" s="110">
        <f>M143-J143</f>
        <v>-361.39421116999574</v>
      </c>
      <c r="AB143" s="102">
        <f>M143/J143</f>
        <v>0.89048660267575885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44">AVERAGE(I141:I156)</f>
        <v>3.6666666666666665</v>
      </c>
      <c r="J157" s="137">
        <f t="shared" si="44"/>
        <v>3200</v>
      </c>
      <c r="K157" s="138">
        <f t="shared" ref="K157" si="45">J157/I157</f>
        <v>872.72727272727275</v>
      </c>
      <c r="L157" s="136">
        <f t="shared" ref="L157:M157" si="46">AVERAGE(L141:L156)</f>
        <v>3.6666666666666665</v>
      </c>
      <c r="M157" s="137">
        <f t="shared" si="46"/>
        <v>2842.7586579670387</v>
      </c>
      <c r="N157" s="138">
        <f>M157/L157</f>
        <v>775.29781580919246</v>
      </c>
      <c r="O157" s="139">
        <f>L157-I157</f>
        <v>0</v>
      </c>
      <c r="P157" s="140">
        <f>N157-K157</f>
        <v>-97.429456918080291</v>
      </c>
      <c r="Q157" s="141">
        <f>N157/K157</f>
        <v>0.88836208061469968</v>
      </c>
      <c r="R157" s="273"/>
      <c r="S157" s="142">
        <f>S141</f>
        <v>0.70849537037037036</v>
      </c>
      <c r="T157" s="143">
        <f>INDEX(T141:T156,COUNTA(T141:T156))</f>
        <v>0.87430555555555556</v>
      </c>
      <c r="U157" s="144"/>
      <c r="V157" s="155"/>
      <c r="W157" s="88"/>
      <c r="X157" s="90"/>
      <c r="Y157" s="260"/>
      <c r="Z157" s="261"/>
      <c r="AA157" s="156">
        <f>M157-J157</f>
        <v>-357.24134203296126</v>
      </c>
      <c r="AB157" s="141">
        <f>M157/J157</f>
        <v>0.88836208061469957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1974</v>
      </c>
      <c r="G158" s="158">
        <f t="shared" ref="G158:G160" si="47">E158*F158</f>
        <v>43980.72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2941.3907284768206</v>
      </c>
      <c r="N158" s="162">
        <f>M158/L158</f>
        <v>588.27814569536417</v>
      </c>
      <c r="O158" s="164">
        <f>L158-I158</f>
        <v>0</v>
      </c>
      <c r="P158" s="165">
        <f>N158-K158</f>
        <v>-71.721854304635826</v>
      </c>
      <c r="Q158" s="151">
        <f>N158/K158</f>
        <v>0.89133052378085476</v>
      </c>
      <c r="R158" s="271">
        <f>Q174</f>
        <v>0.89148125542453005</v>
      </c>
      <c r="S158" s="166">
        <v>0.70833333333333337</v>
      </c>
      <c r="T158" s="167">
        <v>0.73629629629629634</v>
      </c>
      <c r="U158" s="168"/>
      <c r="V158" s="169">
        <v>40.266666666666673</v>
      </c>
      <c r="W158" s="172"/>
      <c r="X158" s="150"/>
      <c r="Y158" s="274"/>
      <c r="Z158" s="275"/>
      <c r="AA158" s="108">
        <f>M158-J158</f>
        <v>-358.60927152317936</v>
      </c>
      <c r="AB158" s="151">
        <f>M158/J158</f>
        <v>0.89133052378085476</v>
      </c>
      <c r="AC158" s="276">
        <f>AB174</f>
        <v>0.89148125542453005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1218</v>
      </c>
      <c r="G159" s="94">
        <f t="shared" si="47"/>
        <v>22143.239999999998</v>
      </c>
      <c r="H159" s="95"/>
      <c r="I159" s="96">
        <v>4</v>
      </c>
      <c r="J159" s="97">
        <v>3300</v>
      </c>
      <c r="K159" s="98">
        <f t="shared" ref="K159:K197" si="48">J159/I159</f>
        <v>825</v>
      </c>
      <c r="L159" s="99">
        <v>4</v>
      </c>
      <c r="M159" s="97">
        <f>F159/V159*60</f>
        <v>2944.7951645399612</v>
      </c>
      <c r="N159" s="98">
        <f>M159/L159</f>
        <v>736.1987911349903</v>
      </c>
      <c r="O159" s="100">
        <f>L159-I159</f>
        <v>0</v>
      </c>
      <c r="P159" s="101">
        <f>N159-K159</f>
        <v>-88.801208865009698</v>
      </c>
      <c r="Q159" s="102">
        <f>N159/K159</f>
        <v>0.89236217107271554</v>
      </c>
      <c r="R159" s="272"/>
      <c r="S159" s="1">
        <v>0.73971064814814813</v>
      </c>
      <c r="T159" s="2">
        <v>0.75694444444444442</v>
      </c>
      <c r="U159" s="103">
        <v>4.9166666666665826</v>
      </c>
      <c r="V159" s="104">
        <v>24.816666666666656</v>
      </c>
      <c r="W159" s="105"/>
      <c r="X159" s="106"/>
      <c r="Y159" s="264"/>
      <c r="Z159" s="265"/>
      <c r="AA159" s="110">
        <f>M159-J159</f>
        <v>-355.20483546003879</v>
      </c>
      <c r="AB159" s="102">
        <f>M159/J159</f>
        <v>0.89236217107271554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9301</v>
      </c>
      <c r="G160" s="94">
        <f t="shared" si="47"/>
        <v>154954.66</v>
      </c>
      <c r="H160" s="95"/>
      <c r="I160" s="96">
        <v>4</v>
      </c>
      <c r="J160" s="97">
        <v>3300</v>
      </c>
      <c r="K160" s="98">
        <f t="shared" si="48"/>
        <v>825</v>
      </c>
      <c r="L160" s="99">
        <v>4</v>
      </c>
      <c r="M160" s="97">
        <f>F160/V160*60</f>
        <v>2939.4785356860662</v>
      </c>
      <c r="N160" s="98">
        <f>M160/L160</f>
        <v>734.86963392151654</v>
      </c>
      <c r="O160" s="100">
        <f>L160-I160</f>
        <v>0</v>
      </c>
      <c r="P160" s="101">
        <f>N160-K160</f>
        <v>-90.130366078483462</v>
      </c>
      <c r="Q160" s="102">
        <f>N160/K160</f>
        <v>0.89075107142002008</v>
      </c>
      <c r="R160" s="272"/>
      <c r="S160" s="1">
        <v>0.76121527777777775</v>
      </c>
      <c r="T160" s="2">
        <v>0.8930555555555556</v>
      </c>
      <c r="U160" s="103">
        <v>6.1500000000000021</v>
      </c>
      <c r="V160" s="104">
        <v>189.85000000000011</v>
      </c>
      <c r="W160" s="105"/>
      <c r="X160" s="106"/>
      <c r="Y160" s="264"/>
      <c r="Z160" s="265"/>
      <c r="AA160" s="110">
        <f>M160-J160</f>
        <v>-360.52146431393385</v>
      </c>
      <c r="AB160" s="102">
        <f>M160/J160</f>
        <v>0.89075107142002008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49">AVERAGE(I158:I173)</f>
        <v>4.333333333333333</v>
      </c>
      <c r="J174" s="137">
        <f t="shared" si="49"/>
        <v>3300</v>
      </c>
      <c r="K174" s="138">
        <f t="shared" ref="K174" si="50">J174/I174</f>
        <v>761.53846153846155</v>
      </c>
      <c r="L174" s="136">
        <f t="shared" ref="L174:M174" si="51">AVERAGE(L158:L173)</f>
        <v>4.333333333333333</v>
      </c>
      <c r="M174" s="137">
        <f t="shared" si="51"/>
        <v>2941.8881429009493</v>
      </c>
      <c r="N174" s="138">
        <f>M174/L174</f>
        <v>678.89726374637291</v>
      </c>
      <c r="O174" s="139">
        <f>L174-I174</f>
        <v>0</v>
      </c>
      <c r="P174" s="140">
        <f>N174-K174</f>
        <v>-82.641197792088633</v>
      </c>
      <c r="Q174" s="141">
        <f>N174/K174</f>
        <v>0.89148125542453005</v>
      </c>
      <c r="R174" s="273"/>
      <c r="S174" s="142">
        <f>S158</f>
        <v>0.70833333333333337</v>
      </c>
      <c r="T174" s="143">
        <f>INDEX(T158:T173,COUNTA(T158:T173))</f>
        <v>0.8930555555555556</v>
      </c>
      <c r="U174" s="144"/>
      <c r="V174" s="155"/>
      <c r="W174" s="88"/>
      <c r="X174" s="90"/>
      <c r="Y174" s="260"/>
      <c r="Z174" s="261"/>
      <c r="AA174" s="156">
        <f>M174-J174</f>
        <v>-358.11185709905067</v>
      </c>
      <c r="AB174" s="141">
        <f>M174/J174</f>
        <v>0.89148125542453005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1296</v>
      </c>
      <c r="G175" s="158">
        <f t="shared" ref="G175:G178" si="52">E175*F175</f>
        <v>18182.879999999997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2678.300803673942</v>
      </c>
      <c r="N175" s="162">
        <f>M175/L175</f>
        <v>892.76693455798068</v>
      </c>
      <c r="O175" s="164">
        <f>L175-I175</f>
        <v>0</v>
      </c>
      <c r="P175" s="165">
        <f>N175-K175</f>
        <v>-107.23306544201932</v>
      </c>
      <c r="Q175" s="151">
        <f>N175/K175</f>
        <v>0.89276693455798073</v>
      </c>
      <c r="R175" s="271">
        <f>Q191</f>
        <v>0.88425494072089184</v>
      </c>
      <c r="S175" s="166">
        <v>0.70833333333333337</v>
      </c>
      <c r="T175" s="167">
        <v>0.72849537037037038</v>
      </c>
      <c r="U175" s="168"/>
      <c r="V175" s="169">
        <v>29.033333333333289</v>
      </c>
      <c r="W175" s="172"/>
      <c r="X175" s="150"/>
      <c r="Y175" s="274"/>
      <c r="Z175" s="275"/>
      <c r="AA175" s="108">
        <f>M175-J175</f>
        <v>-321.69919632605797</v>
      </c>
      <c r="AB175" s="151">
        <f>M175/J175</f>
        <v>0.89276693455798073</v>
      </c>
      <c r="AC175" s="276">
        <f>AB191</f>
        <v>0.88425494072089195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2275</v>
      </c>
      <c r="G176" s="94">
        <f t="shared" si="52"/>
        <v>41359.5</v>
      </c>
      <c r="H176" s="95"/>
      <c r="I176" s="96">
        <v>4</v>
      </c>
      <c r="J176" s="97">
        <v>3000</v>
      </c>
      <c r="K176" s="98">
        <f t="shared" si="48"/>
        <v>750</v>
      </c>
      <c r="L176" s="99">
        <v>4</v>
      </c>
      <c r="M176" s="97">
        <f>F176/V176*60</f>
        <v>2674.7224036577468</v>
      </c>
      <c r="N176" s="98">
        <f>M176/L176</f>
        <v>668.6806009144367</v>
      </c>
      <c r="O176" s="100">
        <f>L176-I176</f>
        <v>0</v>
      </c>
      <c r="P176" s="101">
        <f>N176-K176</f>
        <v>-81.319399085563305</v>
      </c>
      <c r="Q176" s="102">
        <f>N176/K176</f>
        <v>0.89157413455258228</v>
      </c>
      <c r="R176" s="272"/>
      <c r="S176" s="1">
        <v>0.73888888888888893</v>
      </c>
      <c r="T176" s="2">
        <v>0.77432870370370366</v>
      </c>
      <c r="U176" s="103">
        <v>14.966666666666715</v>
      </c>
      <c r="V176" s="104">
        <v>51.033333333333211</v>
      </c>
      <c r="W176" s="105"/>
      <c r="X176" s="106"/>
      <c r="Y176" s="264"/>
      <c r="Z176" s="265"/>
      <c r="AA176" s="110">
        <f>M176-J176</f>
        <v>-325.27759634225322</v>
      </c>
      <c r="AB176" s="102">
        <f>M176/J176</f>
        <v>0.89157413455258228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5596</v>
      </c>
      <c r="G177" s="94">
        <f t="shared" si="52"/>
        <v>79910.87999999999</v>
      </c>
      <c r="H177" s="95">
        <v>2</v>
      </c>
      <c r="I177" s="96">
        <v>3</v>
      </c>
      <c r="J177" s="97">
        <v>3600</v>
      </c>
      <c r="K177" s="98">
        <f t="shared" si="48"/>
        <v>1200</v>
      </c>
      <c r="L177" s="99">
        <v>3</v>
      </c>
      <c r="M177" s="97">
        <f>F177/V177*60</f>
        <v>3110.8091414453324</v>
      </c>
      <c r="N177" s="98">
        <f>M177/L177</f>
        <v>1036.9363804817774</v>
      </c>
      <c r="O177" s="100">
        <f>L177-I177</f>
        <v>0</v>
      </c>
      <c r="P177" s="101">
        <f>N177-K177</f>
        <v>-163.06361951822259</v>
      </c>
      <c r="Q177" s="102">
        <f>N177/K177</f>
        <v>0.86411365040148114</v>
      </c>
      <c r="R177" s="272"/>
      <c r="S177" s="1">
        <v>0.78476851851851848</v>
      </c>
      <c r="T177" s="2">
        <v>0.85972222222222228</v>
      </c>
      <c r="U177" s="103">
        <v>15.033333333333339</v>
      </c>
      <c r="V177" s="104">
        <v>107.93333333333348</v>
      </c>
      <c r="W177" s="105">
        <v>0.85972222222222228</v>
      </c>
      <c r="X177" s="106">
        <v>0.91388888888888875</v>
      </c>
      <c r="Y177" s="264"/>
      <c r="Z177" s="265"/>
      <c r="AA177" s="110">
        <f>M177-J177</f>
        <v>-489.19085855466756</v>
      </c>
      <c r="AB177" s="102">
        <f>M177/J177</f>
        <v>0.86411365040148125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7773</v>
      </c>
      <c r="G178" s="94">
        <f t="shared" si="52"/>
        <v>109055.18999999999</v>
      </c>
      <c r="H178" s="95"/>
      <c r="I178" s="96">
        <v>3</v>
      </c>
      <c r="J178" s="97">
        <v>3000</v>
      </c>
      <c r="K178" s="98">
        <f t="shared" si="48"/>
        <v>1000</v>
      </c>
      <c r="L178" s="99">
        <v>3</v>
      </c>
      <c r="M178" s="97">
        <f>F178/V178*60</f>
        <v>2677.7799043062173</v>
      </c>
      <c r="N178" s="98">
        <f>M178/L178</f>
        <v>892.59330143540581</v>
      </c>
      <c r="O178" s="100">
        <f>L178-I178</f>
        <v>0</v>
      </c>
      <c r="P178" s="101">
        <f>N178-K178</f>
        <v>-107.40669856459419</v>
      </c>
      <c r="Q178" s="102">
        <f>N178/K178</f>
        <v>0.89259330143540583</v>
      </c>
      <c r="R178" s="272"/>
      <c r="S178" s="1">
        <v>0.91388888888888875</v>
      </c>
      <c r="T178" s="2">
        <v>1.0348379629629629</v>
      </c>
      <c r="U178" s="103">
        <v>77.999999999999716</v>
      </c>
      <c r="V178" s="104">
        <v>174.16666666666683</v>
      </c>
      <c r="W178" s="105"/>
      <c r="X178" s="106"/>
      <c r="Y178" s="264"/>
      <c r="Z178" s="265"/>
      <c r="AA178" s="110">
        <f>M178-J178</f>
        <v>-322.2200956937827</v>
      </c>
      <c r="AB178" s="102">
        <f>M178/J178</f>
        <v>0.89259330143540572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3">AVERAGE(I175:I190)</f>
        <v>3.25</v>
      </c>
      <c r="J191" s="137">
        <f t="shared" si="53"/>
        <v>3150</v>
      </c>
      <c r="K191" s="138">
        <f t="shared" ref="K191" si="54">J191/I191</f>
        <v>969.23076923076928</v>
      </c>
      <c r="L191" s="136">
        <f t="shared" ref="L191:M191" si="55">AVERAGE(L175:L190)</f>
        <v>3.25</v>
      </c>
      <c r="M191" s="137">
        <f t="shared" si="55"/>
        <v>2785.4030632708095</v>
      </c>
      <c r="N191" s="138">
        <f t="shared" ref="N191:N197" si="56">M191/L191</f>
        <v>857.04709639101827</v>
      </c>
      <c r="O191" s="139">
        <f t="shared" ref="O191:O197" si="57">L191-I191</f>
        <v>0</v>
      </c>
      <c r="P191" s="140">
        <f t="shared" ref="P191:P197" si="58">N191-K191</f>
        <v>-112.18367283975101</v>
      </c>
      <c r="Q191" s="141">
        <f t="shared" ref="Q191:Q197" si="59">N191/K191</f>
        <v>0.88425494072089184</v>
      </c>
      <c r="R191" s="273"/>
      <c r="S191" s="142">
        <f>S175</f>
        <v>0.70833333333333337</v>
      </c>
      <c r="T191" s="143">
        <f>INDEX(T175:T190,COUNTA(T175:T190))</f>
        <v>1.0348379629629629</v>
      </c>
      <c r="U191" s="144"/>
      <c r="V191" s="155"/>
      <c r="W191" s="88"/>
      <c r="X191" s="90"/>
      <c r="Y191" s="260"/>
      <c r="Z191" s="261"/>
      <c r="AA191" s="156">
        <f t="shared" ref="AA191:AA197" si="60">M191-J191</f>
        <v>-364.59693672919047</v>
      </c>
      <c r="AB191" s="141">
        <f t="shared" ref="AB191:AB197" si="61">M191/J191</f>
        <v>0.88425494072089195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1167</v>
      </c>
      <c r="G192" s="158">
        <f t="shared" ref="G192:G197" si="62">E192*F192</f>
        <v>21216.06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3">F192/V192*60</f>
        <v>3109.6965210954918</v>
      </c>
      <c r="N192" s="162">
        <f t="shared" si="56"/>
        <v>1036.5655070318305</v>
      </c>
      <c r="O192" s="164">
        <f t="shared" si="57"/>
        <v>0</v>
      </c>
      <c r="P192" s="165">
        <f t="shared" si="58"/>
        <v>-163.43449296816948</v>
      </c>
      <c r="Q192" s="151">
        <f t="shared" si="59"/>
        <v>0.86380458919319214</v>
      </c>
      <c r="R192" s="271">
        <f>Q208</f>
        <v>0.86992831736345555</v>
      </c>
      <c r="S192" s="166">
        <v>0.7086689814814815</v>
      </c>
      <c r="T192" s="167">
        <v>0.72430555555555554</v>
      </c>
      <c r="U192" s="168"/>
      <c r="V192" s="169">
        <v>22.516666666666616</v>
      </c>
      <c r="W192" s="167"/>
      <c r="X192" s="170"/>
      <c r="Y192" s="274"/>
      <c r="Z192" s="275"/>
      <c r="AA192" s="173">
        <f t="shared" si="60"/>
        <v>-490.30347890450821</v>
      </c>
      <c r="AB192" s="151">
        <f t="shared" si="61"/>
        <v>0.86380458919319214</v>
      </c>
      <c r="AC192" s="276">
        <f>AB208</f>
        <v>0.86992831736345566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1790</v>
      </c>
      <c r="G193" s="94">
        <f t="shared" si="62"/>
        <v>32542.2</v>
      </c>
      <c r="H193" s="95"/>
      <c r="I193" s="96">
        <v>3</v>
      </c>
      <c r="J193" s="97">
        <v>3600</v>
      </c>
      <c r="K193" s="98">
        <f t="shared" si="48"/>
        <v>1200</v>
      </c>
      <c r="L193" s="99">
        <v>3</v>
      </c>
      <c r="M193" s="97">
        <f t="shared" si="63"/>
        <v>3108.5383502170798</v>
      </c>
      <c r="N193" s="98">
        <f t="shared" si="56"/>
        <v>1036.1794500723599</v>
      </c>
      <c r="O193" s="100">
        <f t="shared" si="57"/>
        <v>0</v>
      </c>
      <c r="P193" s="101">
        <f t="shared" si="58"/>
        <v>-163.82054992764006</v>
      </c>
      <c r="Q193" s="102">
        <f t="shared" si="59"/>
        <v>0.86348287506029997</v>
      </c>
      <c r="R193" s="272"/>
      <c r="S193" s="1">
        <v>0.73503472222222221</v>
      </c>
      <c r="T193" s="2">
        <v>0.75902777777777775</v>
      </c>
      <c r="U193" s="103">
        <v>15.450000000000017</v>
      </c>
      <c r="V193" s="104">
        <v>34.549999999999969</v>
      </c>
      <c r="W193" s="105"/>
      <c r="X193" s="112"/>
      <c r="Y193" s="264"/>
      <c r="Z193" s="265"/>
      <c r="AA193" s="174">
        <f t="shared" si="60"/>
        <v>-491.46164978292018</v>
      </c>
      <c r="AB193" s="102">
        <f t="shared" si="61"/>
        <v>0.86348287506029997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2981</v>
      </c>
      <c r="G194" s="94">
        <f t="shared" si="62"/>
        <v>73988.42</v>
      </c>
      <c r="H194" s="95"/>
      <c r="I194" s="96">
        <v>4</v>
      </c>
      <c r="J194" s="97">
        <v>3300</v>
      </c>
      <c r="K194" s="98">
        <f t="shared" si="48"/>
        <v>825</v>
      </c>
      <c r="L194" s="99">
        <v>4</v>
      </c>
      <c r="M194" s="97">
        <f t="shared" si="63"/>
        <v>2915.4034229828853</v>
      </c>
      <c r="N194" s="98">
        <f t="shared" si="56"/>
        <v>728.85085574572133</v>
      </c>
      <c r="O194" s="100">
        <f t="shared" si="57"/>
        <v>0</v>
      </c>
      <c r="P194" s="101">
        <f t="shared" si="58"/>
        <v>-96.149144254278667</v>
      </c>
      <c r="Q194" s="102">
        <f t="shared" si="59"/>
        <v>0.88345558272208646</v>
      </c>
      <c r="R194" s="272"/>
      <c r="S194" s="1">
        <v>0.76944444444444449</v>
      </c>
      <c r="T194" s="2">
        <v>0.81204861111111115</v>
      </c>
      <c r="U194" s="103">
        <v>15.000000000000107</v>
      </c>
      <c r="V194" s="104">
        <v>61.349999999999994</v>
      </c>
      <c r="W194" s="105"/>
      <c r="X194" s="112"/>
      <c r="Y194" s="264"/>
      <c r="Z194" s="265"/>
      <c r="AA194" s="174">
        <f t="shared" si="60"/>
        <v>-384.59657701711467</v>
      </c>
      <c r="AB194" s="102">
        <f t="shared" si="61"/>
        <v>0.88345558272208646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2417</v>
      </c>
      <c r="G195" s="94">
        <f t="shared" si="62"/>
        <v>60497.51</v>
      </c>
      <c r="H195" s="95"/>
      <c r="I195" s="96">
        <v>4</v>
      </c>
      <c r="J195" s="97">
        <v>3300</v>
      </c>
      <c r="K195" s="98">
        <f t="shared" si="48"/>
        <v>825</v>
      </c>
      <c r="L195" s="99">
        <v>4</v>
      </c>
      <c r="M195" s="97">
        <f t="shared" si="63"/>
        <v>2913.9986604152778</v>
      </c>
      <c r="N195" s="98">
        <f t="shared" si="56"/>
        <v>728.49966510381944</v>
      </c>
      <c r="O195" s="100">
        <f t="shared" si="57"/>
        <v>0</v>
      </c>
      <c r="P195" s="101">
        <f t="shared" si="58"/>
        <v>-96.500334896180561</v>
      </c>
      <c r="Q195" s="102">
        <f t="shared" si="59"/>
        <v>0.8830298970955387</v>
      </c>
      <c r="R195" s="272"/>
      <c r="S195" s="1">
        <v>0.82238425925925929</v>
      </c>
      <c r="T195" s="2">
        <v>0.8569444444444444</v>
      </c>
      <c r="U195" s="103">
        <v>14.883333333333315</v>
      </c>
      <c r="V195" s="104">
        <v>49.766666666666559</v>
      </c>
      <c r="W195" s="105">
        <v>0.8569444444444444</v>
      </c>
      <c r="X195" s="106">
        <v>0.90972222222222221</v>
      </c>
      <c r="Y195" s="264"/>
      <c r="Z195" s="265"/>
      <c r="AA195" s="174">
        <f t="shared" si="60"/>
        <v>-386.00133958472225</v>
      </c>
      <c r="AB195" s="102">
        <f t="shared" si="61"/>
        <v>0.8830298970955387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2964</v>
      </c>
      <c r="G196" s="94">
        <f t="shared" si="62"/>
        <v>53885.52</v>
      </c>
      <c r="H196" s="112"/>
      <c r="I196" s="96">
        <v>3</v>
      </c>
      <c r="J196" s="97">
        <v>3600</v>
      </c>
      <c r="K196" s="98">
        <f t="shared" si="48"/>
        <v>1200</v>
      </c>
      <c r="L196" s="113">
        <v>3</v>
      </c>
      <c r="M196" s="97">
        <f t="shared" si="63"/>
        <v>3109.9970853978411</v>
      </c>
      <c r="N196" s="98">
        <f t="shared" si="56"/>
        <v>1036.6656951326138</v>
      </c>
      <c r="O196" s="100">
        <f t="shared" si="57"/>
        <v>0</v>
      </c>
      <c r="P196" s="101">
        <f t="shared" si="58"/>
        <v>-163.33430486738621</v>
      </c>
      <c r="Q196" s="102">
        <f t="shared" si="59"/>
        <v>0.86388807927717814</v>
      </c>
      <c r="R196" s="272"/>
      <c r="S196" s="1">
        <v>0.90972222222222221</v>
      </c>
      <c r="T196" s="2">
        <v>0.94943287037037039</v>
      </c>
      <c r="U196" s="103">
        <v>76.000000000000057</v>
      </c>
      <c r="V196" s="104">
        <v>57.183333333333373</v>
      </c>
      <c r="W196" s="105"/>
      <c r="X196" s="106"/>
      <c r="Y196" s="264"/>
      <c r="Z196" s="265"/>
      <c r="AA196" s="174">
        <f t="shared" si="60"/>
        <v>-490.00291460215885</v>
      </c>
      <c r="AB196" s="102">
        <f t="shared" si="61"/>
        <v>0.86388807927717814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5673</v>
      </c>
      <c r="G197" s="114">
        <f t="shared" si="62"/>
        <v>81010.44</v>
      </c>
      <c r="H197" s="115"/>
      <c r="I197" s="96">
        <v>3</v>
      </c>
      <c r="J197" s="97">
        <v>3600</v>
      </c>
      <c r="K197" s="98">
        <f t="shared" si="48"/>
        <v>1200</v>
      </c>
      <c r="L197" s="99">
        <v>3</v>
      </c>
      <c r="M197" s="97">
        <f t="shared" si="63"/>
        <v>3110.8606245239926</v>
      </c>
      <c r="N197" s="98">
        <f t="shared" si="56"/>
        <v>1036.9535415079974</v>
      </c>
      <c r="O197" s="100">
        <f t="shared" si="57"/>
        <v>0</v>
      </c>
      <c r="P197" s="101">
        <f t="shared" si="58"/>
        <v>-163.04645849200256</v>
      </c>
      <c r="Q197" s="102">
        <f t="shared" si="59"/>
        <v>0.86412795125666453</v>
      </c>
      <c r="R197" s="272"/>
      <c r="S197" s="1">
        <v>0.95972222222222225</v>
      </c>
      <c r="T197" s="2">
        <v>1.0357060185185185</v>
      </c>
      <c r="U197" s="103">
        <v>14.816666666666691</v>
      </c>
      <c r="V197" s="104">
        <v>109.41666666666661</v>
      </c>
      <c r="W197" s="105"/>
      <c r="X197" s="3"/>
      <c r="Y197" s="264"/>
      <c r="Z197" s="265"/>
      <c r="AA197" s="174">
        <f t="shared" si="60"/>
        <v>-489.13937547600744</v>
      </c>
      <c r="AB197" s="102">
        <f t="shared" si="61"/>
        <v>0.86412795125666464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64">AVERAGE(I192:I207)</f>
        <v>3.3333333333333335</v>
      </c>
      <c r="J208" s="137">
        <f t="shared" si="64"/>
        <v>3500</v>
      </c>
      <c r="K208" s="138">
        <f t="shared" ref="K208" si="65">J208/I208</f>
        <v>1050</v>
      </c>
      <c r="L208" s="136">
        <f t="shared" ref="L208:M208" si="66">AVERAGE(L192:L207)</f>
        <v>3.3333333333333335</v>
      </c>
      <c r="M208" s="137">
        <f t="shared" si="66"/>
        <v>3044.7491107720948</v>
      </c>
      <c r="N208" s="138">
        <f>M208/L208</f>
        <v>913.42473323162835</v>
      </c>
      <c r="O208" s="139">
        <f>L208-I208</f>
        <v>0</v>
      </c>
      <c r="P208" s="140">
        <f>N208-K208</f>
        <v>-136.57526676837165</v>
      </c>
      <c r="Q208" s="141">
        <f>N208/K208</f>
        <v>0.86992831736345555</v>
      </c>
      <c r="R208" s="273"/>
      <c r="S208" s="142">
        <f>S192</f>
        <v>0.7086689814814815</v>
      </c>
      <c r="T208" s="143">
        <f>INDEX(T192:T207,COUNTA(T192:T207))</f>
        <v>1.0357060185185185</v>
      </c>
      <c r="U208" s="144"/>
      <c r="V208" s="155"/>
      <c r="W208" s="134"/>
      <c r="X208" s="138"/>
      <c r="Y208" s="260"/>
      <c r="Z208" s="261"/>
      <c r="AA208" s="176">
        <f>M208-J208</f>
        <v>-455.25088922790519</v>
      </c>
      <c r="AB208" s="141">
        <f>M208/J208</f>
        <v>0.86992831736345566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647" priority="1" operator="greaterThan">
      <formula>0</formula>
    </cfRule>
  </conditionalFormatting>
  <conditionalFormatting sqref="P5:P208 AA5:AA208">
    <cfRule type="cellIs" dxfId="646" priority="4" operator="lessThan">
      <formula>0</formula>
    </cfRule>
  </conditionalFormatting>
  <conditionalFormatting sqref="Q5:Q208 AB5:AB208">
    <cfRule type="cellIs" dxfId="645" priority="2" operator="greaterThan">
      <formula>1</formula>
    </cfRule>
    <cfRule type="cellIs" dxfId="644" priority="3" operator="lessThan">
      <formula>0.8</formula>
    </cfRule>
  </conditionalFormatting>
  <conditionalFormatting sqref="AC5:AC23 R5:R208 AC124:AC129">
    <cfRule type="cellIs" dxfId="643" priority="5" operator="lessThan">
      <formula>0.8</formula>
    </cfRule>
  </conditionalFormatting>
  <conditionalFormatting sqref="AC29:AC37">
    <cfRule type="cellIs" dxfId="642" priority="15" operator="lessThan">
      <formula>0.8</formula>
    </cfRule>
  </conditionalFormatting>
  <conditionalFormatting sqref="AC39:AC44">
    <cfRule type="cellIs" dxfId="641" priority="14" operator="lessThan">
      <formula>0.8</formula>
    </cfRule>
  </conditionalFormatting>
  <conditionalFormatting sqref="AC56:AC61">
    <cfRule type="cellIs" dxfId="640" priority="8" operator="lessThan">
      <formula>0.8</formula>
    </cfRule>
  </conditionalFormatting>
  <conditionalFormatting sqref="AC73">
    <cfRule type="cellIs" dxfId="639" priority="13" operator="lessThan">
      <formula>0.8</formula>
    </cfRule>
  </conditionalFormatting>
  <conditionalFormatting sqref="AC90">
    <cfRule type="cellIs" dxfId="638" priority="7" operator="lessThan">
      <formula>0.8</formula>
    </cfRule>
  </conditionalFormatting>
  <conditionalFormatting sqref="AC107:AC112">
    <cfRule type="cellIs" dxfId="637" priority="6" operator="lessThan">
      <formula>0.8</formula>
    </cfRule>
  </conditionalFormatting>
  <conditionalFormatting sqref="AC141">
    <cfRule type="cellIs" dxfId="636" priority="12" operator="lessThan">
      <formula>0.8</formula>
    </cfRule>
  </conditionalFormatting>
  <conditionalFormatting sqref="AC158">
    <cfRule type="cellIs" dxfId="635" priority="11" operator="lessThan">
      <formula>0.8</formula>
    </cfRule>
  </conditionalFormatting>
  <conditionalFormatting sqref="AC175">
    <cfRule type="cellIs" dxfId="634" priority="10" operator="lessThan">
      <formula>0.8</formula>
    </cfRule>
  </conditionalFormatting>
  <conditionalFormatting sqref="AC192:AC197">
    <cfRule type="cellIs" dxfId="633" priority="9" operator="lessThan">
      <formula>0.8</formula>
    </cfRule>
  </conditionalFormatting>
  <dataValidations count="1">
    <dataValidation type="list" allowBlank="1" showInputMessage="1" showErrorMessage="1" sqref="Y5:Z208" xr:uid="{D03429A6-9D78-464E-8A1A-809702D8E94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076F-B542-4340-BA93-782900078954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17" sqref="Q17"/>
      <selection pane="bottomLeft" activeCell="Q17" sqref="Q1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106942</v>
      </c>
      <c r="E1" s="76" t="s">
        <v>3</v>
      </c>
      <c r="F1" s="77">
        <f>SUM(G5:G157)</f>
        <v>5067871.5599999977</v>
      </c>
      <c r="G1" s="78" t="s">
        <v>73</v>
      </c>
      <c r="H1" s="79">
        <f>L21+L38+L55+L72+L89+L106+L123+L140+L157</f>
        <v>170.50000000000003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45984</v>
      </c>
      <c r="B2" s="323"/>
      <c r="C2" s="81" t="s">
        <v>34</v>
      </c>
      <c r="D2" s="82">
        <f>AVERAGE(N21,N38,N55,N72,N89,N106,N123,N140,N157)</f>
        <v>142.4988700587391</v>
      </c>
      <c r="E2" s="82" t="s">
        <v>80</v>
      </c>
      <c r="F2" s="83">
        <f>F1/D1</f>
        <v>47.388973088216019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3420</v>
      </c>
      <c r="G5" s="158">
        <f t="shared" ref="G5:G7" si="0">E5*F5</f>
        <v>67374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1077.7310924369747</v>
      </c>
      <c r="N5" s="162">
        <f>M5/L5</f>
        <v>82.902391725921134</v>
      </c>
      <c r="O5" s="178">
        <f>L5-I5</f>
        <v>0</v>
      </c>
      <c r="P5" s="179">
        <f>N5-K5</f>
        <v>-9.4053005817711721</v>
      </c>
      <c r="Q5" s="131">
        <f>N5/K5</f>
        <v>0.89810924369747902</v>
      </c>
      <c r="R5" s="272">
        <f>Q21</f>
        <v>0.88809309568824568</v>
      </c>
      <c r="S5" s="166">
        <v>0.25</v>
      </c>
      <c r="T5" s="167">
        <v>0.38222222222222224</v>
      </c>
      <c r="U5" s="168"/>
      <c r="V5" s="169">
        <v>190.40000000000003</v>
      </c>
      <c r="W5" s="86"/>
      <c r="X5" s="87"/>
      <c r="Y5" s="274"/>
      <c r="Z5" s="275"/>
      <c r="AA5" s="108">
        <f>M5-J5</f>
        <v>-122.26890756302532</v>
      </c>
      <c r="AB5" s="109">
        <f>M5/J5</f>
        <v>0.89810924369747891</v>
      </c>
      <c r="AC5" s="289">
        <f>AB21</f>
        <v>0.88809309568824568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3106</v>
      </c>
      <c r="G6" s="94">
        <f t="shared" si="0"/>
        <v>74761.42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2304.059344735218</v>
      </c>
      <c r="N6" s="98">
        <f>M6/L6</f>
        <v>115.2029672367609</v>
      </c>
      <c r="O6" s="100">
        <f>L6-I6</f>
        <v>0</v>
      </c>
      <c r="P6" s="101">
        <f>N6-K6</f>
        <v>-14.797032763239102</v>
      </c>
      <c r="Q6" s="102">
        <f>N6/K6</f>
        <v>0.88617667105200693</v>
      </c>
      <c r="R6" s="272"/>
      <c r="S6" s="1">
        <v>0.45910879629629631</v>
      </c>
      <c r="T6" s="2">
        <v>0.51527777777777772</v>
      </c>
      <c r="U6" s="103">
        <v>6.1166666666666902</v>
      </c>
      <c r="V6" s="104">
        <v>80.88333333333324</v>
      </c>
      <c r="W6" s="105">
        <v>0.51527777777777772</v>
      </c>
      <c r="X6" s="106">
        <v>0.55512731481481481</v>
      </c>
      <c r="Y6" s="264"/>
      <c r="Z6" s="265"/>
      <c r="AA6" s="110">
        <f>M6-J6</f>
        <v>-295.94065526478198</v>
      </c>
      <c r="AB6" s="111">
        <f>M6/J6</f>
        <v>0.88617667105200693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3093</v>
      </c>
      <c r="G7" s="94">
        <f t="shared" si="0"/>
        <v>92697.209999999992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2302.0053752325798</v>
      </c>
      <c r="N7" s="98">
        <f>M7/L7</f>
        <v>115.100268761629</v>
      </c>
      <c r="O7" s="100">
        <f>L7-I7</f>
        <v>0</v>
      </c>
      <c r="P7" s="101">
        <f>N7-K7</f>
        <v>-14.899731238371004</v>
      </c>
      <c r="Q7" s="102">
        <f>N7/K7</f>
        <v>0.88538668278176147</v>
      </c>
      <c r="R7" s="272"/>
      <c r="S7" s="1">
        <v>0.55512731481481481</v>
      </c>
      <c r="T7" s="2">
        <v>0.61111111111111116</v>
      </c>
      <c r="U7" s="103">
        <v>57.383333333333404</v>
      </c>
      <c r="V7" s="104">
        <v>80.616666666666745</v>
      </c>
      <c r="W7" s="105"/>
      <c r="X7" s="106"/>
      <c r="Y7" s="264"/>
      <c r="Z7" s="265"/>
      <c r="AA7" s="110">
        <f>M7-J7</f>
        <v>-297.99462476742019</v>
      </c>
      <c r="AB7" s="111">
        <f>M7/J7</f>
        <v>0.88538668278176147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1894.5986041349242</v>
      </c>
      <c r="N21" s="138">
        <f>M21/L21</f>
        <v>107.24143042273155</v>
      </c>
      <c r="O21" s="139">
        <f>L21-I21</f>
        <v>0</v>
      </c>
      <c r="P21" s="140">
        <f>N21-K21</f>
        <v>-13.513286558400523</v>
      </c>
      <c r="Q21" s="141">
        <f>N21/K21</f>
        <v>0.88809309568824568</v>
      </c>
      <c r="R21" s="273"/>
      <c r="S21" s="142">
        <f>S5</f>
        <v>0.25</v>
      </c>
      <c r="T21" s="143">
        <f>INDEX(T5:T20,COUNTA(T5:T20))</f>
        <v>0.61111111111111116</v>
      </c>
      <c r="U21" s="144"/>
      <c r="V21" s="144"/>
      <c r="W21" s="145"/>
      <c r="X21" s="146"/>
      <c r="Y21" s="260"/>
      <c r="Z21" s="261"/>
      <c r="AA21" s="147">
        <f>M21-J21</f>
        <v>-238.73472919840924</v>
      </c>
      <c r="AB21" s="148">
        <f>M21/J21</f>
        <v>0.88809309568824568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4444</v>
      </c>
      <c r="G22" s="158">
        <f t="shared" ref="G22:G25" si="5">E22*F22</f>
        <v>252285.88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1773.8551945892002</v>
      </c>
      <c r="N22" s="162">
        <f>M22/L22</f>
        <v>70.954207783568009</v>
      </c>
      <c r="O22" s="164">
        <f>L22-I22</f>
        <v>0</v>
      </c>
      <c r="P22" s="165">
        <f>N22-K22</f>
        <v>-9.0457922164319911</v>
      </c>
      <c r="Q22" s="151">
        <f>N22/K22</f>
        <v>0.88692759729460013</v>
      </c>
      <c r="R22" s="271">
        <f>Q38</f>
        <v>0.88714558771077123</v>
      </c>
      <c r="S22" s="166">
        <v>0.25</v>
      </c>
      <c r="T22" s="167">
        <v>0.35438657407407409</v>
      </c>
      <c r="U22" s="168"/>
      <c r="V22" s="169">
        <v>150.31666666666669</v>
      </c>
      <c r="W22" s="180"/>
      <c r="X22" s="162"/>
      <c r="Y22" s="274"/>
      <c r="Z22" s="275"/>
      <c r="AA22" s="108">
        <f>M22-J22</f>
        <v>-226.14480541079979</v>
      </c>
      <c r="AB22" s="151">
        <f>M22/J22</f>
        <v>0.88692759729460013</v>
      </c>
      <c r="AC22" s="349">
        <f>AB38</f>
        <v>0.88714558771077123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1454</v>
      </c>
      <c r="G23" s="94">
        <f t="shared" si="5"/>
        <v>75404.44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1767.1843349088458</v>
      </c>
      <c r="N23" s="98">
        <f>M23/L23</f>
        <v>70.687373396353834</v>
      </c>
      <c r="O23" s="100">
        <f>L23-I23</f>
        <v>0</v>
      </c>
      <c r="P23" s="101">
        <f>N23-K23</f>
        <v>-9.3126266036461658</v>
      </c>
      <c r="Q23" s="102">
        <f>N23/K23</f>
        <v>0.88359216745442293</v>
      </c>
      <c r="R23" s="272"/>
      <c r="S23" s="1">
        <v>0.3576388888888889</v>
      </c>
      <c r="T23" s="2">
        <v>0.3919212962962963</v>
      </c>
      <c r="U23" s="103">
        <v>4.6833333333333194</v>
      </c>
      <c r="V23" s="104">
        <v>49.36666666666666</v>
      </c>
      <c r="W23" s="105"/>
      <c r="X23" s="106"/>
      <c r="Y23" s="264"/>
      <c r="Z23" s="265"/>
      <c r="AA23" s="110">
        <f>M23-J23</f>
        <v>-232.81566509115419</v>
      </c>
      <c r="AB23" s="102">
        <f>M23/J23</f>
        <v>0.88359216745442293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2783</v>
      </c>
      <c r="G24" s="94">
        <f t="shared" si="5"/>
        <v>215237.22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1774.1809810518853</v>
      </c>
      <c r="N24" s="98">
        <f>M24/L24</f>
        <v>70.967239242075408</v>
      </c>
      <c r="O24" s="100">
        <f>L24-I24</f>
        <v>0</v>
      </c>
      <c r="P24" s="101">
        <f>N24-K24</f>
        <v>-9.0327607579245921</v>
      </c>
      <c r="Q24" s="102">
        <f>N24/K24</f>
        <v>0.88709049052594258</v>
      </c>
      <c r="R24" s="272"/>
      <c r="S24" s="1">
        <v>0.39513888888888887</v>
      </c>
      <c r="T24" s="2">
        <v>0.46049768518518519</v>
      </c>
      <c r="U24" s="103">
        <v>4.6333333333333115</v>
      </c>
      <c r="V24" s="104">
        <v>94.116666666666703</v>
      </c>
      <c r="W24" s="105">
        <v>0.46049768518518519</v>
      </c>
      <c r="X24" s="106">
        <v>0.50016203703703699</v>
      </c>
      <c r="Y24" s="264"/>
      <c r="Z24" s="265"/>
      <c r="AA24" s="110">
        <f>M24-J24</f>
        <v>-225.81901894811472</v>
      </c>
      <c r="AB24" s="102">
        <f>M24/J24</f>
        <v>0.88709049052594269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5428</v>
      </c>
      <c r="G25" s="94">
        <f t="shared" si="5"/>
        <v>323074.56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1781.9441911362385</v>
      </c>
      <c r="N25" s="98">
        <f>M25/L25</f>
        <v>71.277767645449543</v>
      </c>
      <c r="O25" s="100">
        <f>L25-I25</f>
        <v>0</v>
      </c>
      <c r="P25" s="101">
        <f>N25-K25</f>
        <v>-8.7222323545504565</v>
      </c>
      <c r="Q25" s="102">
        <f>N25/K25</f>
        <v>0.89097209556811929</v>
      </c>
      <c r="R25" s="272"/>
      <c r="S25" s="1">
        <v>0.50016203703703699</v>
      </c>
      <c r="T25" s="2">
        <v>0.62708333333333333</v>
      </c>
      <c r="U25" s="103">
        <v>57.116666666666589</v>
      </c>
      <c r="V25" s="104">
        <v>182.76666666666674</v>
      </c>
      <c r="W25" s="105"/>
      <c r="X25" s="106"/>
      <c r="Y25" s="264"/>
      <c r="Z25" s="265"/>
      <c r="AA25" s="110">
        <f>M25-J25</f>
        <v>-218.05580886376151</v>
      </c>
      <c r="AB25" s="102">
        <f>M25/J25</f>
        <v>0.89097209556811929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1774.2911754215424</v>
      </c>
      <c r="N38" s="138">
        <f t="shared" ref="N38:N45" si="10">M38/L38</f>
        <v>70.971647016861695</v>
      </c>
      <c r="O38" s="139">
        <f t="shared" ref="O38:O45" si="11">L38-I38</f>
        <v>0</v>
      </c>
      <c r="P38" s="140">
        <f t="shared" ref="P38:P45" si="12">N38-K38</f>
        <v>-9.0283529831383049</v>
      </c>
      <c r="Q38" s="141">
        <f t="shared" ref="Q38:Q45" si="13">N38/K38</f>
        <v>0.88714558771077123</v>
      </c>
      <c r="R38" s="273"/>
      <c r="S38" s="142">
        <f>S22</f>
        <v>0.25</v>
      </c>
      <c r="T38" s="143">
        <f>INDEX(T22:T37,COUNTA(T22:T37))</f>
        <v>0.62708333333333333</v>
      </c>
      <c r="U38" s="144"/>
      <c r="V38" s="155"/>
      <c r="W38" s="134"/>
      <c r="X38" s="138"/>
      <c r="Y38" s="260"/>
      <c r="Z38" s="261"/>
      <c r="AA38" s="156">
        <f t="shared" ref="AA38:AA45" si="14">M38-J38</f>
        <v>-225.70882457845755</v>
      </c>
      <c r="AB38" s="141">
        <f t="shared" ref="AB38:AB45" si="15">M38/J38</f>
        <v>0.88714558771077123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3783</v>
      </c>
      <c r="G39" s="158">
        <f t="shared" ref="G39:G45" si="16">E39*F39</f>
        <v>216765.9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17">F39/V39*60</f>
        <v>1592.4695977549111</v>
      </c>
      <c r="N39" s="162">
        <f t="shared" si="10"/>
        <v>72.384981716132316</v>
      </c>
      <c r="O39" s="164">
        <f t="shared" si="11"/>
        <v>0</v>
      </c>
      <c r="P39" s="165">
        <f t="shared" si="12"/>
        <v>-9.4332001020494971</v>
      </c>
      <c r="Q39" s="151">
        <f t="shared" si="13"/>
        <v>0.88470533208606172</v>
      </c>
      <c r="R39" s="271">
        <f>Q55</f>
        <v>0.88364415364413051</v>
      </c>
      <c r="S39" s="166">
        <v>0.16699074074074075</v>
      </c>
      <c r="T39" s="167">
        <v>0.26597222222222222</v>
      </c>
      <c r="U39" s="168"/>
      <c r="V39" s="169">
        <v>142.53333333333333</v>
      </c>
      <c r="W39" s="86"/>
      <c r="X39" s="87"/>
      <c r="Y39" s="274"/>
      <c r="Z39" s="275"/>
      <c r="AA39" s="108">
        <f t="shared" si="14"/>
        <v>-207.53040224508891</v>
      </c>
      <c r="AB39" s="151">
        <f t="shared" si="15"/>
        <v>0.88470533208606172</v>
      </c>
      <c r="AC39" s="349">
        <f>AB55</f>
        <v>0.88364415364413063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2724</v>
      </c>
      <c r="G40" s="94">
        <f t="shared" si="16"/>
        <v>153715.32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1768.5121731289448</v>
      </c>
      <c r="N40" s="98">
        <f t="shared" si="10"/>
        <v>80.38691696040658</v>
      </c>
      <c r="O40" s="100">
        <f t="shared" si="11"/>
        <v>0</v>
      </c>
      <c r="P40" s="101">
        <f t="shared" si="12"/>
        <v>-10.522173948684326</v>
      </c>
      <c r="Q40" s="102">
        <f t="shared" si="13"/>
        <v>0.88425608656447241</v>
      </c>
      <c r="R40" s="272"/>
      <c r="S40" s="1">
        <v>0.26944444444444443</v>
      </c>
      <c r="T40" s="2">
        <v>0.33362268518518517</v>
      </c>
      <c r="U40" s="103">
        <v>4.9999999999999822</v>
      </c>
      <c r="V40" s="104">
        <v>92.416666666666671</v>
      </c>
      <c r="W40" s="105"/>
      <c r="X40" s="106"/>
      <c r="Y40" s="264"/>
      <c r="Z40" s="265"/>
      <c r="AA40" s="110">
        <f t="shared" si="14"/>
        <v>-231.48782687105518</v>
      </c>
      <c r="AB40" s="102">
        <f t="shared" si="15"/>
        <v>0.88425608656447241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3695</v>
      </c>
      <c r="G41" s="94">
        <f t="shared" si="16"/>
        <v>198643.19999999998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1769.1182338076869</v>
      </c>
      <c r="N41" s="98">
        <f t="shared" si="10"/>
        <v>84.243725419413664</v>
      </c>
      <c r="O41" s="100">
        <f t="shared" si="11"/>
        <v>0</v>
      </c>
      <c r="P41" s="101">
        <f t="shared" si="12"/>
        <v>-10.994369818681577</v>
      </c>
      <c r="Q41" s="102">
        <f t="shared" si="13"/>
        <v>0.88455911690384348</v>
      </c>
      <c r="R41" s="272"/>
      <c r="S41" s="1">
        <v>0.33749999999999997</v>
      </c>
      <c r="T41" s="2">
        <v>0.42452546296296295</v>
      </c>
      <c r="U41" s="103">
        <v>5.5833333333333002</v>
      </c>
      <c r="V41" s="104">
        <v>125.31666666666669</v>
      </c>
      <c r="W41" s="105"/>
      <c r="X41" s="106"/>
      <c r="Y41" s="264"/>
      <c r="Z41" s="265"/>
      <c r="AA41" s="110">
        <f t="shared" si="14"/>
        <v>-230.88176619231308</v>
      </c>
      <c r="AB41" s="102">
        <f t="shared" si="15"/>
        <v>0.88455911690384348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1879</v>
      </c>
      <c r="G42" s="94">
        <f t="shared" si="16"/>
        <v>89008.23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1769.3957624901911</v>
      </c>
      <c r="N42" s="98">
        <f t="shared" si="10"/>
        <v>84.256941070961489</v>
      </c>
      <c r="O42" s="100">
        <f t="shared" si="11"/>
        <v>0</v>
      </c>
      <c r="P42" s="101">
        <f t="shared" si="12"/>
        <v>-10.981154167133752</v>
      </c>
      <c r="Q42" s="102">
        <f t="shared" si="13"/>
        <v>0.88469788124509563</v>
      </c>
      <c r="R42" s="272"/>
      <c r="S42" s="1">
        <v>0.42866898148148147</v>
      </c>
      <c r="T42" s="2">
        <v>0.47291666666666665</v>
      </c>
      <c r="U42" s="103">
        <v>5.9666666666666668</v>
      </c>
      <c r="V42" s="104">
        <v>63.716666666666661</v>
      </c>
      <c r="W42" s="105"/>
      <c r="X42" s="106"/>
      <c r="Y42" s="264"/>
      <c r="Z42" s="265"/>
      <c r="AA42" s="110">
        <f t="shared" si="14"/>
        <v>-230.60423750980885</v>
      </c>
      <c r="AB42" s="102">
        <f t="shared" si="15"/>
        <v>0.88469788124509552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509</v>
      </c>
      <c r="G43" s="94">
        <f t="shared" si="16"/>
        <v>29165.699999999997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1763.6188642925792</v>
      </c>
      <c r="N43" s="98">
        <f t="shared" si="10"/>
        <v>88.180943214628968</v>
      </c>
      <c r="O43" s="100">
        <f t="shared" si="11"/>
        <v>0</v>
      </c>
      <c r="P43" s="101">
        <f t="shared" si="12"/>
        <v>-11.819056785371032</v>
      </c>
      <c r="Q43" s="102">
        <f t="shared" si="13"/>
        <v>0.88180943214628971</v>
      </c>
      <c r="R43" s="272"/>
      <c r="S43" s="1">
        <v>0.47708333333333325</v>
      </c>
      <c r="T43" s="2">
        <v>0.48910879629629628</v>
      </c>
      <c r="U43" s="103">
        <v>5.9999999999998987</v>
      </c>
      <c r="V43" s="104">
        <v>17.316666666666762</v>
      </c>
      <c r="W43" s="105">
        <v>0.48910879629629628</v>
      </c>
      <c r="X43" s="106">
        <v>0.52847222222222212</v>
      </c>
      <c r="Y43" s="264"/>
      <c r="Z43" s="265"/>
      <c r="AA43" s="110">
        <f t="shared" si="14"/>
        <v>-236.38113570742075</v>
      </c>
      <c r="AB43" s="102">
        <f t="shared" si="15"/>
        <v>0.8818094321462896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1486</v>
      </c>
      <c r="G44" s="114">
        <f t="shared" si="16"/>
        <v>88208.960000000006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1767.8783873099767</v>
      </c>
      <c r="N44" s="98">
        <f t="shared" si="10"/>
        <v>88.393919365498832</v>
      </c>
      <c r="O44" s="100">
        <f t="shared" si="11"/>
        <v>0</v>
      </c>
      <c r="P44" s="101">
        <f t="shared" si="12"/>
        <v>-11.606080634501168</v>
      </c>
      <c r="Q44" s="102">
        <f t="shared" si="13"/>
        <v>0.8839391936549883</v>
      </c>
      <c r="R44" s="272"/>
      <c r="S44" s="1">
        <v>0.52847222222222212</v>
      </c>
      <c r="T44" s="2">
        <v>0.56349537037037034</v>
      </c>
      <c r="U44" s="103">
        <v>56.683333333333216</v>
      </c>
      <c r="V44" s="104">
        <v>50.433333333333437</v>
      </c>
      <c r="W44" s="105"/>
      <c r="X44" s="106"/>
      <c r="Y44" s="264"/>
      <c r="Z44" s="265"/>
      <c r="AA44" s="110">
        <f t="shared" si="14"/>
        <v>-232.12161269002331</v>
      </c>
      <c r="AB44" s="102">
        <f t="shared" si="15"/>
        <v>0.8839391936549883</v>
      </c>
      <c r="AC44" s="291"/>
    </row>
    <row r="45" spans="1:29" ht="15.75" customHeight="1">
      <c r="A45" s="281"/>
      <c r="B45" s="152" t="s">
        <v>159</v>
      </c>
      <c r="C45" s="262" t="s">
        <v>244</v>
      </c>
      <c r="D45" s="263"/>
      <c r="E45" s="92">
        <v>64.97</v>
      </c>
      <c r="F45" s="103">
        <v>3483</v>
      </c>
      <c r="G45" s="114">
        <f t="shared" si="16"/>
        <v>226290.51</v>
      </c>
      <c r="H45" s="118"/>
      <c r="I45" s="113">
        <v>21</v>
      </c>
      <c r="J45" s="97">
        <v>2000</v>
      </c>
      <c r="K45" s="98">
        <f t="shared" si="6"/>
        <v>95.238095238095241</v>
      </c>
      <c r="L45" s="113">
        <v>21</v>
      </c>
      <c r="M45" s="97">
        <f t="shared" si="17"/>
        <v>1763.2963015047098</v>
      </c>
      <c r="N45" s="98">
        <f t="shared" si="10"/>
        <v>83.966490547843321</v>
      </c>
      <c r="O45" s="119">
        <f t="shared" si="11"/>
        <v>0</v>
      </c>
      <c r="P45" s="120">
        <f t="shared" si="12"/>
        <v>-11.27160469025192</v>
      </c>
      <c r="Q45" s="121">
        <f t="shared" si="13"/>
        <v>0.88164815075235481</v>
      </c>
      <c r="R45" s="272"/>
      <c r="S45" s="1">
        <v>0.56769675925925922</v>
      </c>
      <c r="T45" s="2">
        <v>0.65</v>
      </c>
      <c r="U45" s="103">
        <v>6.0499999999999865</v>
      </c>
      <c r="V45" s="104">
        <v>118.51666666666675</v>
      </c>
      <c r="W45" s="105"/>
      <c r="X45" s="106"/>
      <c r="Y45" s="264"/>
      <c r="Z45" s="265"/>
      <c r="AA45" s="110">
        <f t="shared" si="14"/>
        <v>-236.70369849529015</v>
      </c>
      <c r="AB45" s="102">
        <f t="shared" si="15"/>
        <v>0.88164815075235492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</v>
      </c>
      <c r="J55" s="137">
        <f t="shared" si="18"/>
        <v>1971.4285714285713</v>
      </c>
      <c r="K55" s="138">
        <f t="shared" ref="K55" si="19">J55/I55</f>
        <v>93.877551020408163</v>
      </c>
      <c r="L55" s="136">
        <f t="shared" ref="L55:M55" si="20">AVERAGE(L39:L54)</f>
        <v>21</v>
      </c>
      <c r="M55" s="137">
        <f t="shared" si="20"/>
        <v>1742.0413314698574</v>
      </c>
      <c r="N55" s="138">
        <f>M55/L55</f>
        <v>82.954349117612253</v>
      </c>
      <c r="O55" s="139">
        <f>L55-I55</f>
        <v>0</v>
      </c>
      <c r="P55" s="140">
        <f>N55-K55</f>
        <v>-10.92320190279591</v>
      </c>
      <c r="Q55" s="141">
        <f>N55/K55</f>
        <v>0.88364415364413051</v>
      </c>
      <c r="R55" s="273"/>
      <c r="S55" s="142">
        <f>S39</f>
        <v>0.16699074074074075</v>
      </c>
      <c r="T55" s="143">
        <f>INDEX(T39:T54,COUNTA(T39:T54))</f>
        <v>0.65</v>
      </c>
      <c r="U55" s="144"/>
      <c r="V55" s="155"/>
      <c r="W55" s="187"/>
      <c r="X55" s="188"/>
      <c r="Y55" s="260"/>
      <c r="Z55" s="261"/>
      <c r="AA55" s="156">
        <f>M55-J55</f>
        <v>-229.38723995871396</v>
      </c>
      <c r="AB55" s="141">
        <f>M55/J55</f>
        <v>0.88364415364413063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202</v>
      </c>
      <c r="D56" s="270"/>
      <c r="E56" s="157">
        <v>71.55</v>
      </c>
      <c r="F56" s="86">
        <v>2913</v>
      </c>
      <c r="G56" s="158">
        <f t="shared" ref="G56:G59" si="21">E56*F56</f>
        <v>208425.15</v>
      </c>
      <c r="H56" s="159"/>
      <c r="I56" s="160">
        <v>23</v>
      </c>
      <c r="J56" s="161">
        <v>2000</v>
      </c>
      <c r="K56" s="162">
        <f>J56/I56</f>
        <v>86.956521739130437</v>
      </c>
      <c r="L56" s="163">
        <v>23</v>
      </c>
      <c r="M56" s="161">
        <f>F56/V56*60</f>
        <v>1769.9240506329127</v>
      </c>
      <c r="N56" s="162">
        <f>M56/L56</f>
        <v>76.953219592735337</v>
      </c>
      <c r="O56" s="164">
        <f>L56-I56</f>
        <v>0</v>
      </c>
      <c r="P56" s="165">
        <f>N56-K56</f>
        <v>-10.0033021463951</v>
      </c>
      <c r="Q56" s="151">
        <f>N56/K56</f>
        <v>0.8849620253164564</v>
      </c>
      <c r="R56" s="271">
        <f>Q72</f>
        <v>0.88493793461036618</v>
      </c>
      <c r="S56" s="166">
        <v>0.25017361111111114</v>
      </c>
      <c r="T56" s="167">
        <v>0.31874999999999998</v>
      </c>
      <c r="U56" s="168"/>
      <c r="V56" s="169">
        <v>98.749999999999929</v>
      </c>
      <c r="W56" s="167"/>
      <c r="X56" s="170"/>
      <c r="Y56" s="274"/>
      <c r="Z56" s="275"/>
      <c r="AA56" s="108">
        <f>M56-J56</f>
        <v>-230.07594936708733</v>
      </c>
      <c r="AB56" s="151">
        <f>M56/J56</f>
        <v>0.88496202531645629</v>
      </c>
      <c r="AC56" s="276">
        <f>AB72</f>
        <v>0.88493793461036607</v>
      </c>
    </row>
    <row r="57" spans="1:29" ht="15.75" customHeight="1">
      <c r="A57" s="267"/>
      <c r="B57" s="152" t="s">
        <v>159</v>
      </c>
      <c r="C57" s="262" t="s">
        <v>163</v>
      </c>
      <c r="D57" s="263"/>
      <c r="E57" s="92">
        <v>59.34</v>
      </c>
      <c r="F57" s="93">
        <v>2036</v>
      </c>
      <c r="G57" s="94">
        <f t="shared" si="21"/>
        <v>120816.24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1768.7258687258682</v>
      </c>
      <c r="N57" s="98">
        <f>M57/L57</f>
        <v>73.696911196911174</v>
      </c>
      <c r="O57" s="100">
        <f>L57-I57</f>
        <v>0</v>
      </c>
      <c r="P57" s="101">
        <f>N57-K57</f>
        <v>-9.6364221364221549</v>
      </c>
      <c r="Q57" s="102">
        <f>N57/K57</f>
        <v>0.88436293436293412</v>
      </c>
      <c r="R57" s="272"/>
      <c r="S57" s="1">
        <v>0.32222222222222219</v>
      </c>
      <c r="T57" s="2">
        <v>0.37018518518518517</v>
      </c>
      <c r="U57" s="103">
        <v>4.9999999999999822</v>
      </c>
      <c r="V57" s="104">
        <v>69.066666666666691</v>
      </c>
      <c r="W57" s="105"/>
      <c r="X57" s="106"/>
      <c r="Y57" s="264"/>
      <c r="Z57" s="265"/>
      <c r="AA57" s="110">
        <f>M57-J57</f>
        <v>-231.27413127413183</v>
      </c>
      <c r="AB57" s="102">
        <f>M57/J57</f>
        <v>0.88436293436293412</v>
      </c>
      <c r="AC57" s="277"/>
    </row>
    <row r="58" spans="1:29" ht="15.75" customHeight="1">
      <c r="A58" s="267"/>
      <c r="B58" s="152" t="s">
        <v>159</v>
      </c>
      <c r="C58" s="262" t="s">
        <v>168</v>
      </c>
      <c r="D58" s="263"/>
      <c r="E58" s="92">
        <v>58.67</v>
      </c>
      <c r="F58" s="93">
        <v>3917</v>
      </c>
      <c r="G58" s="94">
        <f t="shared" si="21"/>
        <v>229810.39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1773.0667672576385</v>
      </c>
      <c r="N58" s="98">
        <f>M58/L58</f>
        <v>77.089859445984288</v>
      </c>
      <c r="O58" s="100">
        <f>L58-I58</f>
        <v>0</v>
      </c>
      <c r="P58" s="101">
        <f>N58-K58</f>
        <v>-9.866662293146149</v>
      </c>
      <c r="Q58" s="102">
        <f>N58/K58</f>
        <v>0.88653338362881928</v>
      </c>
      <c r="R58" s="272"/>
      <c r="S58" s="1">
        <v>0.37392361111111111</v>
      </c>
      <c r="T58" s="2">
        <v>0.46597222222222223</v>
      </c>
      <c r="U58" s="103">
        <v>5.3833333333333488</v>
      </c>
      <c r="V58" s="104">
        <v>132.55000000000001</v>
      </c>
      <c r="W58" s="105">
        <v>0.46597222222222223</v>
      </c>
      <c r="X58" s="106">
        <v>0.50624999999999987</v>
      </c>
      <c r="Y58" s="264"/>
      <c r="Z58" s="265"/>
      <c r="AA58" s="110">
        <f>M58-J58</f>
        <v>-226.9332327423615</v>
      </c>
      <c r="AB58" s="102">
        <f>M58/J58</f>
        <v>0.88653338362881928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3814</v>
      </c>
      <c r="G59" s="94">
        <f t="shared" si="21"/>
        <v>227085.56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1767.7867902665089</v>
      </c>
      <c r="N59" s="98">
        <f>M59/L59</f>
        <v>76.860295228978643</v>
      </c>
      <c r="O59" s="100">
        <f>L59-I59</f>
        <v>0</v>
      </c>
      <c r="P59" s="101">
        <f>N59-K59</f>
        <v>-10.096226510151794</v>
      </c>
      <c r="Q59" s="102">
        <f>N59/K59</f>
        <v>0.88389339513325438</v>
      </c>
      <c r="R59" s="272"/>
      <c r="S59" s="1">
        <v>0.50624999999999987</v>
      </c>
      <c r="T59" s="2">
        <v>0.59614583333333337</v>
      </c>
      <c r="U59" s="103">
        <v>57.999999999999794</v>
      </c>
      <c r="V59" s="104">
        <v>129.45000000000024</v>
      </c>
      <c r="W59" s="105"/>
      <c r="X59" s="106"/>
      <c r="Y59" s="264"/>
      <c r="Z59" s="265"/>
      <c r="AA59" s="110">
        <f>M59-J59</f>
        <v>-232.21320973349111</v>
      </c>
      <c r="AB59" s="102">
        <f>M59/J59</f>
        <v>0.88389339513325449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1769.8758692207321</v>
      </c>
      <c r="N72" s="138">
        <f t="shared" ref="N72:N80" si="25">M72/L72</f>
        <v>76.123693299816438</v>
      </c>
      <c r="O72" s="139">
        <f t="shared" ref="O72:O80" si="26">L72-I72</f>
        <v>0</v>
      </c>
      <c r="P72" s="140">
        <f t="shared" ref="P72:P80" si="27">N72-K72</f>
        <v>-9.8978120765276429</v>
      </c>
      <c r="Q72" s="141">
        <f t="shared" ref="Q72:Q80" si="28">N72/K72</f>
        <v>0.88493793461036618</v>
      </c>
      <c r="R72" s="273"/>
      <c r="S72" s="142">
        <f>S56</f>
        <v>0.25017361111111114</v>
      </c>
      <c r="T72" s="143">
        <f>INDEX(T56:T71,COUNTA(T56:T71))</f>
        <v>0.59614583333333337</v>
      </c>
      <c r="U72" s="144"/>
      <c r="V72" s="155"/>
      <c r="W72" s="134"/>
      <c r="X72" s="138"/>
      <c r="Y72" s="260"/>
      <c r="Z72" s="261"/>
      <c r="AA72" s="156">
        <f t="shared" ref="AA72:AA80" si="29">M72-J72</f>
        <v>-230.12413077926794</v>
      </c>
      <c r="AB72" s="141">
        <f t="shared" ref="AB72:AB80" si="30">M72/J72</f>
        <v>0.88493793461036607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1507</v>
      </c>
      <c r="G73" s="158">
        <f t="shared" ref="G73:G80" si="31">E73*F73</f>
        <v>55548.02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0" si="32">F73/V73*60</f>
        <v>3254.4691061787644</v>
      </c>
      <c r="N73" s="162">
        <f t="shared" si="25"/>
        <v>154.97471934184591</v>
      </c>
      <c r="O73" s="164">
        <f t="shared" si="26"/>
        <v>0</v>
      </c>
      <c r="P73" s="165">
        <f t="shared" si="27"/>
        <v>-16.453852086725504</v>
      </c>
      <c r="Q73" s="151">
        <f t="shared" si="28"/>
        <v>0.90401919616076787</v>
      </c>
      <c r="R73" s="271">
        <f>Q89</f>
        <v>0.89238245385715387</v>
      </c>
      <c r="S73" s="166">
        <v>0.25015046296296295</v>
      </c>
      <c r="T73" s="167">
        <v>0.26944444444444443</v>
      </c>
      <c r="U73" s="168"/>
      <c r="V73" s="169">
        <v>27.783333333333331</v>
      </c>
      <c r="W73" s="167"/>
      <c r="X73" s="170"/>
      <c r="Y73" s="274"/>
      <c r="Z73" s="275"/>
      <c r="AA73" s="108">
        <f t="shared" si="29"/>
        <v>-345.53089382123562</v>
      </c>
      <c r="AB73" s="151">
        <f t="shared" si="30"/>
        <v>0.90401919616076787</v>
      </c>
      <c r="AC73" s="276">
        <f>AB89</f>
        <v>0.89238245385715387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2054</v>
      </c>
      <c r="G74" s="94">
        <f t="shared" si="31"/>
        <v>79346.02</v>
      </c>
      <c r="H74" s="95"/>
      <c r="I74" s="96">
        <v>20</v>
      </c>
      <c r="J74" s="97">
        <v>3600</v>
      </c>
      <c r="K74" s="98">
        <f t="shared" ref="K74:K110" si="33">J74/I74</f>
        <v>180</v>
      </c>
      <c r="L74" s="99">
        <v>20</v>
      </c>
      <c r="M74" s="97">
        <f t="shared" si="32"/>
        <v>3254.5774647887365</v>
      </c>
      <c r="N74" s="98">
        <f t="shared" si="25"/>
        <v>162.72887323943684</v>
      </c>
      <c r="O74" s="100">
        <f t="shared" si="26"/>
        <v>0</v>
      </c>
      <c r="P74" s="101">
        <f t="shared" si="27"/>
        <v>-17.271126760563163</v>
      </c>
      <c r="Q74" s="102">
        <f t="shared" si="28"/>
        <v>0.9040492957746491</v>
      </c>
      <c r="R74" s="272"/>
      <c r="S74" s="1">
        <v>0.27300925925925928</v>
      </c>
      <c r="T74" s="2">
        <v>0.29930555555555555</v>
      </c>
      <c r="U74" s="103">
        <v>5.1333333333333897</v>
      </c>
      <c r="V74" s="104">
        <v>37.866666666666617</v>
      </c>
      <c r="W74" s="105"/>
      <c r="X74" s="106"/>
      <c r="Y74" s="264"/>
      <c r="Z74" s="265"/>
      <c r="AA74" s="110">
        <f t="shared" si="29"/>
        <v>-345.42253521126349</v>
      </c>
      <c r="AB74" s="102">
        <f t="shared" si="30"/>
        <v>0.90404929577464899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2698</v>
      </c>
      <c r="G75" s="94">
        <f t="shared" si="31"/>
        <v>102524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3253.869346733667</v>
      </c>
      <c r="N75" s="98">
        <f t="shared" si="25"/>
        <v>154.94615936826986</v>
      </c>
      <c r="O75" s="100">
        <f t="shared" si="26"/>
        <v>0</v>
      </c>
      <c r="P75" s="101">
        <f t="shared" si="27"/>
        <v>-16.482412060301556</v>
      </c>
      <c r="Q75" s="102">
        <f t="shared" si="28"/>
        <v>0.90385259631490755</v>
      </c>
      <c r="R75" s="272"/>
      <c r="S75" s="1">
        <v>0.30364583333333334</v>
      </c>
      <c r="T75" s="2">
        <v>0.33819444444444446</v>
      </c>
      <c r="U75" s="103">
        <v>6.2500000000000178</v>
      </c>
      <c r="V75" s="104">
        <v>49.750000000000021</v>
      </c>
      <c r="W75" s="105"/>
      <c r="X75" s="106"/>
      <c r="Y75" s="264"/>
      <c r="Z75" s="265"/>
      <c r="AA75" s="110">
        <f t="shared" si="29"/>
        <v>-346.13065326633296</v>
      </c>
      <c r="AB75" s="102">
        <f t="shared" si="30"/>
        <v>0.90385259631490755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1413</v>
      </c>
      <c r="G76" s="94">
        <f t="shared" si="31"/>
        <v>44184.51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3169.3457943925205</v>
      </c>
      <c r="N76" s="98">
        <f t="shared" si="25"/>
        <v>166.80767338908004</v>
      </c>
      <c r="O76" s="100">
        <f t="shared" si="26"/>
        <v>0</v>
      </c>
      <c r="P76" s="101">
        <f t="shared" si="27"/>
        <v>-22.666010821446292</v>
      </c>
      <c r="Q76" s="102">
        <f t="shared" si="28"/>
        <v>0.88037383177570017</v>
      </c>
      <c r="R76" s="272"/>
      <c r="S76" s="1">
        <v>0.34184027777777776</v>
      </c>
      <c r="T76" s="2">
        <v>0.36041666666666666</v>
      </c>
      <c r="U76" s="103">
        <v>5.2499999999999414</v>
      </c>
      <c r="V76" s="104">
        <v>26.750000000000025</v>
      </c>
      <c r="W76" s="105"/>
      <c r="X76" s="106"/>
      <c r="Y76" s="264"/>
      <c r="Z76" s="265"/>
      <c r="AA76" s="190">
        <f t="shared" si="29"/>
        <v>-430.65420560747953</v>
      </c>
      <c r="AB76" s="191">
        <f t="shared" si="30"/>
        <v>0.88037383177570017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3195</v>
      </c>
      <c r="G77" s="94">
        <f t="shared" si="31"/>
        <v>121218.29999999999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3169.4681730504271</v>
      </c>
      <c r="N77" s="98">
        <f t="shared" si="25"/>
        <v>150.92705585954414</v>
      </c>
      <c r="O77" s="100">
        <f t="shared" si="26"/>
        <v>0</v>
      </c>
      <c r="P77" s="101">
        <f t="shared" si="27"/>
        <v>-20.501515569027276</v>
      </c>
      <c r="Q77" s="102">
        <f t="shared" si="28"/>
        <v>0.8804078258473409</v>
      </c>
      <c r="R77" s="272"/>
      <c r="S77" s="1">
        <v>0.36388888888888887</v>
      </c>
      <c r="T77" s="2">
        <v>0.40589120370370368</v>
      </c>
      <c r="U77" s="103">
        <v>4.9999999999999822</v>
      </c>
      <c r="V77" s="104">
        <v>60.483333333333327</v>
      </c>
      <c r="W77" s="105"/>
      <c r="X77" s="106"/>
      <c r="Y77" s="264"/>
      <c r="Z77" s="265"/>
      <c r="AA77" s="190">
        <f t="shared" si="29"/>
        <v>-430.53182694957286</v>
      </c>
      <c r="AB77" s="191">
        <f t="shared" si="30"/>
        <v>0.8804078258473409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1685</v>
      </c>
      <c r="G78" s="114">
        <f t="shared" si="31"/>
        <v>97275.049999999988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1593.3806146572103</v>
      </c>
      <c r="N78" s="98">
        <f t="shared" si="25"/>
        <v>72.426391575327742</v>
      </c>
      <c r="O78" s="100">
        <f t="shared" si="26"/>
        <v>0</v>
      </c>
      <c r="P78" s="101">
        <f t="shared" si="27"/>
        <v>-9.3917902428540714</v>
      </c>
      <c r="Q78" s="102">
        <f t="shared" si="28"/>
        <v>0.88521145258733913</v>
      </c>
      <c r="R78" s="272"/>
      <c r="S78" s="1">
        <v>0.40972222222222221</v>
      </c>
      <c r="T78" s="2">
        <v>0.45378472222222221</v>
      </c>
      <c r="U78" s="103">
        <v>5.5166666666666764</v>
      </c>
      <c r="V78" s="104">
        <v>63.45</v>
      </c>
      <c r="W78" s="105">
        <v>0.45378472222222221</v>
      </c>
      <c r="X78" s="106">
        <v>0.49335648148148148</v>
      </c>
      <c r="Y78" s="264"/>
      <c r="Z78" s="265"/>
      <c r="AA78" s="190">
        <f t="shared" si="29"/>
        <v>-206.61938534278966</v>
      </c>
      <c r="AB78" s="191">
        <f t="shared" si="30"/>
        <v>0.88521145258733913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1980</v>
      </c>
      <c r="G79" s="114">
        <f t="shared" si="31"/>
        <v>114305.4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1593.2051855163179</v>
      </c>
      <c r="N79" s="98">
        <f t="shared" si="25"/>
        <v>72.418417523468989</v>
      </c>
      <c r="O79" s="119">
        <f t="shared" si="26"/>
        <v>0</v>
      </c>
      <c r="P79" s="120">
        <f t="shared" si="27"/>
        <v>-9.3997642947128242</v>
      </c>
      <c r="Q79" s="121">
        <f t="shared" si="28"/>
        <v>0.88511399195350993</v>
      </c>
      <c r="R79" s="272"/>
      <c r="S79" s="1">
        <v>0.49335648148148148</v>
      </c>
      <c r="T79" s="2">
        <v>0.54513888888888884</v>
      </c>
      <c r="U79" s="103">
        <v>56.983333333333341</v>
      </c>
      <c r="V79" s="104">
        <v>74.566666666666606</v>
      </c>
      <c r="W79" s="105"/>
      <c r="X79" s="106"/>
      <c r="Y79" s="264"/>
      <c r="Z79" s="265"/>
      <c r="AA79" s="190">
        <f t="shared" si="29"/>
        <v>-206.7948144836821</v>
      </c>
      <c r="AB79" s="191">
        <f t="shared" si="30"/>
        <v>0.88511399195350993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2939</v>
      </c>
      <c r="G80" s="114">
        <f t="shared" si="31"/>
        <v>211137.76</v>
      </c>
      <c r="H80" s="118"/>
      <c r="I80" s="96">
        <v>20</v>
      </c>
      <c r="J80" s="97">
        <v>1800</v>
      </c>
      <c r="K80" s="98">
        <f t="shared" si="33"/>
        <v>90</v>
      </c>
      <c r="L80" s="113">
        <v>20</v>
      </c>
      <c r="M80" s="97">
        <f t="shared" si="32"/>
        <v>1593.4337349397592</v>
      </c>
      <c r="N80" s="98">
        <f t="shared" si="25"/>
        <v>79.671686746987959</v>
      </c>
      <c r="O80" s="119">
        <f t="shared" si="26"/>
        <v>0</v>
      </c>
      <c r="P80" s="120">
        <f t="shared" si="27"/>
        <v>-10.328313253012041</v>
      </c>
      <c r="Q80" s="121">
        <f t="shared" si="28"/>
        <v>0.88524096385542173</v>
      </c>
      <c r="R80" s="272"/>
      <c r="S80" s="1">
        <v>0.5488425925925926</v>
      </c>
      <c r="T80" s="2">
        <v>0.62569444444444444</v>
      </c>
      <c r="U80" s="103">
        <v>5.333333333333421</v>
      </c>
      <c r="V80" s="104">
        <v>110.66666666666664</v>
      </c>
      <c r="W80" s="105"/>
      <c r="X80" s="106"/>
      <c r="Y80" s="264"/>
      <c r="Z80" s="265"/>
      <c r="AA80" s="190">
        <f t="shared" si="29"/>
        <v>-206.56626506024077</v>
      </c>
      <c r="AB80" s="191">
        <f t="shared" si="30"/>
        <v>0.88524096385542184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20.75</v>
      </c>
      <c r="J89" s="137">
        <f t="shared" si="34"/>
        <v>2925</v>
      </c>
      <c r="K89" s="138">
        <f t="shared" ref="K89:K93" si="35">J89/I89</f>
        <v>140.96385542168676</v>
      </c>
      <c r="L89" s="136">
        <f t="shared" ref="L89:M89" si="36">AVERAGE(L73:L88)</f>
        <v>20.75</v>
      </c>
      <c r="M89" s="137">
        <f t="shared" si="36"/>
        <v>2610.2186775321752</v>
      </c>
      <c r="N89" s="138">
        <f>M89/L89</f>
        <v>125.79367120636989</v>
      </c>
      <c r="O89" s="139">
        <f>L89-I89</f>
        <v>0</v>
      </c>
      <c r="P89" s="140">
        <f>N89-K89</f>
        <v>-15.170184215316866</v>
      </c>
      <c r="Q89" s="141">
        <f>N89/K89</f>
        <v>0.89238245385715387</v>
      </c>
      <c r="R89" s="273"/>
      <c r="S89" s="142">
        <f>S73</f>
        <v>0.25015046296296295</v>
      </c>
      <c r="T89" s="143">
        <f>INDEX(T73:T88,COUNTA(T73:T88))</f>
        <v>0.62569444444444444</v>
      </c>
      <c r="U89" s="144"/>
      <c r="V89" s="155"/>
      <c r="W89" s="134"/>
      <c r="X89" s="138"/>
      <c r="Y89" s="260"/>
      <c r="Z89" s="261"/>
      <c r="AA89" s="156">
        <f t="shared" ref="AA89:AA95" si="37">M89-J89</f>
        <v>-314.78132246782479</v>
      </c>
      <c r="AB89" s="141">
        <f t="shared" ref="AB89:AB95" si="38">M89/J89</f>
        <v>0.89238245385715387</v>
      </c>
      <c r="AC89" s="278"/>
    </row>
    <row r="90" spans="1:29" ht="15.75" customHeight="1">
      <c r="A90" s="266" t="s">
        <v>107</v>
      </c>
      <c r="B90" s="91" t="s">
        <v>233</v>
      </c>
      <c r="C90" s="351" t="s">
        <v>234</v>
      </c>
      <c r="D90" s="351"/>
      <c r="E90" s="92">
        <v>30.84</v>
      </c>
      <c r="F90" s="93">
        <v>2363</v>
      </c>
      <c r="G90" s="94">
        <f t="shared" ref="G90:G93" si="39">E90*F90</f>
        <v>72874.92</v>
      </c>
      <c r="H90" s="95"/>
      <c r="I90" s="96">
        <v>15</v>
      </c>
      <c r="J90" s="97">
        <v>3000</v>
      </c>
      <c r="K90" s="98">
        <f t="shared" si="35"/>
        <v>200</v>
      </c>
      <c r="L90" s="99">
        <v>15</v>
      </c>
      <c r="M90" s="97">
        <f>F90/V90*60</f>
        <v>2619.0886699507387</v>
      </c>
      <c r="N90" s="98">
        <f>M90/L90</f>
        <v>174.60591133004925</v>
      </c>
      <c r="O90" s="100">
        <f>L90-I90</f>
        <v>0</v>
      </c>
      <c r="P90" s="101">
        <f>N90-K90</f>
        <v>-25.394088669950747</v>
      </c>
      <c r="Q90" s="102">
        <f>N90/K90</f>
        <v>0.87302955665024629</v>
      </c>
      <c r="R90" s="271">
        <f>Q106</f>
        <v>0.87992026732754625</v>
      </c>
      <c r="S90" s="1">
        <v>0.24305555555555555</v>
      </c>
      <c r="T90" s="2">
        <v>0.28064814814814815</v>
      </c>
      <c r="U90" s="103">
        <v>4.9000000000000066</v>
      </c>
      <c r="V90" s="104">
        <v>54.133333333333333</v>
      </c>
      <c r="W90" s="105"/>
      <c r="X90" s="106"/>
      <c r="Y90" s="274"/>
      <c r="Z90" s="275"/>
      <c r="AA90" s="108">
        <f t="shared" si="37"/>
        <v>-380.91133004926132</v>
      </c>
      <c r="AB90" s="151">
        <f t="shared" si="38"/>
        <v>0.87302955665024617</v>
      </c>
      <c r="AC90" s="276">
        <f>AB106</f>
        <v>0.87992026732754625</v>
      </c>
    </row>
    <row r="91" spans="1:29" ht="15.75" customHeight="1">
      <c r="A91" s="267"/>
      <c r="B91" s="91" t="s">
        <v>153</v>
      </c>
      <c r="C91" s="350" t="s">
        <v>176</v>
      </c>
      <c r="D91" s="350"/>
      <c r="E91" s="92">
        <v>35.83</v>
      </c>
      <c r="F91" s="93">
        <v>6392</v>
      </c>
      <c r="G91" s="94">
        <f t="shared" si="39"/>
        <v>229025.36</v>
      </c>
      <c r="H91" s="95"/>
      <c r="I91" s="96">
        <v>12</v>
      </c>
      <c r="J91" s="97">
        <v>3273</v>
      </c>
      <c r="K91" s="98">
        <f t="shared" si="35"/>
        <v>272.75</v>
      </c>
      <c r="L91" s="99">
        <v>12</v>
      </c>
      <c r="M91" s="97">
        <f>F91/V91*60</f>
        <v>2908.0247693668653</v>
      </c>
      <c r="N91" s="98">
        <f>M91/L91</f>
        <v>242.33539744723876</v>
      </c>
      <c r="O91" s="100">
        <f>L91-I91</f>
        <v>0</v>
      </c>
      <c r="P91" s="101">
        <f>N91-K91</f>
        <v>-30.414602552761238</v>
      </c>
      <c r="Q91" s="102">
        <f>N91/K91</f>
        <v>0.88848908321627407</v>
      </c>
      <c r="R91" s="272"/>
      <c r="S91" s="1">
        <v>0.28480324074074076</v>
      </c>
      <c r="T91" s="2">
        <v>0.37638888888888888</v>
      </c>
      <c r="U91" s="103">
        <v>5.9833333333333627</v>
      </c>
      <c r="V91" s="104">
        <v>131.8833333333333</v>
      </c>
      <c r="W91" s="105"/>
      <c r="X91" s="106"/>
      <c r="Y91" s="264"/>
      <c r="Z91" s="265"/>
      <c r="AA91" s="110">
        <f t="shared" si="37"/>
        <v>-364.97523063313474</v>
      </c>
      <c r="AB91" s="102">
        <f t="shared" si="38"/>
        <v>0.88848908321627418</v>
      </c>
      <c r="AC91" s="277"/>
    </row>
    <row r="92" spans="1:29" ht="15.75" customHeight="1">
      <c r="A92" s="267"/>
      <c r="B92" s="91" t="s">
        <v>153</v>
      </c>
      <c r="C92" s="350" t="s">
        <v>177</v>
      </c>
      <c r="D92" s="350"/>
      <c r="E92" s="92">
        <v>36.409999999999997</v>
      </c>
      <c r="F92" s="93">
        <v>5112</v>
      </c>
      <c r="G92" s="94">
        <f t="shared" si="39"/>
        <v>186127.91999999998</v>
      </c>
      <c r="H92" s="112"/>
      <c r="I92" s="96">
        <v>11</v>
      </c>
      <c r="J92" s="97">
        <v>3273</v>
      </c>
      <c r="K92" s="98">
        <f t="shared" si="35"/>
        <v>297.54545454545456</v>
      </c>
      <c r="L92" s="113">
        <v>11</v>
      </c>
      <c r="M92" s="97">
        <f>F92/V92*60</f>
        <v>2907.7579396429132</v>
      </c>
      <c r="N92" s="98">
        <f>M92/L92</f>
        <v>264.34163087662847</v>
      </c>
      <c r="O92" s="100">
        <f>L92-I92</f>
        <v>0</v>
      </c>
      <c r="P92" s="101">
        <f>N92-K92</f>
        <v>-33.203823668826089</v>
      </c>
      <c r="Q92" s="102">
        <f>N92/K92</f>
        <v>0.88840755870544241</v>
      </c>
      <c r="R92" s="272"/>
      <c r="S92" s="1">
        <v>0.38055555555555554</v>
      </c>
      <c r="T92" s="2">
        <v>0.45380787037037035</v>
      </c>
      <c r="U92" s="103">
        <v>5.9999999999999787</v>
      </c>
      <c r="V92" s="104">
        <v>105.48333333333333</v>
      </c>
      <c r="W92" s="105">
        <v>0.45380787037037035</v>
      </c>
      <c r="X92" s="106">
        <v>0.49305555555555558</v>
      </c>
      <c r="Y92" s="264"/>
      <c r="Z92" s="265"/>
      <c r="AA92" s="110">
        <f t="shared" si="37"/>
        <v>-365.24206035708676</v>
      </c>
      <c r="AB92" s="102">
        <f t="shared" si="38"/>
        <v>0.88840755870544252</v>
      </c>
      <c r="AC92" s="277"/>
    </row>
    <row r="93" spans="1:29" ht="15.75" customHeight="1">
      <c r="A93" s="267"/>
      <c r="B93" s="91" t="s">
        <v>153</v>
      </c>
      <c r="C93" s="350" t="s">
        <v>174</v>
      </c>
      <c r="D93" s="350"/>
      <c r="E93" s="92">
        <v>34.229999999999997</v>
      </c>
      <c r="F93" s="93">
        <v>2041</v>
      </c>
      <c r="G93" s="114">
        <f t="shared" si="39"/>
        <v>69863.429999999993</v>
      </c>
      <c r="H93" s="115"/>
      <c r="I93" s="96">
        <v>16</v>
      </c>
      <c r="J93" s="97">
        <v>3000</v>
      </c>
      <c r="K93" s="98">
        <f t="shared" si="35"/>
        <v>187.5</v>
      </c>
      <c r="L93" s="99">
        <v>16</v>
      </c>
      <c r="M93" s="97">
        <f>F93/V93*60</f>
        <v>2604.6082949308789</v>
      </c>
      <c r="N93" s="98">
        <f>M93/L93</f>
        <v>162.78801843317993</v>
      </c>
      <c r="O93" s="100">
        <f>L93-I93</f>
        <v>0</v>
      </c>
      <c r="P93" s="101">
        <f>N93-K93</f>
        <v>-24.711981566820072</v>
      </c>
      <c r="Q93" s="102">
        <f>N93/K93</f>
        <v>0.86820276497695958</v>
      </c>
      <c r="R93" s="272"/>
      <c r="S93" s="1">
        <v>0.49305555555555558</v>
      </c>
      <c r="T93" s="2">
        <v>0.5257060185185185</v>
      </c>
      <c r="U93" s="103">
        <v>56.516666666666737</v>
      </c>
      <c r="V93" s="104">
        <v>47.016666666666609</v>
      </c>
      <c r="W93" s="105"/>
      <c r="X93" s="106"/>
      <c r="Y93" s="264"/>
      <c r="Z93" s="265"/>
      <c r="AA93" s="110">
        <f t="shared" si="37"/>
        <v>-395.39170506912114</v>
      </c>
      <c r="AB93" s="102">
        <f t="shared" si="38"/>
        <v>0.86820276497695958</v>
      </c>
      <c r="AC93" s="277"/>
    </row>
    <row r="94" spans="1:29" ht="15.75" customHeight="1">
      <c r="A94" s="267"/>
      <c r="B94" s="91"/>
      <c r="C94" s="350"/>
      <c r="D94" s="350"/>
      <c r="E94" s="92"/>
      <c r="F94" s="93"/>
      <c r="G94" s="114"/>
      <c r="H94" s="118"/>
      <c r="I94" s="96"/>
      <c r="J94" s="97"/>
      <c r="K94" s="98"/>
      <c r="L94" s="113"/>
      <c r="M94" s="97"/>
      <c r="N94" s="98"/>
      <c r="O94" s="119"/>
      <c r="P94" s="120"/>
      <c r="Q94" s="121"/>
      <c r="R94" s="272"/>
      <c r="S94" s="1"/>
      <c r="T94" s="2"/>
      <c r="U94" s="103"/>
      <c r="V94" s="104"/>
      <c r="W94" s="105"/>
      <c r="X94" s="106"/>
      <c r="Y94" s="264"/>
      <c r="Z94" s="265"/>
      <c r="AA94" s="110">
        <f t="shared" si="37"/>
        <v>0</v>
      </c>
      <c r="AB94" s="102" t="e">
        <f t="shared" si="38"/>
        <v>#DIV/0!</v>
      </c>
      <c r="AC94" s="277"/>
    </row>
    <row r="95" spans="1:29" ht="15.75" customHeight="1">
      <c r="A95" s="267"/>
      <c r="B95" s="91"/>
      <c r="C95" s="350"/>
      <c r="D95" s="350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>
        <f t="shared" si="37"/>
        <v>0</v>
      </c>
      <c r="AB95" s="102" t="e">
        <f t="shared" si="38"/>
        <v>#DIV/0!</v>
      </c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0">AVERAGE(I90:I105)</f>
        <v>13.5</v>
      </c>
      <c r="J106" s="137">
        <f t="shared" si="40"/>
        <v>3136.5</v>
      </c>
      <c r="K106" s="138">
        <f t="shared" ref="K106" si="41">J106/I106</f>
        <v>232.33333333333334</v>
      </c>
      <c r="L106" s="136">
        <f t="shared" ref="L106:M106" si="42">AVERAGE(L90:L105)</f>
        <v>13.5</v>
      </c>
      <c r="M106" s="137">
        <f t="shared" si="42"/>
        <v>2759.8699184728489</v>
      </c>
      <c r="N106" s="138">
        <f>M106/L106</f>
        <v>204.43480877576658</v>
      </c>
      <c r="O106" s="139">
        <f>L106-I106</f>
        <v>0</v>
      </c>
      <c r="P106" s="140">
        <f>N106-K106</f>
        <v>-27.898524557566759</v>
      </c>
      <c r="Q106" s="141">
        <f>N106/K106</f>
        <v>0.87992026732754625</v>
      </c>
      <c r="R106" s="273"/>
      <c r="S106" s="142">
        <f>S90</f>
        <v>0.24305555555555555</v>
      </c>
      <c r="T106" s="143">
        <f>INDEX(T90:T105,COUNTA(T90:T105))</f>
        <v>0.5257060185185185</v>
      </c>
      <c r="U106" s="144"/>
      <c r="V106" s="155"/>
      <c r="W106" s="134"/>
      <c r="X106" s="138"/>
      <c r="Y106" s="260"/>
      <c r="Z106" s="261"/>
      <c r="AA106" s="156">
        <f>M106-J106</f>
        <v>-376.63008152715111</v>
      </c>
      <c r="AB106" s="141">
        <f>M106/J106</f>
        <v>0.87992026732754625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2310</v>
      </c>
      <c r="G107" s="158">
        <f t="shared" ref="G107:G110" si="43">E107*F107</f>
        <v>57126.3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3257.3443008225604</v>
      </c>
      <c r="N107" s="162">
        <f>M107/L107</f>
        <v>542.89071680376003</v>
      </c>
      <c r="O107" s="164">
        <f>L107-I107</f>
        <v>0</v>
      </c>
      <c r="P107" s="165">
        <f>N107-K107</f>
        <v>-57.109283196239971</v>
      </c>
      <c r="Q107" s="151">
        <f>N107/K107</f>
        <v>0.90481786133960007</v>
      </c>
      <c r="R107" s="271">
        <f>Q123</f>
        <v>0.88862930569788556</v>
      </c>
      <c r="S107" s="192">
        <v>0.25031249999999999</v>
      </c>
      <c r="T107" s="193">
        <v>0.27986111111111112</v>
      </c>
      <c r="U107" s="168"/>
      <c r="V107" s="169">
        <v>42.550000000000018</v>
      </c>
      <c r="W107" s="167"/>
      <c r="X107" s="170"/>
      <c r="Y107" s="274"/>
      <c r="Z107" s="275"/>
      <c r="AA107" s="108">
        <f>M107-J107</f>
        <v>-342.6556991774396</v>
      </c>
      <c r="AB107" s="151">
        <f>M107/J107</f>
        <v>0.90481786133960007</v>
      </c>
      <c r="AC107" s="276">
        <f>AB123</f>
        <v>0.88862930569788545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1866</v>
      </c>
      <c r="G108" s="94">
        <f t="shared" si="43"/>
        <v>46146.18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3256.2287930198745</v>
      </c>
      <c r="N108" s="98">
        <f>M108/L108</f>
        <v>542.70479883664575</v>
      </c>
      <c r="O108" s="100">
        <f>L108-I108</f>
        <v>0</v>
      </c>
      <c r="P108" s="101">
        <f>N108-K108</f>
        <v>-57.29520116335425</v>
      </c>
      <c r="Q108" s="102">
        <f>N108/K108</f>
        <v>0.90450799806107629</v>
      </c>
      <c r="R108" s="272"/>
      <c r="S108" s="1">
        <v>0.28333333333333333</v>
      </c>
      <c r="T108" s="2">
        <v>0.30721064814814814</v>
      </c>
      <c r="U108" s="103">
        <v>4.9999999999999822</v>
      </c>
      <c r="V108" s="104">
        <v>34.383333333333326</v>
      </c>
      <c r="W108" s="105"/>
      <c r="X108" s="112"/>
      <c r="Y108" s="264"/>
      <c r="Z108" s="265"/>
      <c r="AA108" s="110">
        <f>M108-J108</f>
        <v>-343.7712069801255</v>
      </c>
      <c r="AB108" s="102">
        <f>M108/J108</f>
        <v>0.90450799806107629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2154</v>
      </c>
      <c r="G109" s="94">
        <f t="shared" si="43"/>
        <v>49175.82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3096.8051118210847</v>
      </c>
      <c r="N109" s="98">
        <f>M109/L109</f>
        <v>309.68051118210849</v>
      </c>
      <c r="O109" s="100">
        <f>L109-I109</f>
        <v>0</v>
      </c>
      <c r="P109" s="101">
        <f>N109-K109</f>
        <v>-50.319488817891511</v>
      </c>
      <c r="Q109" s="102">
        <f>N109/K109</f>
        <v>0.86022364217252356</v>
      </c>
      <c r="R109" s="272"/>
      <c r="S109" s="1">
        <v>0.31060185185185185</v>
      </c>
      <c r="T109" s="2">
        <v>0.33958333333333335</v>
      </c>
      <c r="U109" s="103">
        <v>4.8833333333333506</v>
      </c>
      <c r="V109" s="104">
        <v>41.733333333333356</v>
      </c>
      <c r="W109" s="105"/>
      <c r="X109" s="106"/>
      <c r="Y109" s="264"/>
      <c r="Z109" s="265"/>
      <c r="AA109" s="110">
        <f>M109-J109</f>
        <v>-503.19488817891533</v>
      </c>
      <c r="AB109" s="102">
        <f>M109/J109</f>
        <v>0.86022364217252356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2157</v>
      </c>
      <c r="G110" s="114">
        <f t="shared" si="43"/>
        <v>56534.97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2895.3020134228218</v>
      </c>
      <c r="N110" s="98">
        <f>M110/L110</f>
        <v>482.55033557047028</v>
      </c>
      <c r="O110" s="100">
        <f>L110-I110</f>
        <v>0</v>
      </c>
      <c r="P110" s="101">
        <f>N110-K110</f>
        <v>-62.949664429529719</v>
      </c>
      <c r="Q110" s="102">
        <f>N110/K110</f>
        <v>0.88460189838766323</v>
      </c>
      <c r="R110" s="272"/>
      <c r="S110" s="1">
        <v>0.39326388888888891</v>
      </c>
      <c r="T110" s="2">
        <v>0.42430555555555555</v>
      </c>
      <c r="U110" s="103">
        <v>6.3000000000000256</v>
      </c>
      <c r="V110" s="104">
        <v>44.699999999999953</v>
      </c>
      <c r="W110" s="105"/>
      <c r="X110" s="112"/>
      <c r="Y110" s="264"/>
      <c r="Z110" s="265"/>
      <c r="AA110" s="110">
        <f>M110-J110</f>
        <v>-377.6979865771782</v>
      </c>
      <c r="AB110" s="102">
        <f>M110/J110</f>
        <v>0.88460189838766323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4">AVERAGE(I107:I122)</f>
        <v>7</v>
      </c>
      <c r="J123" s="137">
        <f t="shared" si="44"/>
        <v>3518.25</v>
      </c>
      <c r="K123" s="138">
        <f t="shared" ref="K123" si="45">J123/I123</f>
        <v>502.60714285714283</v>
      </c>
      <c r="L123" s="136">
        <f t="shared" ref="L123:M123" si="46">AVERAGE(L107:L122)</f>
        <v>7</v>
      </c>
      <c r="M123" s="137">
        <f t="shared" si="46"/>
        <v>3126.4200547715855</v>
      </c>
      <c r="N123" s="138">
        <f>M123/L123</f>
        <v>446.6314363959408</v>
      </c>
      <c r="O123" s="139">
        <f>L123-I123</f>
        <v>0</v>
      </c>
      <c r="P123" s="140">
        <f>N123-K123</f>
        <v>-55.975706461202037</v>
      </c>
      <c r="Q123" s="141">
        <f>N123/K123</f>
        <v>0.88862930569788556</v>
      </c>
      <c r="R123" s="273"/>
      <c r="S123" s="142">
        <f>S107</f>
        <v>0.25031249999999999</v>
      </c>
      <c r="T123" s="143">
        <f>INDEX(T107:T122,COUNTA(T107:T122))</f>
        <v>0.42430555555555555</v>
      </c>
      <c r="U123" s="144"/>
      <c r="V123" s="155"/>
      <c r="W123" s="134"/>
      <c r="X123" s="138"/>
      <c r="Y123" s="260"/>
      <c r="Z123" s="261"/>
      <c r="AA123" s="156">
        <f>M123-J123</f>
        <v>-391.82994522841454</v>
      </c>
      <c r="AB123" s="141">
        <f>M123/J123</f>
        <v>0.88862930569788545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1345</v>
      </c>
      <c r="G124" s="158">
        <f t="shared" ref="G124:G126" si="47">E124*F124</f>
        <v>59583.499999999993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1768.4441197954714</v>
      </c>
      <c r="N124" s="162">
        <f>M124/L124</f>
        <v>104.02612469385126</v>
      </c>
      <c r="O124" s="164">
        <f>L124-I124</f>
        <v>0</v>
      </c>
      <c r="P124" s="165">
        <f>N124-K124</f>
        <v>-13.620934129678147</v>
      </c>
      <c r="Q124" s="151">
        <f>N124/K124</f>
        <v>0.88422205989773572</v>
      </c>
      <c r="R124" s="271">
        <f>Q140</f>
        <v>0.88397478979894051</v>
      </c>
      <c r="S124" s="166">
        <v>0.708587962962963</v>
      </c>
      <c r="T124" s="167">
        <v>0.74027777777777781</v>
      </c>
      <c r="U124" s="168"/>
      <c r="V124" s="169">
        <v>45.633333333333326</v>
      </c>
      <c r="W124" s="86"/>
      <c r="X124" s="87"/>
      <c r="Y124" s="274"/>
      <c r="Z124" s="275"/>
      <c r="AA124" s="108">
        <f>M124-J124</f>
        <v>-231.55588020452865</v>
      </c>
      <c r="AB124" s="151">
        <f>M124/J124</f>
        <v>0.88422205989773572</v>
      </c>
      <c r="AC124" s="349">
        <f>AB140</f>
        <v>0.88397478979894051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1278</v>
      </c>
      <c r="G125" s="94">
        <f t="shared" si="47"/>
        <v>64756.26</v>
      </c>
      <c r="H125" s="95"/>
      <c r="I125" s="96">
        <v>20</v>
      </c>
      <c r="J125" s="97">
        <v>2000</v>
      </c>
      <c r="K125" s="98">
        <f t="shared" ref="K125:K126" si="48">J125/I125</f>
        <v>100</v>
      </c>
      <c r="L125" s="99">
        <v>20</v>
      </c>
      <c r="M125" s="97">
        <f>F125/V125*60</f>
        <v>1768.178324365872</v>
      </c>
      <c r="N125" s="98">
        <f>M125/L125</f>
        <v>88.408916218293598</v>
      </c>
      <c r="O125" s="100">
        <f>L125-I125</f>
        <v>0</v>
      </c>
      <c r="P125" s="101">
        <f>N125-K125</f>
        <v>-11.591083781706402</v>
      </c>
      <c r="Q125" s="102">
        <f>N125/K125</f>
        <v>0.88408916218293598</v>
      </c>
      <c r="R125" s="272"/>
      <c r="S125" s="1">
        <v>0.74375000000000002</v>
      </c>
      <c r="T125" s="2">
        <v>0.77386574074074077</v>
      </c>
      <c r="U125" s="103">
        <v>4.9999999999999822</v>
      </c>
      <c r="V125" s="104">
        <v>43.366666666666674</v>
      </c>
      <c r="W125" s="105"/>
      <c r="X125" s="106"/>
      <c r="Y125" s="264"/>
      <c r="Z125" s="265"/>
      <c r="AA125" s="110">
        <f>M125-J125</f>
        <v>-231.82167563412804</v>
      </c>
      <c r="AB125" s="102">
        <f>M125/J125</f>
        <v>0.88408916218293598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2076</v>
      </c>
      <c r="G126" s="94">
        <f t="shared" si="47"/>
        <v>118954.79999999999</v>
      </c>
      <c r="H126" s="95"/>
      <c r="I126" s="96">
        <v>21</v>
      </c>
      <c r="J126" s="97">
        <v>2000</v>
      </c>
      <c r="K126" s="98">
        <f t="shared" si="48"/>
        <v>95.238095238095241</v>
      </c>
      <c r="L126" s="99">
        <v>21</v>
      </c>
      <c r="M126" s="97">
        <f>F126/V126*60</f>
        <v>1767.2262946322999</v>
      </c>
      <c r="N126" s="98">
        <f>M126/L126</f>
        <v>84.153633077728571</v>
      </c>
      <c r="O126" s="100">
        <f>L126-I126</f>
        <v>0</v>
      </c>
      <c r="P126" s="101">
        <f>N126-K126</f>
        <v>-11.08446216036667</v>
      </c>
      <c r="Q126" s="102">
        <f>N126/K126</f>
        <v>0.88361314731614993</v>
      </c>
      <c r="R126" s="272"/>
      <c r="S126" s="1">
        <v>0.77708333333333335</v>
      </c>
      <c r="T126" s="2">
        <v>0.82603009259259264</v>
      </c>
      <c r="U126" s="103">
        <v>4.6333333333333115</v>
      </c>
      <c r="V126" s="104">
        <v>70.483333333333377</v>
      </c>
      <c r="W126" s="105"/>
      <c r="X126" s="106"/>
      <c r="Y126" s="264"/>
      <c r="Z126" s="265"/>
      <c r="AA126" s="110">
        <f>M126-J126</f>
        <v>-232.77370536770013</v>
      </c>
      <c r="AB126" s="102">
        <f>M126/J126</f>
        <v>0.88361314731614993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9">AVERAGE(I124:I139)</f>
        <v>19.333333333333332</v>
      </c>
      <c r="J140" s="137">
        <f t="shared" si="49"/>
        <v>2000</v>
      </c>
      <c r="K140" s="138">
        <f t="shared" ref="K140" si="50">J140/I140</f>
        <v>103.44827586206897</v>
      </c>
      <c r="L140" s="136">
        <f t="shared" ref="L140:M140" si="51">AVERAGE(L124:L139)</f>
        <v>19.333333333333332</v>
      </c>
      <c r="M140" s="137">
        <f t="shared" si="51"/>
        <v>1767.949579597881</v>
      </c>
      <c r="N140" s="138">
        <f>M140/L140</f>
        <v>91.44566791023523</v>
      </c>
      <c r="O140" s="139">
        <f>L140-I140</f>
        <v>0</v>
      </c>
      <c r="P140" s="140">
        <f>N140-K140</f>
        <v>-12.002607951833738</v>
      </c>
      <c r="Q140" s="141">
        <f>N140/K140</f>
        <v>0.88397478979894051</v>
      </c>
      <c r="R140" s="273"/>
      <c r="S140" s="142">
        <f>S124</f>
        <v>0.708587962962963</v>
      </c>
      <c r="T140" s="143">
        <f>INDEX(T124:T139,COUNTA(T124:T139))</f>
        <v>0.82603009259259264</v>
      </c>
      <c r="U140" s="144"/>
      <c r="V140" s="155"/>
      <c r="W140" s="187"/>
      <c r="X140" s="188"/>
      <c r="Y140" s="260"/>
      <c r="Z140" s="261"/>
      <c r="AA140" s="156">
        <f>M140-J140</f>
        <v>-232.05042040211902</v>
      </c>
      <c r="AB140" s="141">
        <f>M140/J140</f>
        <v>0.88397478979894051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2301</v>
      </c>
      <c r="G141" s="158">
        <f t="shared" ref="G141:G143" si="52">E141*F141</f>
        <v>130673.79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1768.1109925293501</v>
      </c>
      <c r="N141" s="162">
        <f>M141/L141</f>
        <v>76.874390979536969</v>
      </c>
      <c r="O141" s="164">
        <f>L141-I141</f>
        <v>0</v>
      </c>
      <c r="P141" s="165">
        <f>N141-K141</f>
        <v>-10.082130759593468</v>
      </c>
      <c r="Q141" s="151">
        <f>N141/K141</f>
        <v>0.88405549626467517</v>
      </c>
      <c r="R141" s="271">
        <f>Q157</f>
        <v>0.88427095340815132</v>
      </c>
      <c r="S141" s="166">
        <v>0.70833333333333337</v>
      </c>
      <c r="T141" s="167">
        <v>0.76255787037037037</v>
      </c>
      <c r="U141" s="168"/>
      <c r="V141" s="169">
        <v>78.083333333333286</v>
      </c>
      <c r="W141" s="167"/>
      <c r="X141" s="170"/>
      <c r="Y141" s="274"/>
      <c r="Z141" s="275"/>
      <c r="AA141" s="108">
        <f>M141-J141</f>
        <v>-231.88900747064986</v>
      </c>
      <c r="AB141" s="151">
        <f>M141/J141</f>
        <v>0.88405549626467506</v>
      </c>
      <c r="AC141" s="276">
        <f>AB157</f>
        <v>0.88427095340815132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1848</v>
      </c>
      <c r="G142" s="94">
        <f t="shared" si="52"/>
        <v>105095.76</v>
      </c>
      <c r="H142" s="95"/>
      <c r="I142" s="96">
        <v>23</v>
      </c>
      <c r="J142" s="97">
        <v>2000</v>
      </c>
      <c r="K142" s="98">
        <f t="shared" ref="K142:K143" si="53">J142/I142</f>
        <v>86.956521739130437</v>
      </c>
      <c r="L142" s="99">
        <v>23</v>
      </c>
      <c r="M142" s="97">
        <f>F142/V142*60</f>
        <v>1768.4210526315776</v>
      </c>
      <c r="N142" s="98">
        <f>M142/L142</f>
        <v>76.887871853546855</v>
      </c>
      <c r="O142" s="100">
        <f>L142-I142</f>
        <v>0</v>
      </c>
      <c r="P142" s="101">
        <f>N142-K142</f>
        <v>-10.068649885583582</v>
      </c>
      <c r="Q142" s="102">
        <f>N142/K142</f>
        <v>0.88421052631578878</v>
      </c>
      <c r="R142" s="272"/>
      <c r="S142" s="1">
        <v>0.76618055555555553</v>
      </c>
      <c r="T142" s="2">
        <v>0.80972222222222223</v>
      </c>
      <c r="U142" s="103">
        <v>5.2166666666666295</v>
      </c>
      <c r="V142" s="104">
        <v>62.700000000000045</v>
      </c>
      <c r="W142" s="105"/>
      <c r="X142" s="106"/>
      <c r="Y142" s="264"/>
      <c r="Z142" s="265"/>
      <c r="AA142" s="110">
        <f>M142-J142</f>
        <v>-231.5789473684224</v>
      </c>
      <c r="AB142" s="102">
        <f>M142/J142</f>
        <v>0.88421052631578878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2261</v>
      </c>
      <c r="G143" s="94">
        <f t="shared" si="52"/>
        <v>107623.6</v>
      </c>
      <c r="H143" s="95"/>
      <c r="I143" s="96">
        <v>23</v>
      </c>
      <c r="J143" s="97">
        <v>2000</v>
      </c>
      <c r="K143" s="98">
        <f t="shared" si="53"/>
        <v>86.956521739130437</v>
      </c>
      <c r="L143" s="99">
        <v>23</v>
      </c>
      <c r="M143" s="97">
        <f>F143/V143*60</f>
        <v>1769.0936752879797</v>
      </c>
      <c r="N143" s="98">
        <f>M143/L143</f>
        <v>76.917116316868686</v>
      </c>
      <c r="O143" s="100">
        <f>L143-I143</f>
        <v>0</v>
      </c>
      <c r="P143" s="101">
        <f>N143-K143</f>
        <v>-10.039405422261751</v>
      </c>
      <c r="Q143" s="102">
        <f>N143/K143</f>
        <v>0.88454683764398989</v>
      </c>
      <c r="R143" s="272"/>
      <c r="S143" s="1">
        <v>0.81341435185185185</v>
      </c>
      <c r="T143" s="2">
        <v>0.8666666666666667</v>
      </c>
      <c r="U143" s="103">
        <v>5.3166666666666451</v>
      </c>
      <c r="V143" s="104">
        <v>76.68333333333338</v>
      </c>
      <c r="W143" s="105"/>
      <c r="X143" s="106"/>
      <c r="Y143" s="264"/>
      <c r="Z143" s="265"/>
      <c r="AA143" s="110">
        <f>M143-J143</f>
        <v>-230.90632471202025</v>
      </c>
      <c r="AB143" s="102">
        <f>M143/J143</f>
        <v>0.88454683764398989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4">AVERAGE(I141:I156)</f>
        <v>23</v>
      </c>
      <c r="J157" s="137">
        <f t="shared" si="54"/>
        <v>2000</v>
      </c>
      <c r="K157" s="138">
        <f t="shared" ref="K157" si="55">J157/I157</f>
        <v>86.956521739130437</v>
      </c>
      <c r="L157" s="136">
        <f t="shared" ref="L157:M157" si="56">AVERAGE(L141:L156)</f>
        <v>23</v>
      </c>
      <c r="M157" s="137">
        <f t="shared" si="56"/>
        <v>1768.5419068163026</v>
      </c>
      <c r="N157" s="138">
        <f>M157/L157</f>
        <v>76.893126383317508</v>
      </c>
      <c r="O157" s="139">
        <f>L157-I157</f>
        <v>0</v>
      </c>
      <c r="P157" s="140">
        <f>N157-K157</f>
        <v>-10.063395355812929</v>
      </c>
      <c r="Q157" s="141">
        <f>N157/K157</f>
        <v>0.88427095340815132</v>
      </c>
      <c r="R157" s="273"/>
      <c r="S157" s="142">
        <f>S141</f>
        <v>0.70833333333333337</v>
      </c>
      <c r="T157" s="143">
        <f>INDEX(T141:T156,COUNTA(T141:T156))</f>
        <v>0.8666666666666667</v>
      </c>
      <c r="U157" s="144"/>
      <c r="V157" s="155"/>
      <c r="W157" s="134"/>
      <c r="X157" s="138"/>
      <c r="Y157" s="260"/>
      <c r="Z157" s="261"/>
      <c r="AA157" s="156">
        <f>M157-J157</f>
        <v>-231.45809318369743</v>
      </c>
      <c r="AB157" s="141">
        <f>M157/J157</f>
        <v>0.88427095340815132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32" priority="3" operator="greaterThan">
      <formula>0</formula>
    </cfRule>
  </conditionalFormatting>
  <conditionalFormatting sqref="P5:P157 AA5:AA157">
    <cfRule type="cellIs" dxfId="631" priority="6" operator="lessThan">
      <formula>0</formula>
    </cfRule>
  </conditionalFormatting>
  <conditionalFormatting sqref="Q5:Q157 AB5:AB157">
    <cfRule type="cellIs" dxfId="630" priority="4" operator="greaterThan">
      <formula>1</formula>
    </cfRule>
    <cfRule type="cellIs" dxfId="629" priority="5" operator="lessThan">
      <formula>0.8</formula>
    </cfRule>
  </conditionalFormatting>
  <conditionalFormatting sqref="R5:R157 AC124">
    <cfRule type="cellIs" dxfId="628" priority="7" operator="lessThan">
      <formula>0.8</formula>
    </cfRule>
  </conditionalFormatting>
  <conditionalFormatting sqref="AC5:AC22 AC56:AC91">
    <cfRule type="cellIs" dxfId="627" priority="9" operator="lessThan">
      <formula>0.8</formula>
    </cfRule>
  </conditionalFormatting>
  <conditionalFormatting sqref="AC39">
    <cfRule type="cellIs" dxfId="626" priority="12" operator="lessThan">
      <formula>0.8</formula>
    </cfRule>
  </conditionalFormatting>
  <conditionalFormatting sqref="AC54">
    <cfRule type="cellIs" dxfId="625" priority="11" operator="lessThan">
      <formula>0.8</formula>
    </cfRule>
  </conditionalFormatting>
  <conditionalFormatting sqref="AC97:AC105">
    <cfRule type="cellIs" dxfId="624" priority="10" operator="lessThan">
      <formula>0.8</formula>
    </cfRule>
  </conditionalFormatting>
  <conditionalFormatting sqref="AC107:AC112">
    <cfRule type="cellIs" dxfId="623" priority="8" operator="lessThan">
      <formula>0.8</formula>
    </cfRule>
  </conditionalFormatting>
  <conditionalFormatting sqref="AC139">
    <cfRule type="cellIs" dxfId="622" priority="2" operator="lessThan">
      <formula>0.8</formula>
    </cfRule>
  </conditionalFormatting>
  <conditionalFormatting sqref="AC141:AC157">
    <cfRule type="cellIs" dxfId="621" priority="1" operator="lessThan">
      <formula>0.8</formula>
    </cfRule>
  </conditionalFormatting>
  <dataValidations count="1">
    <dataValidation type="list" allowBlank="1" showInputMessage="1" showErrorMessage="1" sqref="Y5:Z157" xr:uid="{D05DA12E-AA47-4B14-A885-C171D54A0C3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923-48F5-4772-B3B7-992D85E3203B}">
  <sheetPr>
    <tabColor theme="8" tint="0.59999389629810485"/>
  </sheetPr>
  <dimension ref="B1:AR36"/>
  <sheetViews>
    <sheetView zoomScale="70" zoomScaleNormal="70" workbookViewId="0">
      <selection activeCell="P37" sqref="P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250</v>
      </c>
      <c r="D3" s="248"/>
      <c r="E3" s="6" t="s">
        <v>2</v>
      </c>
      <c r="F3" s="249">
        <f>'1122(18度C)'!D1+'1122(4度C)'!D1</f>
        <v>176430</v>
      </c>
      <c r="G3" s="250"/>
      <c r="H3" s="6" t="s">
        <v>3</v>
      </c>
      <c r="I3" s="251">
        <f>'1122(18度C)'!F1+'1122(4度C)'!F1</f>
        <v>5478293.1800000006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454.64059353240725</v>
      </c>
      <c r="F6" s="226" t="e">
        <f>AVERAGE(#REF!,D13:K13)</f>
        <v>#REF!</v>
      </c>
      <c r="G6" s="227">
        <f>AVERAGE(D13:K13)</f>
        <v>179.5083007128639</v>
      </c>
      <c r="H6" s="228"/>
      <c r="I6" s="227">
        <f>AVERAGE(L13:O13)</f>
        <v>95.202398800599696</v>
      </c>
      <c r="J6" s="228"/>
      <c r="K6" s="227">
        <f>AVERAGE(D27:O27)</f>
        <v>594.46839605407388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400.99146150384991</v>
      </c>
      <c r="F7" s="230" t="e">
        <f>AVERAGE(#REF!,D14:K14)</f>
        <v>#REF!</v>
      </c>
      <c r="G7" s="217">
        <f>AVERAGE(D14:K14)</f>
        <v>159.12251968061278</v>
      </c>
      <c r="H7" s="218"/>
      <c r="I7" s="217">
        <f>AVERAGE(L14:O14)</f>
        <v>84.166186930896799</v>
      </c>
      <c r="J7" s="218"/>
      <c r="K7" s="217">
        <f>AVERAGE(D28:O28)</f>
        <v>523.60195653595099</v>
      </c>
      <c r="L7" s="218"/>
      <c r="M7" s="217">
        <f>AVERAGE(P28:X28)</f>
        <v>694.68339684062164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0.88257225206311729</v>
      </c>
      <c r="F8" s="222" t="e">
        <f>AVERAGE(D15:K15,#REF!)</f>
        <v>#REF!</v>
      </c>
      <c r="G8" s="223">
        <f>AVERAGE(D15:K15)</f>
        <v>0.88599503177513839</v>
      </c>
      <c r="H8" s="224"/>
      <c r="I8" s="223">
        <f>AVERAGE(L15:O15)</f>
        <v>0.88409098352188087</v>
      </c>
      <c r="J8" s="224"/>
      <c r="K8" s="223">
        <f>AVERAGE(D29:O29)</f>
        <v>0.87982670589458223</v>
      </c>
      <c r="L8" s="224"/>
      <c r="M8" s="223">
        <f>AVERAGE(P29:X29)</f>
        <v>0.88101663251873197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93.877551020408163</v>
      </c>
      <c r="G13" s="23">
        <v>86.021505376344081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107.24750151715324</v>
      </c>
      <c r="E14" s="27">
        <v>70.971143622121687</v>
      </c>
      <c r="F14" s="27">
        <v>82.738149122177148</v>
      </c>
      <c r="G14" s="27">
        <v>76.12529786657376</v>
      </c>
      <c r="H14" s="27">
        <v>125.7223890885769</v>
      </c>
      <c r="I14" s="27">
        <v>204.42811410919629</v>
      </c>
      <c r="J14" s="27" t="s">
        <v>36</v>
      </c>
      <c r="K14" s="54">
        <v>446.62504243849042</v>
      </c>
      <c r="L14" s="26" t="s">
        <v>36</v>
      </c>
      <c r="M14" s="66" t="s">
        <v>36</v>
      </c>
      <c r="N14" s="27">
        <v>91.440181291016984</v>
      </c>
      <c r="O14" s="28">
        <v>76.892192570776615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0.88814337193892523</v>
      </c>
      <c r="E15" s="31">
        <f t="shared" si="0"/>
        <v>0.88713929527652113</v>
      </c>
      <c r="F15" s="31">
        <f t="shared" si="0"/>
        <v>0.88134115369275656</v>
      </c>
      <c r="G15" s="31">
        <f t="shared" si="0"/>
        <v>0.88495658769892005</v>
      </c>
      <c r="H15" s="31">
        <f t="shared" si="0"/>
        <v>0.89187677729503267</v>
      </c>
      <c r="I15" s="31">
        <f t="shared" si="0"/>
        <v>0.87989145240687061</v>
      </c>
      <c r="J15" s="31" t="s">
        <v>36</v>
      </c>
      <c r="K15" s="55">
        <f t="shared" ref="K15" si="1">K14/K13</f>
        <v>0.88861658411694255</v>
      </c>
      <c r="L15" s="30" t="s">
        <v>36</v>
      </c>
      <c r="M15" s="67" t="s">
        <v>36</v>
      </c>
      <c r="N15" s="31">
        <f t="shared" ref="N15:O15" si="2">N14/N13</f>
        <v>0.88392175247983085</v>
      </c>
      <c r="O15" s="32">
        <f t="shared" si="2"/>
        <v>0.884260214563931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0.25018518518518518</v>
      </c>
      <c r="E16" s="2">
        <v>0.25</v>
      </c>
      <c r="F16" s="2">
        <v>0.25</v>
      </c>
      <c r="G16" s="2">
        <v>0.25003472222222223</v>
      </c>
      <c r="H16" s="2">
        <v>0.25032407407407409</v>
      </c>
      <c r="I16" s="2">
        <v>0.30694444444444446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0.7086689814814815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0.57499999999999996</v>
      </c>
      <c r="E17" s="2">
        <v>0.47222222222222221</v>
      </c>
      <c r="F17" s="2">
        <v>0.6001157407407407</v>
      </c>
      <c r="G17" s="2">
        <v>0.41458333333333336</v>
      </c>
      <c r="H17" s="2">
        <v>0.55311342592592594</v>
      </c>
      <c r="I17" s="2">
        <v>0.53472222222222221</v>
      </c>
      <c r="J17" s="2" t="s">
        <v>36</v>
      </c>
      <c r="K17" s="2">
        <v>0.39130787037037035</v>
      </c>
      <c r="L17" s="1" t="s">
        <v>36</v>
      </c>
      <c r="M17" s="68" t="s">
        <v>36</v>
      </c>
      <c r="N17" s="2">
        <v>0.81070601851851853</v>
      </c>
      <c r="O17" s="3">
        <v>0.84386574074074072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</v>
      </c>
      <c r="G18" s="34">
        <v>23.25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860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183.2911970979502</v>
      </c>
      <c r="E28" s="27" t="s">
        <v>36</v>
      </c>
      <c r="F28" s="27" t="s">
        <v>36</v>
      </c>
      <c r="G28" s="27">
        <v>271.69656112180246</v>
      </c>
      <c r="H28" s="27">
        <v>384.33933059129237</v>
      </c>
      <c r="I28" s="27">
        <v>371.17410444297457</v>
      </c>
      <c r="J28" s="27" t="s">
        <v>36</v>
      </c>
      <c r="K28" s="27" t="s">
        <v>36</v>
      </c>
      <c r="L28" s="27" t="s">
        <v>36</v>
      </c>
      <c r="M28" s="27">
        <v>692.57427566414697</v>
      </c>
      <c r="N28" s="27">
        <v>1000.5229321395972</v>
      </c>
      <c r="O28" s="27">
        <v>761.61529469389268</v>
      </c>
      <c r="P28" s="26">
        <v>248.93362460121867</v>
      </c>
      <c r="Q28" s="27" t="s">
        <v>36</v>
      </c>
      <c r="R28" s="27" t="s">
        <v>36</v>
      </c>
      <c r="S28" s="27" t="s">
        <v>36</v>
      </c>
      <c r="T28" s="27">
        <v>775.26507834291431</v>
      </c>
      <c r="U28" s="27" t="s">
        <v>36</v>
      </c>
      <c r="V28" s="27">
        <v>678.83894438023617</v>
      </c>
      <c r="W28" s="27">
        <v>856.93449471813142</v>
      </c>
      <c r="X28" s="28">
        <v>913.44484216060789</v>
      </c>
    </row>
    <row r="29" spans="2:44" ht="40.15" customHeight="1">
      <c r="B29" s="205"/>
      <c r="C29" s="29" t="s">
        <v>38</v>
      </c>
      <c r="D29" s="31">
        <f>D28/D27</f>
        <v>0.8655417640736538</v>
      </c>
      <c r="E29" s="31" t="s">
        <v>36</v>
      </c>
      <c r="F29" s="31" t="s">
        <v>36</v>
      </c>
      <c r="G29" s="31">
        <f>G28/G27</f>
        <v>0.86791957025020228</v>
      </c>
      <c r="H29" s="31">
        <f>H28/H27</f>
        <v>0.88693691674913622</v>
      </c>
      <c r="I29" s="31">
        <f>I28/I27</f>
        <v>0.8908178506631389</v>
      </c>
      <c r="J29" s="31" t="s">
        <v>36</v>
      </c>
      <c r="K29" s="31" t="s">
        <v>36</v>
      </c>
      <c r="L29" s="31" t="s">
        <v>36</v>
      </c>
      <c r="M29" s="31">
        <f>M28/M27</f>
        <v>0.89195171865837108</v>
      </c>
      <c r="N29" s="31">
        <f>N28/N27</f>
        <v>0.87001994099095403</v>
      </c>
      <c r="O29" s="31">
        <f>O28/O27</f>
        <v>0.8855991798766194</v>
      </c>
      <c r="P29" s="30">
        <f>P28/P27</f>
        <v>0.8712676861042653</v>
      </c>
      <c r="Q29" s="31" t="s">
        <v>36</v>
      </c>
      <c r="R29" s="31" t="s">
        <v>36</v>
      </c>
      <c r="S29" s="31" t="s">
        <v>36</v>
      </c>
      <c r="T29" s="31">
        <f>T28/T27</f>
        <v>0.88832456893458933</v>
      </c>
      <c r="U29" s="31" t="s">
        <v>36</v>
      </c>
      <c r="V29" s="31">
        <f>V28/V27</f>
        <v>0.89140467443869398</v>
      </c>
      <c r="W29" s="31">
        <f>W28/W27</f>
        <v>0.8841387643917229</v>
      </c>
      <c r="X29" s="32">
        <f>X28/X27</f>
        <v>0.86994746872438844</v>
      </c>
    </row>
    <row r="30" spans="2:44" ht="17.25" customHeight="1">
      <c r="B30" s="206" t="s">
        <v>39</v>
      </c>
      <c r="C30" s="14" t="s">
        <v>40</v>
      </c>
      <c r="D30" s="2">
        <v>0.38768518518518519</v>
      </c>
      <c r="E30" s="2" t="s">
        <v>36</v>
      </c>
      <c r="F30" s="2" t="s">
        <v>36</v>
      </c>
      <c r="G30" s="2">
        <v>0.25026620370370373</v>
      </c>
      <c r="H30" s="2">
        <v>0.25031249999999999</v>
      </c>
      <c r="I30" s="2">
        <v>0.33263888888888887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0.25009259259259259</v>
      </c>
      <c r="O30" s="2">
        <v>0.29166666666666669</v>
      </c>
      <c r="P30" s="1">
        <v>0.70846064814814813</v>
      </c>
      <c r="Q30" s="2" t="s">
        <v>36</v>
      </c>
      <c r="R30" s="2" t="s">
        <v>36</v>
      </c>
      <c r="S30" s="2" t="s">
        <v>36</v>
      </c>
      <c r="T30" s="2">
        <v>0.70843750000000005</v>
      </c>
      <c r="U30" s="2" t="s">
        <v>36</v>
      </c>
      <c r="V30" s="2">
        <v>0.70833333333333337</v>
      </c>
      <c r="W30" s="2">
        <v>0.70833333333333337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0.4364351851851852</v>
      </c>
      <c r="E31" s="2" t="s">
        <v>36</v>
      </c>
      <c r="F31" s="2" t="s">
        <v>36</v>
      </c>
      <c r="G31" s="2">
        <v>0.3036226851851852</v>
      </c>
      <c r="H31" s="2">
        <v>0.31189814814814815</v>
      </c>
      <c r="I31" s="2">
        <v>0.36071759259259262</v>
      </c>
      <c r="J31" s="2" t="s">
        <v>36</v>
      </c>
      <c r="K31" s="2" t="s">
        <v>36</v>
      </c>
      <c r="L31" s="2" t="s">
        <v>36</v>
      </c>
      <c r="M31" s="2">
        <v>0.38694444444444442</v>
      </c>
      <c r="N31" s="2">
        <v>0.44166666666666665</v>
      </c>
      <c r="O31" s="2">
        <v>0.41129629629629627</v>
      </c>
      <c r="P31" s="1">
        <v>0.82927083333333329</v>
      </c>
      <c r="Q31" s="2" t="s">
        <v>36</v>
      </c>
      <c r="R31" s="2" t="s">
        <v>36</v>
      </c>
      <c r="S31" s="2" t="s">
        <v>36</v>
      </c>
      <c r="T31" s="2">
        <v>0.86420138888888887</v>
      </c>
      <c r="U31" s="2" t="s">
        <v>36</v>
      </c>
      <c r="V31" s="2">
        <v>0.875</v>
      </c>
      <c r="W31" s="2">
        <v>1.0097222222222222</v>
      </c>
      <c r="X31" s="3">
        <v>1.0077546296296296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3.75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DF0D-7348-470E-9EC4-E41315BE6307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P37" sqref="P37"/>
      <selection pane="bottomLeft" activeCell="P37" sqref="P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97215</v>
      </c>
      <c r="E1" s="76" t="s">
        <v>3</v>
      </c>
      <c r="F1" s="77">
        <f>SUM(G5:G208)</f>
        <v>1896370.11</v>
      </c>
      <c r="G1" s="78" t="s">
        <v>73</v>
      </c>
      <c r="H1" s="79">
        <f>L21+L38+L55+L72+L89+L106+L123+L140+L157+L174+L191+L208</f>
        <v>78.683333333333323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45983</v>
      </c>
      <c r="B2" s="323"/>
      <c r="C2" s="81" t="s">
        <v>34</v>
      </c>
      <c r="D2" s="82">
        <f>AVERAGE(N21,N38,N55,N72,N89,N106,N123,N140,N157,N174,N191,N208)</f>
        <v>594.88588999623039</v>
      </c>
      <c r="E2" s="82" t="s">
        <v>80</v>
      </c>
      <c r="F2" s="83">
        <f>F1/D1</f>
        <v>19.506970220644963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1700</v>
      </c>
      <c r="G5" s="94">
        <f t="shared" ref="G5:G6" si="0">E5*F5</f>
        <v>50745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3116.0896130346259</v>
      </c>
      <c r="N5" s="98">
        <f>M5/L5</f>
        <v>183.29938900203683</v>
      </c>
      <c r="O5" s="100">
        <f>L5-I5</f>
        <v>0</v>
      </c>
      <c r="P5" s="101">
        <f>N5-K5</f>
        <v>-28.465316880316095</v>
      </c>
      <c r="Q5" s="102">
        <f>N5/K5</f>
        <v>0.86558044806517398</v>
      </c>
      <c r="R5" s="272">
        <f>Q21</f>
        <v>0.8655417640736538</v>
      </c>
      <c r="S5" s="1">
        <v>0.38768518518518519</v>
      </c>
      <c r="T5" s="2">
        <v>0.41041666666666665</v>
      </c>
      <c r="U5" s="103">
        <v>5.2666666666666373</v>
      </c>
      <c r="V5" s="104">
        <v>32.733333333333306</v>
      </c>
      <c r="W5" s="105"/>
      <c r="X5" s="87"/>
      <c r="Y5" s="274"/>
      <c r="Z5" s="275"/>
      <c r="AA5" s="108">
        <f>M5-J5</f>
        <v>-483.91038696537407</v>
      </c>
      <c r="AB5" s="109">
        <f>M5/J5</f>
        <v>0.86558044806517387</v>
      </c>
      <c r="AC5" s="289">
        <f>AB21</f>
        <v>0.8655417640736538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1686</v>
      </c>
      <c r="G6" s="94">
        <f t="shared" si="0"/>
        <v>49770.720000000001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3115.8110882956817</v>
      </c>
      <c r="N6" s="98">
        <f>M6/L6</f>
        <v>183.28300519386363</v>
      </c>
      <c r="O6" s="100">
        <f>L6-I6</f>
        <v>0</v>
      </c>
      <c r="P6" s="101">
        <f>N6-K6</f>
        <v>-28.481700688489298</v>
      </c>
      <c r="Q6" s="102">
        <f>N6/K6</f>
        <v>0.86550308008213384</v>
      </c>
      <c r="R6" s="272"/>
      <c r="S6" s="1">
        <v>0.41388888888888886</v>
      </c>
      <c r="T6" s="2">
        <v>0.4364351851851852</v>
      </c>
      <c r="U6" s="103">
        <v>4.9999999999999822</v>
      </c>
      <c r="V6" s="104">
        <v>32.466666666666733</v>
      </c>
      <c r="W6" s="105"/>
      <c r="X6" s="106"/>
      <c r="Y6" s="264"/>
      <c r="Z6" s="265"/>
      <c r="AA6" s="110">
        <f>M6-J6</f>
        <v>-484.18891170431834</v>
      </c>
      <c r="AB6" s="111">
        <f>M6/J6</f>
        <v>0.86550308008213384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3115.9503506651536</v>
      </c>
      <c r="N21" s="138">
        <f>M21/L21</f>
        <v>183.2911970979502</v>
      </c>
      <c r="O21" s="139">
        <f>L21-I21</f>
        <v>0</v>
      </c>
      <c r="P21" s="140">
        <f>N21-K21</f>
        <v>-28.473508784402725</v>
      </c>
      <c r="Q21" s="141">
        <f>N21/K21</f>
        <v>0.8655417640736538</v>
      </c>
      <c r="R21" s="273"/>
      <c r="S21" s="142">
        <f>S5</f>
        <v>0.38768518518518519</v>
      </c>
      <c r="T21" s="143">
        <f>INDEX(T5:T20,COUNTA(T5:T20))</f>
        <v>0.4364351851851852</v>
      </c>
      <c r="U21" s="144"/>
      <c r="V21" s="144"/>
      <c r="W21" s="145"/>
      <c r="X21" s="146"/>
      <c r="Y21" s="260"/>
      <c r="Z21" s="261"/>
      <c r="AA21" s="147">
        <f>M21-J21</f>
        <v>-484.04964933484644</v>
      </c>
      <c r="AB21" s="148">
        <f>M21/J21</f>
        <v>0.8655417640736538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1028</v>
      </c>
      <c r="G22" s="158">
        <f t="shared" ref="G22:G23" si="5">E22*F22</f>
        <v>26357.920000000002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3144.2650807136829</v>
      </c>
      <c r="N22" s="162">
        <f>M22/L22</f>
        <v>285.84228006488024</v>
      </c>
      <c r="O22" s="164">
        <f>L22-I22</f>
        <v>0</v>
      </c>
      <c r="P22" s="165">
        <f>N22-K22</f>
        <v>-41.43044720784701</v>
      </c>
      <c r="Q22" s="151">
        <f>N22/K22</f>
        <v>0.87340696686491193</v>
      </c>
      <c r="R22" s="271">
        <f>Q38</f>
        <v>0.86791957025020228</v>
      </c>
      <c r="S22" s="166">
        <v>0.25026620370370373</v>
      </c>
      <c r="T22" s="167">
        <v>0.2638888888888889</v>
      </c>
      <c r="U22" s="168"/>
      <c r="V22" s="169">
        <v>19.616666666666642</v>
      </c>
      <c r="W22" s="172"/>
      <c r="X22" s="150"/>
      <c r="Y22" s="274"/>
      <c r="Z22" s="275"/>
      <c r="AA22" s="108">
        <f>M22-J22</f>
        <v>-455.73491928631711</v>
      </c>
      <c r="AB22" s="151">
        <f>M22/J22</f>
        <v>0.87340696686491193</v>
      </c>
      <c r="AC22" s="276">
        <f>AB38</f>
        <v>0.86791957025020228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2702</v>
      </c>
      <c r="G23" s="94">
        <f t="shared" si="5"/>
        <v>77196.14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3104.7558250877732</v>
      </c>
      <c r="N23" s="98">
        <f>M23/L23</f>
        <v>258.72965209064779</v>
      </c>
      <c r="O23" s="100">
        <f>L23-I23</f>
        <v>0</v>
      </c>
      <c r="P23" s="101">
        <f>N23-K23</f>
        <v>-41.270347909352211</v>
      </c>
      <c r="Q23" s="102">
        <f>N23/K23</f>
        <v>0.86243217363549263</v>
      </c>
      <c r="R23" s="272"/>
      <c r="S23" s="1">
        <v>0.2673611111111111</v>
      </c>
      <c r="T23" s="2">
        <v>0.3036226851851852</v>
      </c>
      <c r="U23" s="103">
        <v>4.9999999999999822</v>
      </c>
      <c r="V23" s="104">
        <v>52.216666666666704</v>
      </c>
      <c r="W23" s="105"/>
      <c r="X23" s="106"/>
      <c r="Y23" s="264"/>
      <c r="Z23" s="265"/>
      <c r="AA23" s="110">
        <f>M23-J23</f>
        <v>-495.24417491222675</v>
      </c>
      <c r="AB23" s="102">
        <f>M23/J23</f>
        <v>0.86243217363549252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3124.5104529007281</v>
      </c>
      <c r="N38" s="138">
        <f>M38/L38</f>
        <v>271.69656112180246</v>
      </c>
      <c r="O38" s="139">
        <f>L38-I38</f>
        <v>0</v>
      </c>
      <c r="P38" s="140">
        <f>N38-K38</f>
        <v>-41.346917139067102</v>
      </c>
      <c r="Q38" s="141">
        <f>N38/K38</f>
        <v>0.86791957025020228</v>
      </c>
      <c r="R38" s="273"/>
      <c r="S38" s="142">
        <f>S22</f>
        <v>0.25026620370370373</v>
      </c>
      <c r="T38" s="143">
        <f>INDEX(T22:T37,COUNTA(T22:T37))</f>
        <v>0.3036226851851852</v>
      </c>
      <c r="U38" s="144"/>
      <c r="V38" s="155"/>
      <c r="W38" s="134"/>
      <c r="X38" s="138"/>
      <c r="Y38" s="260"/>
      <c r="Z38" s="261"/>
      <c r="AA38" s="156">
        <f>M38-J38</f>
        <v>-475.48954709927193</v>
      </c>
      <c r="AB38" s="141">
        <f>M38/J38</f>
        <v>0.86791957025020228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1097</v>
      </c>
      <c r="G39" s="158">
        <f t="shared" ref="G39:G41" si="10">E39*F39</f>
        <v>15390.91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2305.4290718038542</v>
      </c>
      <c r="N39" s="162">
        <f>M39/L39</f>
        <v>384.23817863397568</v>
      </c>
      <c r="O39" s="164">
        <f>L39-I39</f>
        <v>0</v>
      </c>
      <c r="P39" s="165">
        <f>N39-K39</f>
        <v>-49.095154699357636</v>
      </c>
      <c r="Q39" s="151">
        <f>N39/K39</f>
        <v>0.88670348915532848</v>
      </c>
      <c r="R39" s="271">
        <f>Q55</f>
        <v>0.88693691674913622</v>
      </c>
      <c r="S39" s="166">
        <v>0.25031249999999999</v>
      </c>
      <c r="T39" s="167">
        <v>0.27013888888888887</v>
      </c>
      <c r="U39" s="168"/>
      <c r="V39" s="169">
        <v>28.549999999999986</v>
      </c>
      <c r="W39" s="167"/>
      <c r="X39" s="170"/>
      <c r="Y39" s="274"/>
      <c r="Z39" s="275"/>
      <c r="AA39" s="108">
        <f>M39-J39</f>
        <v>-294.57092819614581</v>
      </c>
      <c r="AB39" s="151">
        <f>M39/J39</f>
        <v>0.88670348915532848</v>
      </c>
      <c r="AC39" s="276">
        <f>AB55</f>
        <v>0.88693691674913633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886</v>
      </c>
      <c r="G40" s="94">
        <f t="shared" si="10"/>
        <v>15708.78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2306.2906724512004</v>
      </c>
      <c r="N40" s="98">
        <f>M40/L40</f>
        <v>384.38177874186675</v>
      </c>
      <c r="O40" s="100">
        <f>L40-I40</f>
        <v>0</v>
      </c>
      <c r="P40" s="101">
        <f>N40-K40</f>
        <v>-48.951554591466561</v>
      </c>
      <c r="Q40" s="102">
        <f>N40/K40</f>
        <v>0.8870348740196925</v>
      </c>
      <c r="R40" s="272"/>
      <c r="S40" s="1">
        <v>0.27361111111111114</v>
      </c>
      <c r="T40" s="2">
        <v>0.28961805555555553</v>
      </c>
      <c r="U40" s="103">
        <v>5.0000000000000622</v>
      </c>
      <c r="V40" s="104">
        <v>23.049999999999926</v>
      </c>
      <c r="W40" s="105"/>
      <c r="X40" s="112"/>
      <c r="Y40" s="264"/>
      <c r="Z40" s="265"/>
      <c r="AA40" s="110">
        <f>M40-J40</f>
        <v>-293.70932754879959</v>
      </c>
      <c r="AB40" s="102">
        <f>M40/J40</f>
        <v>0.8870348740196925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1043</v>
      </c>
      <c r="G41" s="94">
        <f t="shared" si="10"/>
        <v>15113.07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2306.3882063882083</v>
      </c>
      <c r="N41" s="98">
        <f>M41/L41</f>
        <v>384.39803439803472</v>
      </c>
      <c r="O41" s="100">
        <f>L41-I41</f>
        <v>0</v>
      </c>
      <c r="P41" s="101">
        <f>N41-K41</f>
        <v>-48.93529893529859</v>
      </c>
      <c r="Q41" s="102">
        <f>N41/K41</f>
        <v>0.88707238707238789</v>
      </c>
      <c r="R41" s="272"/>
      <c r="S41" s="1">
        <v>0.29305555555555557</v>
      </c>
      <c r="T41" s="2">
        <v>0.31189814814814815</v>
      </c>
      <c r="U41" s="103">
        <v>4.9500000000000544</v>
      </c>
      <c r="V41" s="104">
        <v>27.133333333333312</v>
      </c>
      <c r="W41" s="105"/>
      <c r="X41" s="112"/>
      <c r="Y41" s="264"/>
      <c r="Z41" s="265"/>
      <c r="AA41" s="110">
        <f>M41-J41</f>
        <v>-293.61179361179165</v>
      </c>
      <c r="AB41" s="102">
        <f>M41/J41</f>
        <v>0.88707238707238778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2306.0359835477543</v>
      </c>
      <c r="N55" s="138">
        <f>M55/L55</f>
        <v>384.33933059129237</v>
      </c>
      <c r="O55" s="139">
        <f>L55-I55</f>
        <v>0</v>
      </c>
      <c r="P55" s="140">
        <f>N55-K55</f>
        <v>-48.994002742040948</v>
      </c>
      <c r="Q55" s="141">
        <f>N55/K55</f>
        <v>0.88693691674913622</v>
      </c>
      <c r="R55" s="273"/>
      <c r="S55" s="142">
        <f>S39</f>
        <v>0.25031249999999999</v>
      </c>
      <c r="T55" s="143">
        <f>INDEX(T39:T54,COUNTA(T39:T54))</f>
        <v>0.31189814814814815</v>
      </c>
      <c r="U55" s="144"/>
      <c r="V55" s="155"/>
      <c r="W55" s="134"/>
      <c r="X55" s="138"/>
      <c r="Y55" s="260"/>
      <c r="Z55" s="261"/>
      <c r="AA55" s="156">
        <f>M55-J55</f>
        <v>-293.96401645224569</v>
      </c>
      <c r="AB55" s="141">
        <f>M55/J55</f>
        <v>0.88693691674913633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420</v>
      </c>
      <c r="G56" s="94">
        <f t="shared" ref="G56:G57" si="14">E56*F56</f>
        <v>8143.8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2226.8041237113325</v>
      </c>
      <c r="N56" s="98">
        <f>M56/L56</f>
        <v>371.13402061855544</v>
      </c>
      <c r="O56" s="100">
        <f>L56-I56</f>
        <v>0</v>
      </c>
      <c r="P56" s="101">
        <f>N56-K56</f>
        <v>-45.532646048111246</v>
      </c>
      <c r="Q56" s="102">
        <f>N56/K56</f>
        <v>0.89072164948453303</v>
      </c>
      <c r="R56" s="271">
        <f>Q72</f>
        <v>0.8908178506631389</v>
      </c>
      <c r="S56" s="1">
        <v>0.33263888888888887</v>
      </c>
      <c r="T56" s="2">
        <v>0.34049768518518519</v>
      </c>
      <c r="U56" s="103">
        <v>5.9999999999999787</v>
      </c>
      <c r="V56" s="104">
        <v>11.316666666666704</v>
      </c>
      <c r="W56" s="167"/>
      <c r="X56" s="170"/>
      <c r="Y56" s="274"/>
      <c r="Z56" s="275"/>
      <c r="AA56" s="108">
        <f>M56-J56</f>
        <v>-273.19587628866748</v>
      </c>
      <c r="AB56" s="151">
        <f>M56/J56</f>
        <v>0.89072164948453303</v>
      </c>
      <c r="AC56" s="276">
        <f>AB72</f>
        <v>0.89081785066313901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907</v>
      </c>
      <c r="G57" s="94">
        <f t="shared" si="14"/>
        <v>17867.899999999998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2227.2851296043623</v>
      </c>
      <c r="N57" s="98">
        <f>M57/L57</f>
        <v>371.21418826739369</v>
      </c>
      <c r="O57" s="100">
        <f>L57-I57</f>
        <v>0</v>
      </c>
      <c r="P57" s="101">
        <f>N57-K57</f>
        <v>-45.452478399272991</v>
      </c>
      <c r="Q57" s="102">
        <f>N57/K57</f>
        <v>0.89091405184174488</v>
      </c>
      <c r="R57" s="272"/>
      <c r="S57" s="1">
        <v>0.34375</v>
      </c>
      <c r="T57" s="2">
        <v>0.36071759259259262</v>
      </c>
      <c r="U57" s="103">
        <v>4.6833333333333194</v>
      </c>
      <c r="V57" s="104">
        <v>24.433333333333369</v>
      </c>
      <c r="W57" s="105"/>
      <c r="X57" s="112"/>
      <c r="Y57" s="264"/>
      <c r="Z57" s="265"/>
      <c r="AA57" s="110">
        <f>M57-J57</f>
        <v>-272.71487039563772</v>
      </c>
      <c r="AB57" s="102">
        <f>M57/J57</f>
        <v>0.89091405184174488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2227.0446266578474</v>
      </c>
      <c r="N72" s="138">
        <f>M72/L72</f>
        <v>371.17410444297457</v>
      </c>
      <c r="O72" s="139">
        <f>L72-I72</f>
        <v>0</v>
      </c>
      <c r="P72" s="140">
        <f>N72-K72</f>
        <v>-45.492562223692119</v>
      </c>
      <c r="Q72" s="141">
        <f>N72/K72</f>
        <v>0.8908178506631389</v>
      </c>
      <c r="R72" s="273"/>
      <c r="S72" s="142">
        <f>S56</f>
        <v>0.33263888888888887</v>
      </c>
      <c r="T72" s="143">
        <f>INDEX(T56:T71,COUNTA(T56:T71))</f>
        <v>0.36071759259259262</v>
      </c>
      <c r="U72" s="144"/>
      <c r="V72" s="155"/>
      <c r="W72" s="134"/>
      <c r="X72" s="138"/>
      <c r="Y72" s="260"/>
      <c r="Z72" s="261"/>
      <c r="AA72" s="156">
        <f>M72-J72</f>
        <v>-272.9553733421526</v>
      </c>
      <c r="AB72" s="141">
        <f>M72/J72</f>
        <v>0.89081785066313901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1936</v>
      </c>
      <c r="G73" s="158">
        <f t="shared" ref="G73:G76" si="18">E73*F73</f>
        <v>41527.199999999997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2946.976744186044</v>
      </c>
      <c r="N73" s="162">
        <f>M73/L73</f>
        <v>736.744186046511</v>
      </c>
      <c r="O73" s="164">
        <f>L73-I73</f>
        <v>0</v>
      </c>
      <c r="P73" s="165">
        <f>N73-K73</f>
        <v>-88.255813953488996</v>
      </c>
      <c r="Q73" s="151">
        <f>N73/K73</f>
        <v>0.8930232558139527</v>
      </c>
      <c r="R73" s="271">
        <f>Q89</f>
        <v>0.89195171865837108</v>
      </c>
      <c r="S73" s="166">
        <v>0.25</v>
      </c>
      <c r="T73" s="167">
        <v>0.27737268518518521</v>
      </c>
      <c r="U73" s="168"/>
      <c r="V73" s="169">
        <v>39.4166666666667</v>
      </c>
      <c r="W73" s="172"/>
      <c r="X73" s="150"/>
      <c r="Y73" s="274"/>
      <c r="Z73" s="275"/>
      <c r="AA73" s="108">
        <f>M73-J73</f>
        <v>-353.02325581395598</v>
      </c>
      <c r="AB73" s="151">
        <f>M73/J73</f>
        <v>0.8930232558139527</v>
      </c>
      <c r="AC73" s="276">
        <f>AB89</f>
        <v>0.89195171865837108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958</v>
      </c>
      <c r="G74" s="94">
        <f t="shared" si="18"/>
        <v>21344.240000000002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2942.6621160409568</v>
      </c>
      <c r="N74" s="98">
        <f>M74/L74</f>
        <v>588.5324232081914</v>
      </c>
      <c r="O74" s="100">
        <f>L74-I74</f>
        <v>0</v>
      </c>
      <c r="P74" s="101">
        <f>N74-K74</f>
        <v>-71.467576791808597</v>
      </c>
      <c r="Q74" s="102">
        <f>N74/K74</f>
        <v>0.89171579273968393</v>
      </c>
      <c r="R74" s="272"/>
      <c r="S74" s="1">
        <v>0.28087962962962965</v>
      </c>
      <c r="T74" s="2">
        <v>0.29444444444444445</v>
      </c>
      <c r="U74" s="103">
        <v>5.0499999999999901</v>
      </c>
      <c r="V74" s="104">
        <v>19.533333333333324</v>
      </c>
      <c r="W74" s="105"/>
      <c r="X74" s="106"/>
      <c r="Y74" s="264"/>
      <c r="Z74" s="265"/>
      <c r="AA74" s="110">
        <f>M74-J74</f>
        <v>-357.33788395904321</v>
      </c>
      <c r="AB74" s="102">
        <f>M74/J74</f>
        <v>0.89171579273968382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2292</v>
      </c>
      <c r="G75" s="94">
        <f t="shared" si="18"/>
        <v>41003.880000000005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2944.7537473233392</v>
      </c>
      <c r="N75" s="98">
        <f>M75/L75</f>
        <v>736.1884368308348</v>
      </c>
      <c r="O75" s="100">
        <f>L75-I75</f>
        <v>0</v>
      </c>
      <c r="P75" s="101">
        <f>N75-K75</f>
        <v>-88.811563169165197</v>
      </c>
      <c r="Q75" s="102">
        <f>N75/K75</f>
        <v>0.89234962040101184</v>
      </c>
      <c r="R75" s="272"/>
      <c r="S75" s="1">
        <v>0.29812499999999997</v>
      </c>
      <c r="T75" s="2">
        <v>0.33055555555555555</v>
      </c>
      <c r="U75" s="103">
        <v>5.2999999999999492</v>
      </c>
      <c r="V75" s="104">
        <v>46.700000000000024</v>
      </c>
      <c r="W75" s="105"/>
      <c r="X75" s="106"/>
      <c r="Y75" s="264"/>
      <c r="Z75" s="265"/>
      <c r="AA75" s="110">
        <f>M75-J75</f>
        <v>-355.24625267666079</v>
      </c>
      <c r="AB75" s="102">
        <f>M75/J75</f>
        <v>0.89234962040101184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3733</v>
      </c>
      <c r="G76" s="94">
        <f t="shared" si="18"/>
        <v>62191.78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2939.3700787401572</v>
      </c>
      <c r="N76" s="98">
        <f>M76/L76</f>
        <v>734.84251968503929</v>
      </c>
      <c r="O76" s="100">
        <f>L76-I76</f>
        <v>0</v>
      </c>
      <c r="P76" s="101">
        <f>N76-K76</f>
        <v>-90.157480314960708</v>
      </c>
      <c r="Q76" s="102">
        <f>N76/K76</f>
        <v>0.89071820567883553</v>
      </c>
      <c r="R76" s="272"/>
      <c r="S76" s="1">
        <v>0.33402777777777776</v>
      </c>
      <c r="T76" s="2">
        <v>0.38694444444444442</v>
      </c>
      <c r="U76" s="103">
        <v>4.9999999999999822</v>
      </c>
      <c r="V76" s="104">
        <v>76.2</v>
      </c>
      <c r="W76" s="105"/>
      <c r="X76" s="106"/>
      <c r="Y76" s="264"/>
      <c r="Z76" s="265"/>
      <c r="AA76" s="110">
        <f>M76-J76</f>
        <v>-360.62992125984283</v>
      </c>
      <c r="AB76" s="102">
        <f>M76/J76</f>
        <v>0.89071820567883553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2943.4406715726245</v>
      </c>
      <c r="N89" s="138">
        <f>M89/L89</f>
        <v>692.57427566414697</v>
      </c>
      <c r="O89" s="139">
        <f>L89-I89</f>
        <v>0</v>
      </c>
      <c r="P89" s="140">
        <f>N89-K89</f>
        <v>-83.896312571147178</v>
      </c>
      <c r="Q89" s="141">
        <f>N89/K89</f>
        <v>0.89195171865837108</v>
      </c>
      <c r="R89" s="273"/>
      <c r="S89" s="142">
        <f>S73</f>
        <v>0.25</v>
      </c>
      <c r="T89" s="143">
        <f>INDEX(T73:T88,COUNTA(T73:T88))</f>
        <v>0.38694444444444442</v>
      </c>
      <c r="U89" s="144"/>
      <c r="V89" s="155"/>
      <c r="W89" s="88"/>
      <c r="X89" s="90"/>
      <c r="Y89" s="260"/>
      <c r="Z89" s="261"/>
      <c r="AA89" s="156">
        <f>M89-J89</f>
        <v>-356.55932842737548</v>
      </c>
      <c r="AB89" s="141">
        <f>M89/J89</f>
        <v>0.89195171865837108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1186</v>
      </c>
      <c r="G90" s="158">
        <f t="shared" ref="G90:G93" si="23">E90*F90</f>
        <v>21561.48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3111.953352769679</v>
      </c>
      <c r="N90" s="162">
        <f>M90/L90</f>
        <v>1037.3177842565597</v>
      </c>
      <c r="O90" s="164">
        <f>L90-I90</f>
        <v>0</v>
      </c>
      <c r="P90" s="165">
        <f>N90-K90</f>
        <v>-162.68221574344034</v>
      </c>
      <c r="Q90" s="151">
        <f>N90/K90</f>
        <v>0.86443148688046634</v>
      </c>
      <c r="R90" s="271">
        <f>Q106</f>
        <v>0.87001994099095403</v>
      </c>
      <c r="S90" s="166">
        <v>0.25009259259259259</v>
      </c>
      <c r="T90" s="167">
        <v>0.26597222222222222</v>
      </c>
      <c r="U90" s="168"/>
      <c r="V90" s="169">
        <v>22.866666666666671</v>
      </c>
      <c r="W90" s="172"/>
      <c r="X90" s="150"/>
      <c r="Y90" s="274"/>
      <c r="Z90" s="275"/>
      <c r="AA90" s="108">
        <f>M90-J90</f>
        <v>-488.04664723032101</v>
      </c>
      <c r="AB90" s="151">
        <f>M90/J90</f>
        <v>0.86443148688046634</v>
      </c>
      <c r="AC90" s="276">
        <f>AB106</f>
        <v>0.87001994099095403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3767</v>
      </c>
      <c r="G91" s="94">
        <f t="shared" si="23"/>
        <v>52851.009999999995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2673.7381703470032</v>
      </c>
      <c r="N91" s="98">
        <f>M91/L91</f>
        <v>891.24605678233445</v>
      </c>
      <c r="O91" s="100">
        <f>L91-I91</f>
        <v>0</v>
      </c>
      <c r="P91" s="101">
        <f>N91-K91</f>
        <v>-108.75394321766555</v>
      </c>
      <c r="Q91" s="102">
        <f>N91/K91</f>
        <v>0.89124605678233448</v>
      </c>
      <c r="R91" s="272"/>
      <c r="S91" s="1">
        <v>0.27671296296296294</v>
      </c>
      <c r="T91" s="2">
        <v>0.33541666666666664</v>
      </c>
      <c r="U91" s="103">
        <v>15.466666666666633</v>
      </c>
      <c r="V91" s="104">
        <v>84.533333333333331</v>
      </c>
      <c r="W91" s="105"/>
      <c r="X91" s="106"/>
      <c r="Y91" s="264"/>
      <c r="Z91" s="265"/>
      <c r="AA91" s="110">
        <f>M91-J91</f>
        <v>-326.26182965299677</v>
      </c>
      <c r="AB91" s="102">
        <f>M91/J91</f>
        <v>0.89124605678233437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1863</v>
      </c>
      <c r="G92" s="94">
        <f t="shared" si="23"/>
        <v>33869.339999999997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3109.3184979137673</v>
      </c>
      <c r="N92" s="98">
        <f>M92/L92</f>
        <v>1036.4394993045892</v>
      </c>
      <c r="O92" s="100">
        <f>L92-I92</f>
        <v>0</v>
      </c>
      <c r="P92" s="101">
        <f>N92-K92</f>
        <v>-163.56050069541084</v>
      </c>
      <c r="Q92" s="102">
        <f>N92/K92</f>
        <v>0.8636995827538243</v>
      </c>
      <c r="R92" s="272"/>
      <c r="S92" s="1">
        <v>0.34586805555555555</v>
      </c>
      <c r="T92" s="2">
        <v>0.37083333333333335</v>
      </c>
      <c r="U92" s="103">
        <v>15.050000000000034</v>
      </c>
      <c r="V92" s="104">
        <v>35.950000000000024</v>
      </c>
      <c r="W92" s="105"/>
      <c r="X92" s="106"/>
      <c r="Y92" s="264"/>
      <c r="Z92" s="265"/>
      <c r="AA92" s="110">
        <f>M92-J92</f>
        <v>-490.68150208623274</v>
      </c>
      <c r="AB92" s="102">
        <f>M92/J92</f>
        <v>0.86369958275382419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4488</v>
      </c>
      <c r="G93" s="94">
        <f t="shared" si="23"/>
        <v>64088.639999999999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3111.2651646447162</v>
      </c>
      <c r="N93" s="98">
        <f>M93/L93</f>
        <v>1037.0883882149053</v>
      </c>
      <c r="O93" s="100">
        <f>L93-I93</f>
        <v>0</v>
      </c>
      <c r="P93" s="101">
        <f>N93-K93</f>
        <v>-162.91161178509469</v>
      </c>
      <c r="Q93" s="102">
        <f>N93/K93</f>
        <v>0.86424032351242108</v>
      </c>
      <c r="R93" s="272"/>
      <c r="S93" s="1">
        <v>0.38156250000000003</v>
      </c>
      <c r="T93" s="2">
        <v>0.44166666666666665</v>
      </c>
      <c r="U93" s="103">
        <v>15.450000000000017</v>
      </c>
      <c r="V93" s="104">
        <v>86.54999999999994</v>
      </c>
      <c r="W93" s="105"/>
      <c r="X93" s="106"/>
      <c r="Y93" s="264"/>
      <c r="Z93" s="265"/>
      <c r="AA93" s="110">
        <f>M93-J93</f>
        <v>-488.73483535528385</v>
      </c>
      <c r="AB93" s="102">
        <f>M93/J93</f>
        <v>0.86424032351242119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3001.5687964187914</v>
      </c>
      <c r="N106" s="138">
        <f>M106/L106</f>
        <v>1000.5229321395972</v>
      </c>
      <c r="O106" s="139">
        <f>L106-I106</f>
        <v>0</v>
      </c>
      <c r="P106" s="140">
        <f>N106-K106</f>
        <v>-149.47706786040283</v>
      </c>
      <c r="Q106" s="141">
        <f>N106/K106</f>
        <v>0.87001994099095403</v>
      </c>
      <c r="R106" s="273"/>
      <c r="S106" s="142">
        <f>S90</f>
        <v>0.25009259259259259</v>
      </c>
      <c r="T106" s="143">
        <f>INDEX(T90:T105,COUNTA(T90:T105))</f>
        <v>0.44166666666666665</v>
      </c>
      <c r="U106" s="144"/>
      <c r="V106" s="155"/>
      <c r="W106" s="88"/>
      <c r="X106" s="90"/>
      <c r="Y106" s="260"/>
      <c r="Z106" s="261"/>
      <c r="AA106" s="156">
        <f>M106-J106</f>
        <v>-448.43120358120859</v>
      </c>
      <c r="AB106" s="141">
        <f>M106/J106</f>
        <v>0.87001994099095403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193</v>
      </c>
      <c r="D107" s="270"/>
      <c r="E107" s="157">
        <v>25.45</v>
      </c>
      <c r="F107" s="86">
        <v>840</v>
      </c>
      <c r="G107" s="158">
        <f t="shared" ref="G107:G110" si="28">E107*F107</f>
        <v>21378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2910.4908565928886</v>
      </c>
      <c r="N107" s="162">
        <f>M107/L107</f>
        <v>727.62271414822214</v>
      </c>
      <c r="O107" s="164">
        <f>L107-I107</f>
        <v>0</v>
      </c>
      <c r="P107" s="165">
        <f>N107-K107</f>
        <v>-97.377285851777856</v>
      </c>
      <c r="Q107" s="151">
        <f>N107/K107</f>
        <v>0.88196692624026929</v>
      </c>
      <c r="R107" s="271">
        <f>Q123</f>
        <v>0.8855991798766194</v>
      </c>
      <c r="S107" s="166">
        <v>0.29166666666666669</v>
      </c>
      <c r="T107" s="167">
        <v>0.3036921296296296</v>
      </c>
      <c r="U107" s="168"/>
      <c r="V107" s="169">
        <v>17.316666666666602</v>
      </c>
      <c r="W107" s="167"/>
      <c r="X107" s="170"/>
      <c r="Y107" s="274"/>
      <c r="Z107" s="275"/>
      <c r="AA107" s="108">
        <f>M107-J107</f>
        <v>-389.50914340711142</v>
      </c>
      <c r="AB107" s="151">
        <f>M107/J107</f>
        <v>0.88196692624026929</v>
      </c>
      <c r="AC107" s="276">
        <f>AB123</f>
        <v>0.8855991798766194</v>
      </c>
    </row>
    <row r="108" spans="1:29" ht="15.75" customHeight="1">
      <c r="A108" s="280"/>
      <c r="B108" s="91" t="s">
        <v>110</v>
      </c>
      <c r="C108" s="262" t="s">
        <v>118</v>
      </c>
      <c r="D108" s="263"/>
      <c r="E108" s="92">
        <v>25.03</v>
      </c>
      <c r="F108" s="93">
        <v>1280</v>
      </c>
      <c r="G108" s="94">
        <f t="shared" si="28"/>
        <v>32038.400000000001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2912.7686472819223</v>
      </c>
      <c r="N108" s="98">
        <f>M108/L108</f>
        <v>728.19216182048058</v>
      </c>
      <c r="O108" s="100">
        <f>L108-I108</f>
        <v>0</v>
      </c>
      <c r="P108" s="101">
        <f>N108-K108</f>
        <v>-96.807838179519422</v>
      </c>
      <c r="Q108" s="102">
        <f>N108/K108</f>
        <v>0.8826571658430068</v>
      </c>
      <c r="R108" s="272"/>
      <c r="S108" s="1">
        <v>0.31388888888888888</v>
      </c>
      <c r="T108" s="2">
        <v>0.33219907407407406</v>
      </c>
      <c r="U108" s="103">
        <v>14.683333333333364</v>
      </c>
      <c r="V108" s="104">
        <v>26.36666666666666</v>
      </c>
      <c r="W108" s="105"/>
      <c r="X108" s="112"/>
      <c r="Y108" s="264"/>
      <c r="Z108" s="265"/>
      <c r="AA108" s="110">
        <f>M108-J108</f>
        <v>-387.23135271807769</v>
      </c>
      <c r="AB108" s="102">
        <f>M108/J108</f>
        <v>0.8826571658430068</v>
      </c>
      <c r="AC108" s="277"/>
    </row>
    <row r="109" spans="1:29" ht="15.75" customHeight="1">
      <c r="A109" s="280"/>
      <c r="B109" s="91" t="s">
        <v>110</v>
      </c>
      <c r="C109" s="262" t="s">
        <v>117</v>
      </c>
      <c r="D109" s="263"/>
      <c r="E109" s="92">
        <v>24.82</v>
      </c>
      <c r="F109" s="93">
        <v>1445</v>
      </c>
      <c r="G109" s="94">
        <f t="shared" si="28"/>
        <v>35864.9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2917.5546831183442</v>
      </c>
      <c r="N109" s="98">
        <f>M109/L109</f>
        <v>729.38867077958605</v>
      </c>
      <c r="O109" s="100">
        <f>L109-I109</f>
        <v>0</v>
      </c>
      <c r="P109" s="101">
        <f>N109-K109</f>
        <v>-95.61132922041395</v>
      </c>
      <c r="Q109" s="102">
        <f>N109/K109</f>
        <v>0.88410747973283155</v>
      </c>
      <c r="R109" s="272"/>
      <c r="S109" s="1">
        <v>0.34255787037037039</v>
      </c>
      <c r="T109" s="2">
        <v>0.36319444444444443</v>
      </c>
      <c r="U109" s="103">
        <v>14.916666666666707</v>
      </c>
      <c r="V109" s="104">
        <v>29.716666666666622</v>
      </c>
      <c r="W109" s="105"/>
      <c r="X109" s="112"/>
      <c r="Y109" s="264"/>
      <c r="Z109" s="265"/>
      <c r="AA109" s="110">
        <f>M109-J109</f>
        <v>-382.4453168816558</v>
      </c>
      <c r="AB109" s="102">
        <f>M109/J109</f>
        <v>0.88410747973283155</v>
      </c>
      <c r="AC109" s="277"/>
    </row>
    <row r="110" spans="1:29" ht="15.75" customHeight="1">
      <c r="A110" s="280"/>
      <c r="B110" s="91" t="s">
        <v>110</v>
      </c>
      <c r="C110" s="262" t="s">
        <v>119</v>
      </c>
      <c r="D110" s="263"/>
      <c r="E110" s="92">
        <v>30</v>
      </c>
      <c r="F110" s="93">
        <v>2427</v>
      </c>
      <c r="G110" s="94">
        <f t="shared" si="28"/>
        <v>72810</v>
      </c>
      <c r="H110" s="95"/>
      <c r="I110" s="96">
        <v>3</v>
      </c>
      <c r="J110" s="97">
        <v>3000</v>
      </c>
      <c r="K110" s="98">
        <f t="shared" si="24"/>
        <v>1000</v>
      </c>
      <c r="L110" s="99">
        <v>3</v>
      </c>
      <c r="M110" s="97">
        <f>F110/V110*60</f>
        <v>2683.4152334152354</v>
      </c>
      <c r="N110" s="98">
        <f>M110/L110</f>
        <v>894.47174447174518</v>
      </c>
      <c r="O110" s="100">
        <f>L110-I110</f>
        <v>0</v>
      </c>
      <c r="P110" s="101">
        <f>N110-K110</f>
        <v>-105.52825552825482</v>
      </c>
      <c r="Q110" s="102">
        <f>N110/K110</f>
        <v>0.89447174447174516</v>
      </c>
      <c r="R110" s="272"/>
      <c r="S110" s="1">
        <v>0.37361111111111112</v>
      </c>
      <c r="T110" s="2">
        <v>0.41129629629629627</v>
      </c>
      <c r="U110" s="103">
        <v>15.000000000000027</v>
      </c>
      <c r="V110" s="104">
        <v>54.266666666666623</v>
      </c>
      <c r="W110" s="105"/>
      <c r="X110" s="106"/>
      <c r="Y110" s="264"/>
      <c r="Z110" s="265"/>
      <c r="AA110" s="110">
        <f>M110-J110</f>
        <v>-316.58476658476457</v>
      </c>
      <c r="AB110" s="102">
        <f>M110/J110</f>
        <v>0.89447174447174516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06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29">AVERAGE(I107:I122)</f>
        <v>3.75</v>
      </c>
      <c r="J123" s="137">
        <f t="shared" si="29"/>
        <v>3225</v>
      </c>
      <c r="K123" s="138">
        <f t="shared" ref="K123" si="30">J123/I123</f>
        <v>860</v>
      </c>
      <c r="L123" s="136">
        <f t="shared" ref="L123:M123" si="31">AVERAGE(L107:L122)</f>
        <v>3.75</v>
      </c>
      <c r="M123" s="137">
        <f t="shared" si="31"/>
        <v>2856.0573551020975</v>
      </c>
      <c r="N123" s="138">
        <f t="shared" ref="N123:N128" si="32">M123/L123</f>
        <v>761.61529469389268</v>
      </c>
      <c r="O123" s="139">
        <f t="shared" ref="O123:O128" si="33">L123-I123</f>
        <v>0</v>
      </c>
      <c r="P123" s="140">
        <f t="shared" ref="P123:P128" si="34">N123-K123</f>
        <v>-98.384705306107321</v>
      </c>
      <c r="Q123" s="141">
        <f t="shared" ref="Q123:Q128" si="35">N123/K123</f>
        <v>0.8855991798766194</v>
      </c>
      <c r="R123" s="273"/>
      <c r="S123" s="142">
        <f>S107</f>
        <v>0.29166666666666669</v>
      </c>
      <c r="T123" s="143">
        <f>INDEX(T107:T122,COUNTA(T107:T122))</f>
        <v>0.41129629629629627</v>
      </c>
      <c r="U123" s="144"/>
      <c r="V123" s="155"/>
      <c r="W123" s="134"/>
      <c r="X123" s="138"/>
      <c r="Y123" s="260"/>
      <c r="Z123" s="261"/>
      <c r="AA123" s="156">
        <f t="shared" ref="AA123:AA128" si="36">M123-J123</f>
        <v>-368.94264489790248</v>
      </c>
      <c r="AB123" s="141">
        <f t="shared" ref="AB123:AB128" si="37">M123/J123</f>
        <v>0.8855991798766194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204</v>
      </c>
      <c r="G124" s="158">
        <f t="shared" ref="G124:G128" si="38">E124*F124</f>
        <v>2737.68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3206.9868995632651</v>
      </c>
      <c r="N124" s="162">
        <f t="shared" si="32"/>
        <v>534.49781659387747</v>
      </c>
      <c r="O124" s="164">
        <f t="shared" si="33"/>
        <v>0</v>
      </c>
      <c r="P124" s="165">
        <f t="shared" si="34"/>
        <v>-65.502183406122526</v>
      </c>
      <c r="Q124" s="151">
        <f t="shared" si="35"/>
        <v>0.89082969432312908</v>
      </c>
      <c r="R124" s="271">
        <f>Q140</f>
        <v>0.8712676861042653</v>
      </c>
      <c r="S124" s="166">
        <v>0.70846064814814813</v>
      </c>
      <c r="T124" s="167">
        <v>0.71111111111111114</v>
      </c>
      <c r="U124" s="168"/>
      <c r="V124" s="169">
        <v>3.8166666666667304</v>
      </c>
      <c r="W124" s="167"/>
      <c r="X124" s="170"/>
      <c r="Y124" s="274"/>
      <c r="Z124" s="275"/>
      <c r="AA124" s="108">
        <f t="shared" si="36"/>
        <v>-393.01310043673493</v>
      </c>
      <c r="AB124" s="151">
        <f t="shared" si="37"/>
        <v>0.8908296943231292</v>
      </c>
      <c r="AC124" s="276">
        <f>AB140</f>
        <v>0.8712676861042653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1436</v>
      </c>
      <c r="G125" s="94">
        <f t="shared" si="38"/>
        <v>36819.040000000001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3142.6139817629278</v>
      </c>
      <c r="N125" s="98">
        <f t="shared" si="32"/>
        <v>285.69218016026616</v>
      </c>
      <c r="O125" s="100">
        <f t="shared" si="33"/>
        <v>0</v>
      </c>
      <c r="P125" s="101">
        <f t="shared" si="34"/>
        <v>-41.58054711246109</v>
      </c>
      <c r="Q125" s="102">
        <f t="shared" si="35"/>
        <v>0.87294832826748003</v>
      </c>
      <c r="R125" s="272"/>
      <c r="S125" s="1">
        <v>0.71527777777777779</v>
      </c>
      <c r="T125" s="2">
        <v>0.73431712962962958</v>
      </c>
      <c r="U125" s="103">
        <v>5.9999999999999787</v>
      </c>
      <c r="V125" s="104">
        <v>27.416666666666583</v>
      </c>
      <c r="W125" s="105"/>
      <c r="X125" s="112"/>
      <c r="Y125" s="264"/>
      <c r="Z125" s="265"/>
      <c r="AA125" s="110">
        <f t="shared" si="36"/>
        <v>-457.38601823707222</v>
      </c>
      <c r="AB125" s="102">
        <f t="shared" si="37"/>
        <v>0.87294832826747992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1740</v>
      </c>
      <c r="G126" s="94">
        <f t="shared" si="38"/>
        <v>51364.799999999996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3114.8682247638071</v>
      </c>
      <c r="N126" s="98">
        <f t="shared" si="32"/>
        <v>183.22754263316511</v>
      </c>
      <c r="O126" s="100">
        <f t="shared" si="33"/>
        <v>0</v>
      </c>
      <c r="P126" s="101">
        <f t="shared" si="34"/>
        <v>-28.537163249187813</v>
      </c>
      <c r="Q126" s="102">
        <f t="shared" si="35"/>
        <v>0.86524117354550201</v>
      </c>
      <c r="R126" s="272"/>
      <c r="S126" s="1">
        <v>0.73783564814814817</v>
      </c>
      <c r="T126" s="2">
        <v>0.76111111111111107</v>
      </c>
      <c r="U126" s="103">
        <v>5.0666666666667659</v>
      </c>
      <c r="V126" s="104">
        <v>33.51666666666658</v>
      </c>
      <c r="W126" s="105"/>
      <c r="X126" s="112"/>
      <c r="Y126" s="264"/>
      <c r="Z126" s="265"/>
      <c r="AA126" s="110">
        <f t="shared" si="36"/>
        <v>-485.13177523619288</v>
      </c>
      <c r="AB126" s="102">
        <f t="shared" si="37"/>
        <v>0.86524117354550201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1902</v>
      </c>
      <c r="G127" s="94">
        <f t="shared" si="38"/>
        <v>56774.700000000004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3115.1956323930826</v>
      </c>
      <c r="N127" s="98">
        <f t="shared" si="32"/>
        <v>183.24680190547545</v>
      </c>
      <c r="O127" s="100">
        <f t="shared" si="33"/>
        <v>0</v>
      </c>
      <c r="P127" s="101">
        <f t="shared" si="34"/>
        <v>-28.517903976877477</v>
      </c>
      <c r="Q127" s="102">
        <f t="shared" si="35"/>
        <v>0.8653321201091897</v>
      </c>
      <c r="R127" s="272"/>
      <c r="S127" s="1">
        <v>0.76553240740740736</v>
      </c>
      <c r="T127" s="2">
        <v>0.79097222222222219</v>
      </c>
      <c r="U127" s="103">
        <v>6.3666666666666494</v>
      </c>
      <c r="V127" s="104">
        <v>36.633333333333354</v>
      </c>
      <c r="W127" s="105"/>
      <c r="X127" s="106"/>
      <c r="Y127" s="264"/>
      <c r="Z127" s="265"/>
      <c r="AA127" s="110">
        <f t="shared" si="36"/>
        <v>-484.80436760691737</v>
      </c>
      <c r="AB127" s="102">
        <f t="shared" si="37"/>
        <v>0.86533212010918958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2542</v>
      </c>
      <c r="G128" s="94">
        <f t="shared" si="38"/>
        <v>72624.94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3103.1536113936922</v>
      </c>
      <c r="N128" s="98">
        <f t="shared" si="32"/>
        <v>258.59613428280767</v>
      </c>
      <c r="O128" s="100">
        <f t="shared" si="33"/>
        <v>0</v>
      </c>
      <c r="P128" s="101">
        <f t="shared" si="34"/>
        <v>-41.403865717192332</v>
      </c>
      <c r="Q128" s="102">
        <f t="shared" si="35"/>
        <v>0.86198711427602559</v>
      </c>
      <c r="R128" s="272"/>
      <c r="S128" s="1">
        <v>0.79513888888888884</v>
      </c>
      <c r="T128" s="2">
        <v>0.82927083333333329</v>
      </c>
      <c r="U128" s="103">
        <v>5.9999999999999787</v>
      </c>
      <c r="V128" s="104">
        <v>49.150000000000006</v>
      </c>
      <c r="W128" s="105"/>
      <c r="X128" s="106"/>
      <c r="Y128" s="264"/>
      <c r="Z128" s="265"/>
      <c r="AA128" s="110">
        <f t="shared" si="36"/>
        <v>-496.84638860630776</v>
      </c>
      <c r="AB128" s="102">
        <f t="shared" si="37"/>
        <v>0.86198711427602559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39">AVERAGE(I124:I139)</f>
        <v>12.6</v>
      </c>
      <c r="J140" s="137">
        <f t="shared" si="39"/>
        <v>3600</v>
      </c>
      <c r="K140" s="138">
        <f t="shared" ref="K140" si="40">J140/I140</f>
        <v>285.71428571428572</v>
      </c>
      <c r="L140" s="136">
        <f t="shared" ref="L140:M140" si="41">AVERAGE(L124:L139)</f>
        <v>12.6</v>
      </c>
      <c r="M140" s="137">
        <f t="shared" si="41"/>
        <v>3136.563669975355</v>
      </c>
      <c r="N140" s="138">
        <f>M140/L140</f>
        <v>248.93362460121867</v>
      </c>
      <c r="O140" s="139">
        <f>L140-I140</f>
        <v>0</v>
      </c>
      <c r="P140" s="140">
        <f>N140-K140</f>
        <v>-36.780661113067055</v>
      </c>
      <c r="Q140" s="141">
        <f>N140/K140</f>
        <v>0.8712676861042653</v>
      </c>
      <c r="R140" s="273"/>
      <c r="S140" s="142">
        <f>S124</f>
        <v>0.70846064814814813</v>
      </c>
      <c r="T140" s="143">
        <f>INDEX(T124:T139,COUNTA(T124:T139))</f>
        <v>0.82927083333333329</v>
      </c>
      <c r="U140" s="144"/>
      <c r="V140" s="155"/>
      <c r="W140" s="134"/>
      <c r="X140" s="138"/>
      <c r="Y140" s="260"/>
      <c r="Z140" s="261"/>
      <c r="AA140" s="156">
        <f>M140-J140</f>
        <v>-463.43633002464503</v>
      </c>
      <c r="AB140" s="141">
        <f>M140/J140</f>
        <v>0.8712676861042653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1804</v>
      </c>
      <c r="G141" s="158">
        <f t="shared" ref="G141:G143" si="42">E141*F141</f>
        <v>40066.840000000004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2649.6940024479809</v>
      </c>
      <c r="N141" s="162">
        <f>M141/L141</f>
        <v>662.42350061199522</v>
      </c>
      <c r="O141" s="164">
        <f>L141-I141</f>
        <v>0</v>
      </c>
      <c r="P141" s="165">
        <f>N141-K141</f>
        <v>-87.576499388004777</v>
      </c>
      <c r="Q141" s="151">
        <f>N141/K141</f>
        <v>0.88323133414932697</v>
      </c>
      <c r="R141" s="271">
        <f>Q157</f>
        <v>0.88832456893458933</v>
      </c>
      <c r="S141" s="166">
        <v>0.70843750000000005</v>
      </c>
      <c r="T141" s="167">
        <v>0.7368055555555556</v>
      </c>
      <c r="U141" s="168"/>
      <c r="V141" s="169">
        <v>40.849999999999994</v>
      </c>
      <c r="W141" s="172"/>
      <c r="X141" s="150"/>
      <c r="Y141" s="274"/>
      <c r="Z141" s="275"/>
      <c r="AA141" s="108">
        <f>M141-J141</f>
        <v>-350.30599755201911</v>
      </c>
      <c r="AB141" s="151">
        <f>M141/J141</f>
        <v>0.88323133414932697</v>
      </c>
      <c r="AC141" s="276">
        <f>AB157</f>
        <v>0.88832456893458922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2792</v>
      </c>
      <c r="G142" s="94">
        <f t="shared" si="42"/>
        <v>46626.400000000001</v>
      </c>
      <c r="H142" s="95"/>
      <c r="I142" s="96">
        <v>3</v>
      </c>
      <c r="J142" s="97">
        <v>3300</v>
      </c>
      <c r="K142" s="98">
        <f t="shared" ref="K142:K143" si="43">J142/I142</f>
        <v>1100</v>
      </c>
      <c r="L142" s="99">
        <v>3</v>
      </c>
      <c r="M142" s="97">
        <f>F142/V142*60</f>
        <v>2939.8069610997363</v>
      </c>
      <c r="N142" s="98">
        <f>M142/L142</f>
        <v>979.93565369991211</v>
      </c>
      <c r="O142" s="100">
        <f>L142-I142</f>
        <v>0</v>
      </c>
      <c r="P142" s="101">
        <f>N142-K142</f>
        <v>-120.06434630008789</v>
      </c>
      <c r="Q142" s="102">
        <f>N142/K142</f>
        <v>0.89085059427264734</v>
      </c>
      <c r="R142" s="272"/>
      <c r="S142" s="1">
        <v>0.74098379629629629</v>
      </c>
      <c r="T142" s="2">
        <v>0.78055555555555556</v>
      </c>
      <c r="U142" s="103">
        <v>6.0166666666665947</v>
      </c>
      <c r="V142" s="104">
        <v>56.983333333333341</v>
      </c>
      <c r="W142" s="105"/>
      <c r="X142" s="106"/>
      <c r="Y142" s="264"/>
      <c r="Z142" s="265"/>
      <c r="AA142" s="110">
        <f>M142-J142</f>
        <v>-360.19303890026367</v>
      </c>
      <c r="AB142" s="102">
        <f>M142/J142</f>
        <v>0.89085059427264734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5654</v>
      </c>
      <c r="G143" s="94">
        <f t="shared" si="42"/>
        <v>101150.06</v>
      </c>
      <c r="H143" s="95"/>
      <c r="I143" s="96">
        <v>4</v>
      </c>
      <c r="J143" s="97">
        <v>3300</v>
      </c>
      <c r="K143" s="98">
        <f t="shared" si="43"/>
        <v>825</v>
      </c>
      <c r="L143" s="99">
        <v>4</v>
      </c>
      <c r="M143" s="97">
        <f>F143/V143*60</f>
        <v>2938.4148982243396</v>
      </c>
      <c r="N143" s="98">
        <f>M143/L143</f>
        <v>734.6037245560849</v>
      </c>
      <c r="O143" s="100">
        <f>L143-I143</f>
        <v>0</v>
      </c>
      <c r="P143" s="101">
        <f>N143-K143</f>
        <v>-90.396275443915101</v>
      </c>
      <c r="Q143" s="102">
        <f>N143/K143</f>
        <v>0.89042875703767865</v>
      </c>
      <c r="R143" s="272"/>
      <c r="S143" s="1">
        <v>0.78402777777777777</v>
      </c>
      <c r="T143" s="2">
        <v>0.86420138888888887</v>
      </c>
      <c r="U143" s="103">
        <v>4.9999999999999822</v>
      </c>
      <c r="V143" s="104">
        <v>115.44999999999999</v>
      </c>
      <c r="W143" s="105"/>
      <c r="X143" s="106"/>
      <c r="Y143" s="264"/>
      <c r="Z143" s="265"/>
      <c r="AA143" s="110">
        <f>M143-J143</f>
        <v>-361.58510177566041</v>
      </c>
      <c r="AB143" s="102">
        <f>M143/J143</f>
        <v>0.89042875703767865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44">AVERAGE(I141:I156)</f>
        <v>3.6666666666666665</v>
      </c>
      <c r="J157" s="137">
        <f t="shared" si="44"/>
        <v>3200</v>
      </c>
      <c r="K157" s="138">
        <f t="shared" ref="K157" si="45">J157/I157</f>
        <v>872.72727272727275</v>
      </c>
      <c r="L157" s="136">
        <f t="shared" ref="L157:M157" si="46">AVERAGE(L141:L156)</f>
        <v>3.6666666666666665</v>
      </c>
      <c r="M157" s="137">
        <f t="shared" si="46"/>
        <v>2842.6386205906856</v>
      </c>
      <c r="N157" s="138">
        <f>M157/L157</f>
        <v>775.26507834291431</v>
      </c>
      <c r="O157" s="139">
        <f>L157-I157</f>
        <v>0</v>
      </c>
      <c r="P157" s="140">
        <f>N157-K157</f>
        <v>-97.46219438435844</v>
      </c>
      <c r="Q157" s="141">
        <f>N157/K157</f>
        <v>0.88832456893458933</v>
      </c>
      <c r="R157" s="273"/>
      <c r="S157" s="142">
        <f>S141</f>
        <v>0.70843750000000005</v>
      </c>
      <c r="T157" s="143">
        <f>INDEX(T141:T156,COUNTA(T141:T156))</f>
        <v>0.86420138888888887</v>
      </c>
      <c r="U157" s="144"/>
      <c r="V157" s="155"/>
      <c r="W157" s="88"/>
      <c r="X157" s="90"/>
      <c r="Y157" s="260"/>
      <c r="Z157" s="261"/>
      <c r="AA157" s="156">
        <f>M157-J157</f>
        <v>-357.3613794093144</v>
      </c>
      <c r="AB157" s="141">
        <f>M157/J157</f>
        <v>0.88832456893458922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1880</v>
      </c>
      <c r="G158" s="158">
        <f t="shared" ref="G158:G160" si="47">E158*F158</f>
        <v>41886.400000000001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2941.3298565840996</v>
      </c>
      <c r="N158" s="162">
        <f>M158/L158</f>
        <v>588.2659713168199</v>
      </c>
      <c r="O158" s="164">
        <f>L158-I158</f>
        <v>0</v>
      </c>
      <c r="P158" s="165">
        <f>N158-K158</f>
        <v>-71.7340286831801</v>
      </c>
      <c r="Q158" s="151">
        <f>N158/K158</f>
        <v>0.89131207775275745</v>
      </c>
      <c r="R158" s="271">
        <f>Q174</f>
        <v>0.89140467443869398</v>
      </c>
      <c r="S158" s="166">
        <v>0.70833333333333337</v>
      </c>
      <c r="T158" s="167">
        <v>0.73496527777777776</v>
      </c>
      <c r="U158" s="168"/>
      <c r="V158" s="169">
        <v>38.349999999999923</v>
      </c>
      <c r="W158" s="172"/>
      <c r="X158" s="150"/>
      <c r="Y158" s="274"/>
      <c r="Z158" s="275"/>
      <c r="AA158" s="108">
        <f>M158-J158</f>
        <v>-358.67014341590038</v>
      </c>
      <c r="AB158" s="151">
        <f>M158/J158</f>
        <v>0.89131207775275745</v>
      </c>
      <c r="AC158" s="276">
        <f>AB174</f>
        <v>0.89140467443869387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1086</v>
      </c>
      <c r="G159" s="94">
        <f t="shared" si="47"/>
        <v>19743.48</v>
      </c>
      <c r="H159" s="95"/>
      <c r="I159" s="96">
        <v>4</v>
      </c>
      <c r="J159" s="97">
        <v>3300</v>
      </c>
      <c r="K159" s="98">
        <f t="shared" ref="K159:K197" si="48">J159/I159</f>
        <v>825</v>
      </c>
      <c r="L159" s="99">
        <v>4</v>
      </c>
      <c r="M159" s="97">
        <f>F159/V159*60</f>
        <v>2943.9759036144583</v>
      </c>
      <c r="N159" s="98">
        <f>M159/L159</f>
        <v>735.99397590361457</v>
      </c>
      <c r="O159" s="100">
        <f>L159-I159</f>
        <v>0</v>
      </c>
      <c r="P159" s="101">
        <f>N159-K159</f>
        <v>-89.006024096385431</v>
      </c>
      <c r="Q159" s="102">
        <f>N159/K159</f>
        <v>0.89211391018619945</v>
      </c>
      <c r="R159" s="272"/>
      <c r="S159" s="1">
        <v>0.73888888888888893</v>
      </c>
      <c r="T159" s="2">
        <v>0.7542592592592593</v>
      </c>
      <c r="U159" s="103">
        <v>5.6500000000000838</v>
      </c>
      <c r="V159" s="104">
        <v>22.133333333333329</v>
      </c>
      <c r="W159" s="105"/>
      <c r="X159" s="106"/>
      <c r="Y159" s="264"/>
      <c r="Z159" s="265"/>
      <c r="AA159" s="110">
        <f>M159-J159</f>
        <v>-356.02409638554172</v>
      </c>
      <c r="AB159" s="102">
        <f>M159/J159</f>
        <v>0.89211391018619945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8217</v>
      </c>
      <c r="G160" s="94">
        <f t="shared" si="47"/>
        <v>136895.22</v>
      </c>
      <c r="H160" s="95"/>
      <c r="I160" s="96">
        <v>4</v>
      </c>
      <c r="J160" s="97">
        <v>3300</v>
      </c>
      <c r="K160" s="98">
        <f t="shared" si="48"/>
        <v>825</v>
      </c>
      <c r="L160" s="99">
        <v>4</v>
      </c>
      <c r="M160" s="97">
        <f>F160/V160*60</f>
        <v>2939.6005167445105</v>
      </c>
      <c r="N160" s="98">
        <f>M160/L160</f>
        <v>734.90012918612763</v>
      </c>
      <c r="O160" s="100">
        <f>L160-I160</f>
        <v>0</v>
      </c>
      <c r="P160" s="101">
        <f>N160-K160</f>
        <v>-90.099870813872371</v>
      </c>
      <c r="Q160" s="102">
        <f>N160/K160</f>
        <v>0.89078803537712437</v>
      </c>
      <c r="R160" s="272"/>
      <c r="S160" s="1">
        <v>0.75853009259259263</v>
      </c>
      <c r="T160" s="2">
        <v>0.875</v>
      </c>
      <c r="U160" s="103">
        <v>6.1500000000000021</v>
      </c>
      <c r="V160" s="104">
        <v>167.71666666666661</v>
      </c>
      <c r="W160" s="105"/>
      <c r="X160" s="106"/>
      <c r="Y160" s="264"/>
      <c r="Z160" s="265"/>
      <c r="AA160" s="110">
        <f>M160-J160</f>
        <v>-360.39948325548949</v>
      </c>
      <c r="AB160" s="102">
        <f>M160/J160</f>
        <v>0.89078803537712437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49">AVERAGE(I158:I173)</f>
        <v>4.333333333333333</v>
      </c>
      <c r="J174" s="137">
        <f t="shared" si="49"/>
        <v>3300</v>
      </c>
      <c r="K174" s="138">
        <f t="shared" ref="K174" si="50">J174/I174</f>
        <v>761.53846153846155</v>
      </c>
      <c r="L174" s="136">
        <f t="shared" ref="L174:M174" si="51">AVERAGE(L158:L173)</f>
        <v>4.333333333333333</v>
      </c>
      <c r="M174" s="137">
        <f t="shared" si="51"/>
        <v>2941.6354256476898</v>
      </c>
      <c r="N174" s="138">
        <f>M174/L174</f>
        <v>678.83894438023617</v>
      </c>
      <c r="O174" s="139">
        <f>L174-I174</f>
        <v>0</v>
      </c>
      <c r="P174" s="140">
        <f>N174-K174</f>
        <v>-82.699517158225376</v>
      </c>
      <c r="Q174" s="141">
        <f>N174/K174</f>
        <v>0.89140467443869398</v>
      </c>
      <c r="R174" s="273"/>
      <c r="S174" s="142">
        <f>S158</f>
        <v>0.70833333333333337</v>
      </c>
      <c r="T174" s="143">
        <f>INDEX(T158:T173,COUNTA(T158:T173))</f>
        <v>0.875</v>
      </c>
      <c r="U174" s="144"/>
      <c r="V174" s="155"/>
      <c r="W174" s="88"/>
      <c r="X174" s="90"/>
      <c r="Y174" s="260"/>
      <c r="Z174" s="261"/>
      <c r="AA174" s="156">
        <f>M174-J174</f>
        <v>-358.36457435231023</v>
      </c>
      <c r="AB174" s="141">
        <f>M174/J174</f>
        <v>0.89140467443869387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1353</v>
      </c>
      <c r="G175" s="158">
        <f t="shared" ref="G175:G178" si="52">E175*F175</f>
        <v>18982.59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2677.735019241351</v>
      </c>
      <c r="N175" s="162">
        <f>M175/L175</f>
        <v>892.57833974711696</v>
      </c>
      <c r="O175" s="164">
        <f>L175-I175</f>
        <v>0</v>
      </c>
      <c r="P175" s="165">
        <f>N175-K175</f>
        <v>-107.42166025288304</v>
      </c>
      <c r="Q175" s="151">
        <f>N175/K175</f>
        <v>0.89257833974711698</v>
      </c>
      <c r="R175" s="271">
        <f>Q191</f>
        <v>0.8841387643917229</v>
      </c>
      <c r="S175" s="166">
        <v>0.70833333333333337</v>
      </c>
      <c r="T175" s="167">
        <v>0.72938657407407403</v>
      </c>
      <c r="U175" s="168"/>
      <c r="V175" s="169">
        <v>30.316666666666556</v>
      </c>
      <c r="W175" s="172"/>
      <c r="X175" s="150"/>
      <c r="Y175" s="274"/>
      <c r="Z175" s="275"/>
      <c r="AA175" s="108">
        <f>M175-J175</f>
        <v>-322.26498075864902</v>
      </c>
      <c r="AB175" s="151">
        <f>M175/J175</f>
        <v>0.89257833974711698</v>
      </c>
      <c r="AC175" s="276">
        <f>AB191</f>
        <v>0.8841387643917229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2112</v>
      </c>
      <c r="G176" s="94">
        <f t="shared" si="52"/>
        <v>38396.159999999996</v>
      </c>
      <c r="H176" s="95"/>
      <c r="I176" s="96">
        <v>4</v>
      </c>
      <c r="J176" s="97">
        <v>3000</v>
      </c>
      <c r="K176" s="98">
        <f t="shared" si="48"/>
        <v>750</v>
      </c>
      <c r="L176" s="99">
        <v>4</v>
      </c>
      <c r="M176" s="97">
        <f>F176/V176*60</f>
        <v>2674.3580724586732</v>
      </c>
      <c r="N176" s="98">
        <f>M176/L176</f>
        <v>668.58951811466829</v>
      </c>
      <c r="O176" s="100">
        <f>L176-I176</f>
        <v>0</v>
      </c>
      <c r="P176" s="101">
        <f>N176-K176</f>
        <v>-81.410481885331706</v>
      </c>
      <c r="Q176" s="102">
        <f>N176/K176</f>
        <v>0.89145269081955769</v>
      </c>
      <c r="R176" s="272"/>
      <c r="S176" s="1">
        <v>0.73958333333333337</v>
      </c>
      <c r="T176" s="2">
        <v>0.77248842592592593</v>
      </c>
      <c r="U176" s="103">
        <v>14.683333333333444</v>
      </c>
      <c r="V176" s="104">
        <v>47.383333333333283</v>
      </c>
      <c r="W176" s="105"/>
      <c r="X176" s="106"/>
      <c r="Y176" s="264"/>
      <c r="Z176" s="265"/>
      <c r="AA176" s="110">
        <f>M176-J176</f>
        <v>-325.64192754132682</v>
      </c>
      <c r="AB176" s="102">
        <f>M176/J176</f>
        <v>0.89145269081955769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5266</v>
      </c>
      <c r="G177" s="94">
        <f t="shared" si="52"/>
        <v>75198.48</v>
      </c>
      <c r="H177" s="95">
        <v>2</v>
      </c>
      <c r="I177" s="96">
        <v>3</v>
      </c>
      <c r="J177" s="97">
        <v>3600</v>
      </c>
      <c r="K177" s="98">
        <f t="shared" si="48"/>
        <v>1200</v>
      </c>
      <c r="L177" s="99">
        <v>3</v>
      </c>
      <c r="M177" s="97">
        <f>F177/V177*60</f>
        <v>3110.8631440761405</v>
      </c>
      <c r="N177" s="98">
        <f>M177/L177</f>
        <v>1036.9543813587136</v>
      </c>
      <c r="O177" s="100">
        <f>L177-I177</f>
        <v>0</v>
      </c>
      <c r="P177" s="101">
        <f>N177-K177</f>
        <v>-163.04561864128641</v>
      </c>
      <c r="Q177" s="102">
        <f>N177/K177</f>
        <v>0.86412865113226134</v>
      </c>
      <c r="R177" s="272"/>
      <c r="S177" s="1">
        <v>0.78293981481481478</v>
      </c>
      <c r="T177" s="2">
        <v>0.85347222222222219</v>
      </c>
      <c r="U177" s="103">
        <v>15.049999999999955</v>
      </c>
      <c r="V177" s="104">
        <v>101.56666666666666</v>
      </c>
      <c r="W177" s="105">
        <v>0.85347222222222219</v>
      </c>
      <c r="X177" s="106">
        <v>0.90650462962962963</v>
      </c>
      <c r="Y177" s="264"/>
      <c r="Z177" s="265"/>
      <c r="AA177" s="110">
        <f>M177-J177</f>
        <v>-489.13685592385946</v>
      </c>
      <c r="AB177" s="102">
        <f>M177/J177</f>
        <v>0.86412865113226123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6632</v>
      </c>
      <c r="G178" s="94">
        <f t="shared" si="52"/>
        <v>93046.959999999992</v>
      </c>
      <c r="H178" s="95"/>
      <c r="I178" s="96">
        <v>3</v>
      </c>
      <c r="J178" s="97">
        <v>3000</v>
      </c>
      <c r="K178" s="98">
        <f t="shared" si="48"/>
        <v>1000</v>
      </c>
      <c r="L178" s="99">
        <v>3</v>
      </c>
      <c r="M178" s="97">
        <f>F178/V178*60</f>
        <v>2677.192195559544</v>
      </c>
      <c r="N178" s="98">
        <f>M178/L178</f>
        <v>892.39739851984802</v>
      </c>
      <c r="O178" s="100">
        <f>L178-I178</f>
        <v>0</v>
      </c>
      <c r="P178" s="101">
        <f>N178-K178</f>
        <v>-107.60260148015198</v>
      </c>
      <c r="Q178" s="102">
        <f>N178/K178</f>
        <v>0.89239739851984801</v>
      </c>
      <c r="R178" s="272"/>
      <c r="S178" s="1">
        <v>0.90650462962962963</v>
      </c>
      <c r="T178" s="2">
        <v>1.0097222222222222</v>
      </c>
      <c r="U178" s="103">
        <v>76.366666666666717</v>
      </c>
      <c r="V178" s="104">
        <v>148.63333333333327</v>
      </c>
      <c r="W178" s="105"/>
      <c r="X178" s="106"/>
      <c r="Y178" s="264"/>
      <c r="Z178" s="265"/>
      <c r="AA178" s="110">
        <f>M178-J178</f>
        <v>-322.80780444045604</v>
      </c>
      <c r="AB178" s="102">
        <f>M178/J178</f>
        <v>0.89239739851984801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3">AVERAGE(I175:I190)</f>
        <v>3.25</v>
      </c>
      <c r="J191" s="137">
        <f t="shared" si="53"/>
        <v>3150</v>
      </c>
      <c r="K191" s="138">
        <f t="shared" ref="K191" si="54">J191/I191</f>
        <v>969.23076923076928</v>
      </c>
      <c r="L191" s="136">
        <f t="shared" ref="L191:M191" si="55">AVERAGE(L175:L190)</f>
        <v>3.25</v>
      </c>
      <c r="M191" s="137">
        <f t="shared" si="55"/>
        <v>2785.0371078339272</v>
      </c>
      <c r="N191" s="138">
        <f t="shared" ref="N191:N197" si="56">M191/L191</f>
        <v>856.93449471813142</v>
      </c>
      <c r="O191" s="139">
        <f t="shared" ref="O191:O197" si="57">L191-I191</f>
        <v>0</v>
      </c>
      <c r="P191" s="140">
        <f t="shared" ref="P191:P197" si="58">N191-K191</f>
        <v>-112.29627451263786</v>
      </c>
      <c r="Q191" s="141">
        <f t="shared" ref="Q191:Q197" si="59">N191/K191</f>
        <v>0.8841387643917229</v>
      </c>
      <c r="R191" s="273"/>
      <c r="S191" s="142">
        <f>S175</f>
        <v>0.70833333333333337</v>
      </c>
      <c r="T191" s="143">
        <f>INDEX(T175:T190,COUNTA(T175:T190))</f>
        <v>1.0097222222222222</v>
      </c>
      <c r="U191" s="144"/>
      <c r="V191" s="155"/>
      <c r="W191" s="88"/>
      <c r="X191" s="90"/>
      <c r="Y191" s="260"/>
      <c r="Z191" s="261"/>
      <c r="AA191" s="156">
        <f t="shared" ref="AA191:AA197" si="60">M191-J191</f>
        <v>-364.96289216607283</v>
      </c>
      <c r="AB191" s="141">
        <f t="shared" ref="AB191:AB197" si="61">M191/J191</f>
        <v>0.8841387643917229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1517</v>
      </c>
      <c r="G192" s="158">
        <f t="shared" ref="G192:G197" si="62">E192*F192</f>
        <v>27579.06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3">F192/V192*60</f>
        <v>3110.0227790432923</v>
      </c>
      <c r="N192" s="162">
        <f t="shared" si="56"/>
        <v>1036.6742596810975</v>
      </c>
      <c r="O192" s="164">
        <f t="shared" si="57"/>
        <v>0</v>
      </c>
      <c r="P192" s="165">
        <f t="shared" si="58"/>
        <v>-163.32574031890249</v>
      </c>
      <c r="Q192" s="151">
        <f t="shared" si="59"/>
        <v>0.8638952164009146</v>
      </c>
      <c r="R192" s="271">
        <f>Q208</f>
        <v>0.86994746872438844</v>
      </c>
      <c r="S192" s="166">
        <v>0.70833333333333337</v>
      </c>
      <c r="T192" s="167">
        <v>0.72865740740740736</v>
      </c>
      <c r="U192" s="168"/>
      <c r="V192" s="169">
        <v>29.266666666666552</v>
      </c>
      <c r="W192" s="167"/>
      <c r="X192" s="170"/>
      <c r="Y192" s="274"/>
      <c r="Z192" s="275"/>
      <c r="AA192" s="173">
        <f t="shared" si="60"/>
        <v>-489.9772209567077</v>
      </c>
      <c r="AB192" s="151">
        <f t="shared" si="61"/>
        <v>0.86389521640091449</v>
      </c>
      <c r="AC192" s="276">
        <f>AB208</f>
        <v>0.86994746872438855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1677</v>
      </c>
      <c r="G193" s="94">
        <f t="shared" si="62"/>
        <v>30487.86</v>
      </c>
      <c r="H193" s="95"/>
      <c r="I193" s="96">
        <v>3</v>
      </c>
      <c r="J193" s="97">
        <v>3600</v>
      </c>
      <c r="K193" s="98">
        <f t="shared" si="48"/>
        <v>1200</v>
      </c>
      <c r="L193" s="99">
        <v>3</v>
      </c>
      <c r="M193" s="97">
        <f t="shared" si="63"/>
        <v>3108.7538619979505</v>
      </c>
      <c r="N193" s="98">
        <f t="shared" si="56"/>
        <v>1036.2512873326502</v>
      </c>
      <c r="O193" s="100">
        <f t="shared" si="57"/>
        <v>0</v>
      </c>
      <c r="P193" s="101">
        <f t="shared" si="58"/>
        <v>-163.74871266734976</v>
      </c>
      <c r="Q193" s="102">
        <f t="shared" si="59"/>
        <v>0.86354273944387516</v>
      </c>
      <c r="R193" s="272"/>
      <c r="S193" s="1">
        <v>0.73888888888888893</v>
      </c>
      <c r="T193" s="2">
        <v>0.7613657407407407</v>
      </c>
      <c r="U193" s="103">
        <v>14.733333333333452</v>
      </c>
      <c r="V193" s="104">
        <v>32.366666666666561</v>
      </c>
      <c r="W193" s="105"/>
      <c r="X193" s="112"/>
      <c r="Y193" s="264"/>
      <c r="Z193" s="265"/>
      <c r="AA193" s="174">
        <f t="shared" si="60"/>
        <v>-491.24613800204952</v>
      </c>
      <c r="AB193" s="102">
        <f t="shared" si="61"/>
        <v>0.86354273944387516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2718</v>
      </c>
      <c r="G194" s="94">
        <f t="shared" si="62"/>
        <v>67460.759999999995</v>
      </c>
      <c r="H194" s="95"/>
      <c r="I194" s="96">
        <v>4</v>
      </c>
      <c r="J194" s="97">
        <v>3300</v>
      </c>
      <c r="K194" s="98">
        <f t="shared" si="48"/>
        <v>825</v>
      </c>
      <c r="L194" s="99">
        <v>4</v>
      </c>
      <c r="M194" s="97">
        <f t="shared" si="63"/>
        <v>2915.6138259833133</v>
      </c>
      <c r="N194" s="98">
        <f t="shared" si="56"/>
        <v>728.90345649582832</v>
      </c>
      <c r="O194" s="100">
        <f t="shared" si="57"/>
        <v>0</v>
      </c>
      <c r="P194" s="101">
        <f t="shared" si="58"/>
        <v>-96.096543504171677</v>
      </c>
      <c r="Q194" s="102">
        <f t="shared" si="59"/>
        <v>0.88351934120706466</v>
      </c>
      <c r="R194" s="272"/>
      <c r="S194" s="1">
        <v>0.77157407407407408</v>
      </c>
      <c r="T194" s="2">
        <v>0.81041666666666667</v>
      </c>
      <c r="U194" s="103">
        <v>14.70000000000006</v>
      </c>
      <c r="V194" s="104">
        <v>55.933333333333337</v>
      </c>
      <c r="W194" s="105"/>
      <c r="X194" s="112"/>
      <c r="Y194" s="264"/>
      <c r="Z194" s="265"/>
      <c r="AA194" s="174">
        <f t="shared" si="60"/>
        <v>-384.38617401668671</v>
      </c>
      <c r="AB194" s="102">
        <f t="shared" si="61"/>
        <v>0.88351934120706466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2267</v>
      </c>
      <c r="G195" s="94">
        <f t="shared" si="62"/>
        <v>56743.01</v>
      </c>
      <c r="H195" s="95"/>
      <c r="I195" s="96">
        <v>4</v>
      </c>
      <c r="J195" s="97">
        <v>3300</v>
      </c>
      <c r="K195" s="98">
        <f t="shared" si="48"/>
        <v>825</v>
      </c>
      <c r="L195" s="99">
        <v>4</v>
      </c>
      <c r="M195" s="97">
        <f t="shared" si="63"/>
        <v>2913.6736879685832</v>
      </c>
      <c r="N195" s="98">
        <f t="shared" si="56"/>
        <v>728.4184219921458</v>
      </c>
      <c r="O195" s="100">
        <f t="shared" si="57"/>
        <v>0</v>
      </c>
      <c r="P195" s="101">
        <f t="shared" si="58"/>
        <v>-96.581578007854205</v>
      </c>
      <c r="Q195" s="102">
        <f t="shared" si="59"/>
        <v>0.88293142059654039</v>
      </c>
      <c r="R195" s="272"/>
      <c r="S195" s="1">
        <v>0.82105324074074071</v>
      </c>
      <c r="T195" s="2">
        <v>0.85347222222222219</v>
      </c>
      <c r="U195" s="103">
        <v>15.31666666666661</v>
      </c>
      <c r="V195" s="104">
        <v>46.68333333333333</v>
      </c>
      <c r="W195" s="105">
        <v>0.85347222222222219</v>
      </c>
      <c r="X195" s="106">
        <v>0.90716435185185185</v>
      </c>
      <c r="Y195" s="264"/>
      <c r="Z195" s="265"/>
      <c r="AA195" s="174">
        <f t="shared" si="60"/>
        <v>-386.32631203141682</v>
      </c>
      <c r="AB195" s="102">
        <f t="shared" si="61"/>
        <v>0.88293142059654039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2264</v>
      </c>
      <c r="G196" s="94">
        <f t="shared" si="62"/>
        <v>41159.519999999997</v>
      </c>
      <c r="H196" s="112"/>
      <c r="I196" s="96">
        <v>3</v>
      </c>
      <c r="J196" s="97">
        <v>3600</v>
      </c>
      <c r="K196" s="98">
        <f t="shared" si="48"/>
        <v>1200</v>
      </c>
      <c r="L196" s="113">
        <v>3</v>
      </c>
      <c r="M196" s="97">
        <f t="shared" si="63"/>
        <v>3109.6528042731779</v>
      </c>
      <c r="N196" s="98">
        <f t="shared" si="56"/>
        <v>1036.5509347577261</v>
      </c>
      <c r="O196" s="100">
        <f t="shared" si="57"/>
        <v>0</v>
      </c>
      <c r="P196" s="101">
        <f t="shared" si="58"/>
        <v>-163.44906524227395</v>
      </c>
      <c r="Q196" s="102">
        <f t="shared" si="59"/>
        <v>0.86379244563143842</v>
      </c>
      <c r="R196" s="272"/>
      <c r="S196" s="1">
        <v>0.90716435185185185</v>
      </c>
      <c r="T196" s="2">
        <v>0.9375</v>
      </c>
      <c r="U196" s="103">
        <v>77.316666666666706</v>
      </c>
      <c r="V196" s="104">
        <v>43.683333333333337</v>
      </c>
      <c r="W196" s="105"/>
      <c r="X196" s="106"/>
      <c r="Y196" s="264"/>
      <c r="Z196" s="265"/>
      <c r="AA196" s="174">
        <f t="shared" si="60"/>
        <v>-490.34719572682206</v>
      </c>
      <c r="AB196" s="102">
        <f t="shared" si="61"/>
        <v>0.86379244563143831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4468</v>
      </c>
      <c r="G197" s="114">
        <f t="shared" si="62"/>
        <v>63803.039999999994</v>
      </c>
      <c r="H197" s="115"/>
      <c r="I197" s="96">
        <v>3</v>
      </c>
      <c r="J197" s="97">
        <v>3600</v>
      </c>
      <c r="K197" s="98">
        <f t="shared" si="48"/>
        <v>1200</v>
      </c>
      <c r="L197" s="99">
        <v>3</v>
      </c>
      <c r="M197" s="97">
        <f t="shared" si="63"/>
        <v>3111.1798839458415</v>
      </c>
      <c r="N197" s="98">
        <f t="shared" si="56"/>
        <v>1037.0599613152806</v>
      </c>
      <c r="O197" s="100">
        <f t="shared" si="57"/>
        <v>0</v>
      </c>
      <c r="P197" s="101">
        <f t="shared" si="58"/>
        <v>-162.94003868471941</v>
      </c>
      <c r="Q197" s="102">
        <f t="shared" si="59"/>
        <v>0.86421663442940044</v>
      </c>
      <c r="R197" s="272"/>
      <c r="S197" s="1">
        <v>0.94791666666666663</v>
      </c>
      <c r="T197" s="2">
        <v>1.0077546296296296</v>
      </c>
      <c r="U197" s="103">
        <v>14.999999999999947</v>
      </c>
      <c r="V197" s="104">
        <v>86.166666666666657</v>
      </c>
      <c r="W197" s="105"/>
      <c r="X197" s="3"/>
      <c r="Y197" s="264"/>
      <c r="Z197" s="265"/>
      <c r="AA197" s="174">
        <f t="shared" si="60"/>
        <v>-488.82011605415846</v>
      </c>
      <c r="AB197" s="102">
        <f t="shared" si="61"/>
        <v>0.86421663442940044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64">AVERAGE(I192:I207)</f>
        <v>3.3333333333333335</v>
      </c>
      <c r="J208" s="137">
        <f t="shared" si="64"/>
        <v>3500</v>
      </c>
      <c r="K208" s="138">
        <f t="shared" ref="K208" si="65">J208/I208</f>
        <v>1050</v>
      </c>
      <c r="L208" s="136">
        <f t="shared" ref="L208:M208" si="66">AVERAGE(L192:L207)</f>
        <v>3.3333333333333335</v>
      </c>
      <c r="M208" s="137">
        <f t="shared" si="66"/>
        <v>3044.8161405353599</v>
      </c>
      <c r="N208" s="138">
        <f>M208/L208</f>
        <v>913.44484216060789</v>
      </c>
      <c r="O208" s="139">
        <f>L208-I208</f>
        <v>0</v>
      </c>
      <c r="P208" s="140">
        <f>N208-K208</f>
        <v>-136.55515783939211</v>
      </c>
      <c r="Q208" s="141">
        <f>N208/K208</f>
        <v>0.86994746872438844</v>
      </c>
      <c r="R208" s="273"/>
      <c r="S208" s="142">
        <f>S192</f>
        <v>0.70833333333333337</v>
      </c>
      <c r="T208" s="143">
        <f>INDEX(T192:T207,COUNTA(T192:T207))</f>
        <v>1.0077546296296296</v>
      </c>
      <c r="U208" s="144"/>
      <c r="V208" s="155"/>
      <c r="W208" s="134"/>
      <c r="X208" s="138"/>
      <c r="Y208" s="260"/>
      <c r="Z208" s="261"/>
      <c r="AA208" s="176">
        <f>M208-J208</f>
        <v>-455.18385946464014</v>
      </c>
      <c r="AB208" s="141">
        <f>M208/J208</f>
        <v>0.86994746872438855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C174:D174"/>
    <mergeCell ref="Y174:Z174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620" priority="1" operator="greaterThan">
      <formula>0</formula>
    </cfRule>
  </conditionalFormatting>
  <conditionalFormatting sqref="P5:P208 AA5:AA208">
    <cfRule type="cellIs" dxfId="619" priority="4" operator="lessThan">
      <formula>0</formula>
    </cfRule>
  </conditionalFormatting>
  <conditionalFormatting sqref="Q5:Q208 AB5:AB208">
    <cfRule type="cellIs" dxfId="618" priority="2" operator="greaterThan">
      <formula>1</formula>
    </cfRule>
    <cfRule type="cellIs" dxfId="617" priority="3" operator="lessThan">
      <formula>0.8</formula>
    </cfRule>
  </conditionalFormatting>
  <conditionalFormatting sqref="AC5:AC23 R5:R208 AC124:AC129">
    <cfRule type="cellIs" dxfId="616" priority="5" operator="lessThan">
      <formula>0.8</formula>
    </cfRule>
  </conditionalFormatting>
  <conditionalFormatting sqref="AC29:AC37">
    <cfRule type="cellIs" dxfId="615" priority="15" operator="lessThan">
      <formula>0.8</formula>
    </cfRule>
  </conditionalFormatting>
  <conditionalFormatting sqref="AC39:AC44">
    <cfRule type="cellIs" dxfId="614" priority="14" operator="lessThan">
      <formula>0.8</formula>
    </cfRule>
  </conditionalFormatting>
  <conditionalFormatting sqref="AC56:AC61">
    <cfRule type="cellIs" dxfId="613" priority="8" operator="lessThan">
      <formula>0.8</formula>
    </cfRule>
  </conditionalFormatting>
  <conditionalFormatting sqref="AC73">
    <cfRule type="cellIs" dxfId="612" priority="13" operator="lessThan">
      <formula>0.8</formula>
    </cfRule>
  </conditionalFormatting>
  <conditionalFormatting sqref="AC90">
    <cfRule type="cellIs" dxfId="611" priority="7" operator="lessThan">
      <formula>0.8</formula>
    </cfRule>
  </conditionalFormatting>
  <conditionalFormatting sqref="AC107:AC112">
    <cfRule type="cellIs" dxfId="610" priority="6" operator="lessThan">
      <formula>0.8</formula>
    </cfRule>
  </conditionalFormatting>
  <conditionalFormatting sqref="AC141">
    <cfRule type="cellIs" dxfId="609" priority="12" operator="lessThan">
      <formula>0.8</formula>
    </cfRule>
  </conditionalFormatting>
  <conditionalFormatting sqref="AC158">
    <cfRule type="cellIs" dxfId="608" priority="11" operator="lessThan">
      <formula>0.8</formula>
    </cfRule>
  </conditionalFormatting>
  <conditionalFormatting sqref="AC175">
    <cfRule type="cellIs" dxfId="607" priority="10" operator="lessThan">
      <formula>0.8</formula>
    </cfRule>
  </conditionalFormatting>
  <conditionalFormatting sqref="AC192:AC197">
    <cfRule type="cellIs" dxfId="606" priority="9" operator="lessThan">
      <formula>0.8</formula>
    </cfRule>
  </conditionalFormatting>
  <dataValidations count="1">
    <dataValidation type="list" allowBlank="1" showInputMessage="1" showErrorMessage="1" sqref="Y5:Z208" xr:uid="{2DD1423D-A48B-433E-8F2D-F5DC0AF77804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375D-6EAE-4E3B-BE39-D919F89A99F0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37" sqref="P37"/>
      <selection pane="bottomLeft" activeCell="P37" sqref="P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79215</v>
      </c>
      <c r="E1" s="76" t="s">
        <v>3</v>
      </c>
      <c r="F1" s="77">
        <f>SUM(G5:G157)</f>
        <v>3581923.0700000003</v>
      </c>
      <c r="G1" s="78" t="s">
        <v>73</v>
      </c>
      <c r="H1" s="79">
        <f>L21+L38+L55+L72+L89+L106+L123+L140+L157</f>
        <v>170.50000000000003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45983</v>
      </c>
      <c r="B2" s="323"/>
      <c r="C2" s="81" t="s">
        <v>34</v>
      </c>
      <c r="D2" s="82">
        <f>AVERAGE(N21,N38,N55,N72,N89,N106,N123,N140,N157)</f>
        <v>142.46555684734255</v>
      </c>
      <c r="E2" s="82" t="s">
        <v>80</v>
      </c>
      <c r="F2" s="83">
        <f>F1/D1</f>
        <v>45.217737423467781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3462</v>
      </c>
      <c r="G5" s="158">
        <f t="shared" ref="G5:G7" si="0">E5*F5</f>
        <v>68201.399999999994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1077.7585610515391</v>
      </c>
      <c r="N5" s="162">
        <f>M5/L5</f>
        <v>82.904504696272241</v>
      </c>
      <c r="O5" s="178">
        <f>L5-I5</f>
        <v>0</v>
      </c>
      <c r="P5" s="179">
        <f>N5-K5</f>
        <v>-9.4031876114200657</v>
      </c>
      <c r="Q5" s="131">
        <f>N5/K5</f>
        <v>0.89813213420961591</v>
      </c>
      <c r="R5" s="272">
        <f>Q21</f>
        <v>0.88814337193892523</v>
      </c>
      <c r="S5" s="166">
        <v>0.25018518518518518</v>
      </c>
      <c r="T5" s="167">
        <v>0.3840277777777778</v>
      </c>
      <c r="U5" s="168"/>
      <c r="V5" s="169">
        <v>192.73333333333338</v>
      </c>
      <c r="W5" s="86"/>
      <c r="X5" s="87"/>
      <c r="Y5" s="274"/>
      <c r="Z5" s="275"/>
      <c r="AA5" s="108">
        <f>M5-J5</f>
        <v>-122.24143894846088</v>
      </c>
      <c r="AB5" s="109">
        <f>M5/J5</f>
        <v>0.89813213420961591</v>
      </c>
      <c r="AC5" s="289">
        <f>AB21</f>
        <v>0.88814337193892523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3009</v>
      </c>
      <c r="G6" s="94">
        <f t="shared" si="0"/>
        <v>72426.63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2304.2756860242448</v>
      </c>
      <c r="N6" s="98">
        <f>M6/L6</f>
        <v>115.21378430121224</v>
      </c>
      <c r="O6" s="100">
        <f>L6-I6</f>
        <v>0</v>
      </c>
      <c r="P6" s="101">
        <f>N6-K6</f>
        <v>-14.786215698787757</v>
      </c>
      <c r="Q6" s="102">
        <f>N6/K6</f>
        <v>0.88625987924009419</v>
      </c>
      <c r="R6" s="272"/>
      <c r="S6" s="1">
        <v>0.44027777777777766</v>
      </c>
      <c r="T6" s="2">
        <v>0.4946875</v>
      </c>
      <c r="U6" s="103">
        <v>5.5333333333331325</v>
      </c>
      <c r="V6" s="104">
        <v>78.350000000000179</v>
      </c>
      <c r="W6" s="105">
        <v>0.4946875</v>
      </c>
      <c r="X6" s="106">
        <v>0.53500000000000003</v>
      </c>
      <c r="Y6" s="264"/>
      <c r="Z6" s="265"/>
      <c r="AA6" s="110">
        <f>M6-J6</f>
        <v>-295.72431397575519</v>
      </c>
      <c r="AB6" s="111">
        <f>M6/J6</f>
        <v>0.88625987924009419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2210</v>
      </c>
      <c r="G7" s="94">
        <f t="shared" si="0"/>
        <v>66233.7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2302.0833333333376</v>
      </c>
      <c r="N7" s="98">
        <f>M7/L7</f>
        <v>115.10416666666688</v>
      </c>
      <c r="O7" s="100">
        <f>L7-I7</f>
        <v>0</v>
      </c>
      <c r="P7" s="101">
        <f>N7-K7</f>
        <v>-14.895833333333115</v>
      </c>
      <c r="Q7" s="102">
        <f>N7/K7</f>
        <v>0.88541666666666829</v>
      </c>
      <c r="R7" s="272"/>
      <c r="S7" s="1">
        <v>0.53500000000000003</v>
      </c>
      <c r="T7" s="2">
        <v>0.57499999999999996</v>
      </c>
      <c r="U7" s="103">
        <v>58.05000000000004</v>
      </c>
      <c r="V7" s="104">
        <v>57.599999999999895</v>
      </c>
      <c r="W7" s="105"/>
      <c r="X7" s="106"/>
      <c r="Y7" s="264"/>
      <c r="Z7" s="265"/>
      <c r="AA7" s="110">
        <f>M7-J7</f>
        <v>-297.91666666666242</v>
      </c>
      <c r="AB7" s="111">
        <f>M7/J7</f>
        <v>0.88541666666666829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1894.705860136374</v>
      </c>
      <c r="N21" s="138">
        <f>M21/L21</f>
        <v>107.24750151715324</v>
      </c>
      <c r="O21" s="139">
        <f>L21-I21</f>
        <v>0</v>
      </c>
      <c r="P21" s="140">
        <f>N21-K21</f>
        <v>-13.507215463978838</v>
      </c>
      <c r="Q21" s="141">
        <f>N21/K21</f>
        <v>0.88814337193892523</v>
      </c>
      <c r="R21" s="273"/>
      <c r="S21" s="142">
        <f>S5</f>
        <v>0.25018518518518518</v>
      </c>
      <c r="T21" s="143">
        <f>INDEX(T5:T20,COUNTA(T5:T20))</f>
        <v>0.57499999999999996</v>
      </c>
      <c r="U21" s="144"/>
      <c r="V21" s="144"/>
      <c r="W21" s="145"/>
      <c r="X21" s="146"/>
      <c r="Y21" s="260"/>
      <c r="Z21" s="261"/>
      <c r="AA21" s="147">
        <f>M21-J21</f>
        <v>-238.6274731969595</v>
      </c>
      <c r="AB21" s="148">
        <f>M21/J21</f>
        <v>0.88814337193892523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3383</v>
      </c>
      <c r="G22" s="158">
        <f t="shared" ref="G22:G25" si="5">E22*F22</f>
        <v>192052.91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1773.783862510923</v>
      </c>
      <c r="N22" s="162">
        <f>M22/L22</f>
        <v>70.951354500436921</v>
      </c>
      <c r="O22" s="164">
        <f>L22-I22</f>
        <v>0</v>
      </c>
      <c r="P22" s="165">
        <f>N22-K22</f>
        <v>-9.0486454995630794</v>
      </c>
      <c r="Q22" s="151">
        <f>N22/K22</f>
        <v>0.88689193125546151</v>
      </c>
      <c r="R22" s="271">
        <f>Q38</f>
        <v>0.88713929527652113</v>
      </c>
      <c r="S22" s="166">
        <v>0.25</v>
      </c>
      <c r="T22" s="167">
        <v>0.32946759259259262</v>
      </c>
      <c r="U22" s="168"/>
      <c r="V22" s="169">
        <v>114.43333333333337</v>
      </c>
      <c r="W22" s="180"/>
      <c r="X22" s="162"/>
      <c r="Y22" s="274"/>
      <c r="Z22" s="275"/>
      <c r="AA22" s="108">
        <f>M22-J22</f>
        <v>-226.21613748907703</v>
      </c>
      <c r="AB22" s="151">
        <f>M22/J22</f>
        <v>0.88689193125546151</v>
      </c>
      <c r="AC22" s="349">
        <f>AB38</f>
        <v>0.88713929527652113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1155</v>
      </c>
      <c r="G23" s="94">
        <f t="shared" si="5"/>
        <v>59898.3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1767.105822354441</v>
      </c>
      <c r="N23" s="98">
        <f>M23/L23</f>
        <v>70.68423289417764</v>
      </c>
      <c r="O23" s="100">
        <f>L23-I23</f>
        <v>0</v>
      </c>
      <c r="P23" s="101">
        <f>N23-K23</f>
        <v>-9.3157671058223599</v>
      </c>
      <c r="Q23" s="102">
        <f>N23/K23</f>
        <v>0.88355291117722046</v>
      </c>
      <c r="R23" s="272"/>
      <c r="S23" s="1">
        <v>0.33263888888888887</v>
      </c>
      <c r="T23" s="2">
        <v>0.35987268518518517</v>
      </c>
      <c r="U23" s="103">
        <v>4.5666666666666078</v>
      </c>
      <c r="V23" s="104">
        <v>39.216666666666669</v>
      </c>
      <c r="W23" s="105"/>
      <c r="X23" s="106"/>
      <c r="Y23" s="264"/>
      <c r="Z23" s="265"/>
      <c r="AA23" s="110">
        <f>M23-J23</f>
        <v>-232.89417764555901</v>
      </c>
      <c r="AB23" s="102">
        <f>M23/J23</f>
        <v>0.88355291117722046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1618</v>
      </c>
      <c r="G24" s="94">
        <f t="shared" si="5"/>
        <v>125136.12000000001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1774.2308863844034</v>
      </c>
      <c r="N24" s="98">
        <f>M24/L24</f>
        <v>70.969235455376136</v>
      </c>
      <c r="O24" s="100">
        <f>L24-I24</f>
        <v>0</v>
      </c>
      <c r="P24" s="101">
        <f>N24-K24</f>
        <v>-9.0307645446238638</v>
      </c>
      <c r="Q24" s="102">
        <f>N24/K24</f>
        <v>0.8871154431922017</v>
      </c>
      <c r="R24" s="272"/>
      <c r="S24" s="1">
        <v>0.3633912037037037</v>
      </c>
      <c r="T24" s="2">
        <v>0.40138888888888891</v>
      </c>
      <c r="U24" s="103">
        <v>5.066666666666686</v>
      </c>
      <c r="V24" s="104">
        <v>54.716666666666697</v>
      </c>
      <c r="W24" s="105"/>
      <c r="X24" s="106"/>
      <c r="Y24" s="264"/>
      <c r="Z24" s="265"/>
      <c r="AA24" s="110">
        <f>M24-J24</f>
        <v>-225.76911361559655</v>
      </c>
      <c r="AB24" s="102">
        <f>M24/J24</f>
        <v>0.8871154431922017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2870</v>
      </c>
      <c r="G25" s="94">
        <f t="shared" si="5"/>
        <v>170822.40000000002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1781.9937909624014</v>
      </c>
      <c r="N25" s="98">
        <f>M25/L25</f>
        <v>71.279751638496052</v>
      </c>
      <c r="O25" s="100">
        <f>L25-I25</f>
        <v>0</v>
      </c>
      <c r="P25" s="101">
        <f>N25-K25</f>
        <v>-8.7202483615039483</v>
      </c>
      <c r="Q25" s="102">
        <f>N25/K25</f>
        <v>0.89099689548120065</v>
      </c>
      <c r="R25" s="272"/>
      <c r="S25" s="1">
        <v>0.40511574074074075</v>
      </c>
      <c r="T25" s="2">
        <v>0.47222222222222221</v>
      </c>
      <c r="U25" s="103">
        <v>5.3666666666666529</v>
      </c>
      <c r="V25" s="104">
        <v>96.633333333333297</v>
      </c>
      <c r="W25" s="105"/>
      <c r="X25" s="106"/>
      <c r="Y25" s="264"/>
      <c r="Z25" s="265"/>
      <c r="AA25" s="110">
        <f>M25-J25</f>
        <v>-218.00620903759864</v>
      </c>
      <c r="AB25" s="102">
        <f>M25/J25</f>
        <v>0.89099689548120065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1774.2785905530422</v>
      </c>
      <c r="N38" s="138">
        <f t="shared" ref="N38:N45" si="10">M38/L38</f>
        <v>70.971143622121687</v>
      </c>
      <c r="O38" s="139">
        <f t="shared" ref="O38:O45" si="11">L38-I38</f>
        <v>0</v>
      </c>
      <c r="P38" s="140">
        <f t="shared" ref="P38:P45" si="12">N38-K38</f>
        <v>-9.0288563778783129</v>
      </c>
      <c r="Q38" s="141">
        <f t="shared" ref="Q38:Q45" si="13">N38/K38</f>
        <v>0.88713929527652113</v>
      </c>
      <c r="R38" s="273"/>
      <c r="S38" s="142">
        <f>S22</f>
        <v>0.25</v>
      </c>
      <c r="T38" s="143">
        <f>INDEX(T22:T37,COUNTA(T22:T37))</f>
        <v>0.47222222222222221</v>
      </c>
      <c r="U38" s="144"/>
      <c r="V38" s="155"/>
      <c r="W38" s="134"/>
      <c r="X38" s="138"/>
      <c r="Y38" s="260"/>
      <c r="Z38" s="261"/>
      <c r="AA38" s="156">
        <f t="shared" ref="AA38:AA45" si="14">M38-J38</f>
        <v>-225.72140944695775</v>
      </c>
      <c r="AB38" s="141">
        <f t="shared" ref="AB38:AB45" si="15">M38/J38</f>
        <v>0.88713929527652113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2740</v>
      </c>
      <c r="G39" s="158">
        <f t="shared" ref="G39:G45" si="16">E39*F39</f>
        <v>157002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17">F39/V39*60</f>
        <v>1592.508879560866</v>
      </c>
      <c r="N39" s="162">
        <f t="shared" si="10"/>
        <v>72.386767252766631</v>
      </c>
      <c r="O39" s="164">
        <f t="shared" si="11"/>
        <v>0</v>
      </c>
      <c r="P39" s="165">
        <f t="shared" si="12"/>
        <v>-9.4314145654151815</v>
      </c>
      <c r="Q39" s="151">
        <f t="shared" si="13"/>
        <v>0.88472715531159218</v>
      </c>
      <c r="R39" s="271">
        <f>Q55</f>
        <v>0.88134115369275656</v>
      </c>
      <c r="S39" s="166">
        <v>0.25</v>
      </c>
      <c r="T39" s="167">
        <v>0.32168981481481479</v>
      </c>
      <c r="U39" s="168"/>
      <c r="V39" s="169">
        <v>103.23333333333329</v>
      </c>
      <c r="W39" s="86"/>
      <c r="X39" s="87"/>
      <c r="Y39" s="274"/>
      <c r="Z39" s="275"/>
      <c r="AA39" s="108">
        <f t="shared" si="14"/>
        <v>-207.49112043913397</v>
      </c>
      <c r="AB39" s="151">
        <f t="shared" si="15"/>
        <v>0.88472715531159229</v>
      </c>
      <c r="AC39" s="349">
        <f>AB55</f>
        <v>0.88134115369275656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1930</v>
      </c>
      <c r="G40" s="94">
        <f t="shared" si="16"/>
        <v>108909.9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1768.3889030287612</v>
      </c>
      <c r="N40" s="98">
        <f t="shared" si="10"/>
        <v>80.381313774034595</v>
      </c>
      <c r="O40" s="100">
        <f t="shared" si="11"/>
        <v>0</v>
      </c>
      <c r="P40" s="101">
        <f t="shared" si="12"/>
        <v>-10.527777135056311</v>
      </c>
      <c r="Q40" s="102">
        <f t="shared" si="13"/>
        <v>0.88419445151438059</v>
      </c>
      <c r="R40" s="272"/>
      <c r="S40" s="1">
        <v>0.32500000000000001</v>
      </c>
      <c r="T40" s="2">
        <v>0.37047453703703703</v>
      </c>
      <c r="U40" s="103">
        <v>4.766666666666719</v>
      </c>
      <c r="V40" s="104">
        <v>65.483333333333306</v>
      </c>
      <c r="W40" s="105"/>
      <c r="X40" s="106"/>
      <c r="Y40" s="264"/>
      <c r="Z40" s="265"/>
      <c r="AA40" s="110">
        <f t="shared" si="14"/>
        <v>-231.61109697123879</v>
      </c>
      <c r="AB40" s="102">
        <f t="shared" si="15"/>
        <v>0.88419445151438059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2432</v>
      </c>
      <c r="G41" s="94">
        <f t="shared" si="16"/>
        <v>130744.31999999999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1769.0846635683974</v>
      </c>
      <c r="N41" s="98">
        <f t="shared" si="10"/>
        <v>84.242126836590359</v>
      </c>
      <c r="O41" s="100">
        <f t="shared" si="11"/>
        <v>0</v>
      </c>
      <c r="P41" s="101">
        <f t="shared" si="12"/>
        <v>-10.995968401504882</v>
      </c>
      <c r="Q41" s="102">
        <f t="shared" si="13"/>
        <v>0.88454233178419872</v>
      </c>
      <c r="R41" s="272"/>
      <c r="S41" s="1">
        <v>0.37430555555555556</v>
      </c>
      <c r="T41" s="2">
        <v>0.43158564814814815</v>
      </c>
      <c r="U41" s="103">
        <v>5.5166666666666764</v>
      </c>
      <c r="V41" s="104">
        <v>82.483333333333334</v>
      </c>
      <c r="W41" s="105"/>
      <c r="X41" s="106"/>
      <c r="Y41" s="264"/>
      <c r="Z41" s="265"/>
      <c r="AA41" s="110">
        <f t="shared" si="14"/>
        <v>-230.91533643160255</v>
      </c>
      <c r="AB41" s="102">
        <f t="shared" si="15"/>
        <v>0.88454233178419872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1301</v>
      </c>
      <c r="G42" s="94">
        <f t="shared" si="16"/>
        <v>61628.369999999995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1769.3993199848899</v>
      </c>
      <c r="N42" s="98">
        <f t="shared" si="10"/>
        <v>84.257110475470952</v>
      </c>
      <c r="O42" s="100">
        <f t="shared" si="11"/>
        <v>0</v>
      </c>
      <c r="P42" s="101">
        <f t="shared" si="12"/>
        <v>-10.980984762624288</v>
      </c>
      <c r="Q42" s="102">
        <f t="shared" si="13"/>
        <v>0.88469965999244493</v>
      </c>
      <c r="R42" s="272"/>
      <c r="S42" s="1">
        <v>0.43472222222222223</v>
      </c>
      <c r="T42" s="2">
        <v>0.46535879629629628</v>
      </c>
      <c r="U42" s="103">
        <v>4.5166666666666799</v>
      </c>
      <c r="V42" s="104">
        <v>44.116666666666632</v>
      </c>
      <c r="W42" s="105">
        <v>0.46535879629629628</v>
      </c>
      <c r="X42" s="106">
        <v>0.50555555555555554</v>
      </c>
      <c r="Y42" s="264"/>
      <c r="Z42" s="265"/>
      <c r="AA42" s="110">
        <f t="shared" si="14"/>
        <v>-230.60068001511013</v>
      </c>
      <c r="AB42" s="102">
        <f t="shared" si="15"/>
        <v>0.88469965999244493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475</v>
      </c>
      <c r="G43" s="94">
        <f t="shared" si="16"/>
        <v>27217.5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1764.7058823529449</v>
      </c>
      <c r="N43" s="98">
        <f t="shared" si="10"/>
        <v>88.235294117647243</v>
      </c>
      <c r="O43" s="100">
        <f t="shared" si="11"/>
        <v>0</v>
      </c>
      <c r="P43" s="101">
        <f t="shared" si="12"/>
        <v>-11.764705882352757</v>
      </c>
      <c r="Q43" s="102">
        <f t="shared" si="13"/>
        <v>0.88235294117647245</v>
      </c>
      <c r="R43" s="272"/>
      <c r="S43" s="1">
        <v>0.50555555555555554</v>
      </c>
      <c r="T43" s="2">
        <v>0.51677083333333329</v>
      </c>
      <c r="U43" s="103">
        <v>57.883333333333326</v>
      </c>
      <c r="V43" s="104">
        <v>16.149999999999967</v>
      </c>
      <c r="W43" s="105"/>
      <c r="X43" s="106"/>
      <c r="Y43" s="264"/>
      <c r="Z43" s="265"/>
      <c r="AA43" s="110">
        <f t="shared" si="14"/>
        <v>-235.29411764705515</v>
      </c>
      <c r="AB43" s="102">
        <f t="shared" si="15"/>
        <v>0.88235294117647245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959</v>
      </c>
      <c r="G44" s="114">
        <f t="shared" si="16"/>
        <v>56926.239999999998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1767.7419354838726</v>
      </c>
      <c r="N44" s="98">
        <f t="shared" si="10"/>
        <v>88.387096774193623</v>
      </c>
      <c r="O44" s="100">
        <f t="shared" si="11"/>
        <v>0</v>
      </c>
      <c r="P44" s="101">
        <f t="shared" si="12"/>
        <v>-11.612903225806377</v>
      </c>
      <c r="Q44" s="102">
        <f t="shared" si="13"/>
        <v>0.88387096774193619</v>
      </c>
      <c r="R44" s="272"/>
      <c r="S44" s="1">
        <v>0.52045138888888887</v>
      </c>
      <c r="T44" s="2">
        <v>0.54305555555555551</v>
      </c>
      <c r="U44" s="103">
        <v>5.3000000000000291</v>
      </c>
      <c r="V44" s="104">
        <v>32.549999999999969</v>
      </c>
      <c r="W44" s="105"/>
      <c r="X44" s="106"/>
      <c r="Y44" s="264"/>
      <c r="Z44" s="265"/>
      <c r="AA44" s="110">
        <f t="shared" si="14"/>
        <v>-232.25806451612743</v>
      </c>
      <c r="AB44" s="102">
        <f t="shared" si="15"/>
        <v>0.8838709677419363</v>
      </c>
      <c r="AC44" s="291"/>
    </row>
    <row r="45" spans="1:29" ht="15.75" customHeight="1">
      <c r="A45" s="281"/>
      <c r="B45" s="152" t="s">
        <v>159</v>
      </c>
      <c r="C45" s="262" t="s">
        <v>244</v>
      </c>
      <c r="D45" s="263"/>
      <c r="E45" s="92">
        <v>64.97</v>
      </c>
      <c r="F45" s="103">
        <v>2197</v>
      </c>
      <c r="G45" s="114">
        <f t="shared" si="16"/>
        <v>142739.09</v>
      </c>
      <c r="H45" s="118"/>
      <c r="I45" s="113">
        <v>21</v>
      </c>
      <c r="J45" s="97">
        <v>2000</v>
      </c>
      <c r="K45" s="98">
        <f t="shared" si="6"/>
        <v>95.238095238095241</v>
      </c>
      <c r="L45" s="113">
        <v>21</v>
      </c>
      <c r="M45" s="97">
        <f t="shared" si="17"/>
        <v>1730.6783369803095</v>
      </c>
      <c r="N45" s="98">
        <f t="shared" si="10"/>
        <v>82.413254141919495</v>
      </c>
      <c r="O45" s="119">
        <f t="shared" si="11"/>
        <v>0</v>
      </c>
      <c r="P45" s="120">
        <f t="shared" si="12"/>
        <v>-12.824841096175746</v>
      </c>
      <c r="Q45" s="121">
        <f t="shared" si="13"/>
        <v>0.86533916849015469</v>
      </c>
      <c r="R45" s="272"/>
      <c r="S45" s="1">
        <v>0.54722222222222228</v>
      </c>
      <c r="T45" s="2">
        <v>0.6001157407407407</v>
      </c>
      <c r="U45" s="103">
        <v>6.0000000000001386</v>
      </c>
      <c r="V45" s="104">
        <v>76.166666666666529</v>
      </c>
      <c r="W45" s="105"/>
      <c r="X45" s="106"/>
      <c r="Y45" s="264"/>
      <c r="Z45" s="265"/>
      <c r="AA45" s="110">
        <f t="shared" si="14"/>
        <v>-269.3216630196905</v>
      </c>
      <c r="AB45" s="102">
        <f t="shared" si="15"/>
        <v>0.8653391684901548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</v>
      </c>
      <c r="J55" s="137">
        <f t="shared" si="18"/>
        <v>1971.4285714285713</v>
      </c>
      <c r="K55" s="138">
        <f t="shared" ref="K55" si="19">J55/I55</f>
        <v>93.877551020408163</v>
      </c>
      <c r="L55" s="136">
        <f t="shared" ref="L55:M55" si="20">AVERAGE(L39:L54)</f>
        <v>21</v>
      </c>
      <c r="M55" s="137">
        <f t="shared" si="20"/>
        <v>1737.50113156572</v>
      </c>
      <c r="N55" s="138">
        <f>M55/L55</f>
        <v>82.738149122177148</v>
      </c>
      <c r="O55" s="139">
        <f>L55-I55</f>
        <v>0</v>
      </c>
      <c r="P55" s="140">
        <f>N55-K55</f>
        <v>-11.139401898231014</v>
      </c>
      <c r="Q55" s="141">
        <f>N55/K55</f>
        <v>0.88134115369275656</v>
      </c>
      <c r="R55" s="273"/>
      <c r="S55" s="142">
        <f>S39</f>
        <v>0.25</v>
      </c>
      <c r="T55" s="143">
        <f>INDEX(T39:T54,COUNTA(T39:T54))</f>
        <v>0.6001157407407407</v>
      </c>
      <c r="U55" s="144"/>
      <c r="V55" s="155"/>
      <c r="W55" s="187"/>
      <c r="X55" s="188"/>
      <c r="Y55" s="260"/>
      <c r="Z55" s="261"/>
      <c r="AA55" s="156">
        <f>M55-J55</f>
        <v>-233.92743986285132</v>
      </c>
      <c r="AB55" s="141">
        <f>M55/J55</f>
        <v>0.88134115369275656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202</v>
      </c>
      <c r="D56" s="270"/>
      <c r="E56" s="157">
        <v>71.55</v>
      </c>
      <c r="F56" s="86">
        <v>1798</v>
      </c>
      <c r="G56" s="158">
        <f t="shared" ref="G56:G59" si="21">E56*F56</f>
        <v>128646.9</v>
      </c>
      <c r="H56" s="159"/>
      <c r="I56" s="160">
        <v>23</v>
      </c>
      <c r="J56" s="161">
        <v>2000</v>
      </c>
      <c r="K56" s="162">
        <f>J56/I56</f>
        <v>86.956521739130437</v>
      </c>
      <c r="L56" s="163">
        <v>23</v>
      </c>
      <c r="M56" s="161">
        <f>F56/V56*60</f>
        <v>1769.9753896636582</v>
      </c>
      <c r="N56" s="162">
        <f>M56/L56</f>
        <v>76.955451724506887</v>
      </c>
      <c r="O56" s="164">
        <f>L56-I56</f>
        <v>0</v>
      </c>
      <c r="P56" s="165">
        <f>N56-K56</f>
        <v>-10.001070014623551</v>
      </c>
      <c r="Q56" s="151">
        <f>N56/K56</f>
        <v>0.88498769483182915</v>
      </c>
      <c r="R56" s="271">
        <f>Q72</f>
        <v>0.88495658769892005</v>
      </c>
      <c r="S56" s="166">
        <v>0.25003472222222223</v>
      </c>
      <c r="T56" s="167">
        <v>0.29236111111111113</v>
      </c>
      <c r="U56" s="168"/>
      <c r="V56" s="169">
        <v>60.950000000000017</v>
      </c>
      <c r="W56" s="167"/>
      <c r="X56" s="170"/>
      <c r="Y56" s="274"/>
      <c r="Z56" s="275"/>
      <c r="AA56" s="108">
        <f>M56-J56</f>
        <v>-230.02461033634177</v>
      </c>
      <c r="AB56" s="151">
        <f>M56/J56</f>
        <v>0.88498769483182915</v>
      </c>
      <c r="AC56" s="276">
        <f>AB72</f>
        <v>0.88495658769891994</v>
      </c>
    </row>
    <row r="57" spans="1:29" ht="15.75" customHeight="1">
      <c r="A57" s="267"/>
      <c r="B57" s="152" t="s">
        <v>159</v>
      </c>
      <c r="C57" s="262" t="s">
        <v>163</v>
      </c>
      <c r="D57" s="263"/>
      <c r="E57" s="92">
        <v>59.34</v>
      </c>
      <c r="F57" s="93">
        <v>1256</v>
      </c>
      <c r="G57" s="94">
        <f t="shared" si="21"/>
        <v>74531.040000000008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1769.0140845070412</v>
      </c>
      <c r="N57" s="98">
        <f>M57/L57</f>
        <v>73.708920187793382</v>
      </c>
      <c r="O57" s="100">
        <f>L57-I57</f>
        <v>0</v>
      </c>
      <c r="P57" s="101">
        <f>N57-K57</f>
        <v>-9.6244131455399469</v>
      </c>
      <c r="Q57" s="102">
        <f>N57/K57</f>
        <v>0.88450704225352061</v>
      </c>
      <c r="R57" s="272"/>
      <c r="S57" s="1">
        <v>0.2961111111111111</v>
      </c>
      <c r="T57" s="2">
        <v>0.32569444444444445</v>
      </c>
      <c r="U57" s="103">
        <v>5.3999999999999648</v>
      </c>
      <c r="V57" s="104">
        <v>42.600000000000023</v>
      </c>
      <c r="W57" s="105"/>
      <c r="X57" s="106"/>
      <c r="Y57" s="264"/>
      <c r="Z57" s="265"/>
      <c r="AA57" s="110">
        <f>M57-J57</f>
        <v>-230.98591549295884</v>
      </c>
      <c r="AB57" s="102">
        <f>M57/J57</f>
        <v>0.88450704225352061</v>
      </c>
      <c r="AC57" s="277"/>
    </row>
    <row r="58" spans="1:29" ht="15.75" customHeight="1">
      <c r="A58" s="267"/>
      <c r="B58" s="152" t="s">
        <v>159</v>
      </c>
      <c r="C58" s="262" t="s">
        <v>168</v>
      </c>
      <c r="D58" s="263"/>
      <c r="E58" s="92">
        <v>58.67</v>
      </c>
      <c r="F58" s="93">
        <v>1738</v>
      </c>
      <c r="G58" s="94">
        <f t="shared" si="21"/>
        <v>101968.46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1772.966846132048</v>
      </c>
      <c r="N58" s="98">
        <f>M58/L58</f>
        <v>77.085515049219481</v>
      </c>
      <c r="O58" s="100">
        <f>L58-I58</f>
        <v>0</v>
      </c>
      <c r="P58" s="101">
        <f>N58-K58</f>
        <v>-9.8710066899109563</v>
      </c>
      <c r="Q58" s="102">
        <f>N58/K58</f>
        <v>0.88648342306602401</v>
      </c>
      <c r="R58" s="272"/>
      <c r="S58" s="1">
        <v>0.32998842592592592</v>
      </c>
      <c r="T58" s="2">
        <v>0.37083333333333335</v>
      </c>
      <c r="U58" s="103">
        <v>6.183333333333314</v>
      </c>
      <c r="V58" s="104">
        <v>58.816666666666691</v>
      </c>
      <c r="W58" s="105"/>
      <c r="X58" s="106"/>
      <c r="Y58" s="264"/>
      <c r="Z58" s="265"/>
      <c r="AA58" s="110">
        <f>M58-J58</f>
        <v>-227.03315386795202</v>
      </c>
      <c r="AB58" s="102">
        <f>M58/J58</f>
        <v>0.88648342306602401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1669</v>
      </c>
      <c r="G59" s="94">
        <f t="shared" si="21"/>
        <v>99372.26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1767.6963812886122</v>
      </c>
      <c r="N59" s="98">
        <f>M59/L59</f>
        <v>76.856364403852709</v>
      </c>
      <c r="O59" s="100">
        <f>L59-I59</f>
        <v>0</v>
      </c>
      <c r="P59" s="101">
        <f>N59-K59</f>
        <v>-10.100157335277729</v>
      </c>
      <c r="Q59" s="102">
        <f>N59/K59</f>
        <v>0.88384819064430609</v>
      </c>
      <c r="R59" s="272"/>
      <c r="S59" s="1">
        <v>0.37524305555555554</v>
      </c>
      <c r="T59" s="2">
        <v>0.41458333333333336</v>
      </c>
      <c r="U59" s="103">
        <v>6.3499999999999535</v>
      </c>
      <c r="V59" s="104">
        <v>56.650000000000063</v>
      </c>
      <c r="W59" s="105"/>
      <c r="X59" s="106"/>
      <c r="Y59" s="264"/>
      <c r="Z59" s="265"/>
      <c r="AA59" s="110">
        <f>M59-J59</f>
        <v>-232.3036187113878</v>
      </c>
      <c r="AB59" s="102">
        <f>M59/J59</f>
        <v>0.88384819064430609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1769.91317539784</v>
      </c>
      <c r="N72" s="138">
        <f t="shared" ref="N72:N80" si="25">M72/L72</f>
        <v>76.12529786657376</v>
      </c>
      <c r="O72" s="139">
        <f t="shared" ref="O72:O80" si="26">L72-I72</f>
        <v>0</v>
      </c>
      <c r="P72" s="140">
        <f t="shared" ref="P72:P80" si="27">N72-K72</f>
        <v>-9.8962075097703206</v>
      </c>
      <c r="Q72" s="141">
        <f t="shared" ref="Q72:Q80" si="28">N72/K72</f>
        <v>0.88495658769892005</v>
      </c>
      <c r="R72" s="273"/>
      <c r="S72" s="142">
        <f>S56</f>
        <v>0.25003472222222223</v>
      </c>
      <c r="T72" s="143">
        <f>INDEX(T56:T71,COUNTA(T56:T71))</f>
        <v>0.41458333333333336</v>
      </c>
      <c r="U72" s="144"/>
      <c r="V72" s="155"/>
      <c r="W72" s="134"/>
      <c r="X72" s="138"/>
      <c r="Y72" s="260"/>
      <c r="Z72" s="261"/>
      <c r="AA72" s="156">
        <f t="shared" ref="AA72:AA80" si="29">M72-J72</f>
        <v>-230.08682460216005</v>
      </c>
      <c r="AB72" s="141">
        <f t="shared" ref="AB72:AB80" si="30">M72/J72</f>
        <v>0.88495658769891994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1439</v>
      </c>
      <c r="G73" s="158">
        <f t="shared" ref="G73:G80" si="31">E73*F73</f>
        <v>53041.54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0" si="32">F73/V73*60</f>
        <v>3254.0201005025174</v>
      </c>
      <c r="N73" s="162">
        <f t="shared" si="25"/>
        <v>154.95333811916748</v>
      </c>
      <c r="O73" s="164">
        <f t="shared" si="26"/>
        <v>0</v>
      </c>
      <c r="P73" s="165">
        <f t="shared" si="27"/>
        <v>-16.475233309403933</v>
      </c>
      <c r="Q73" s="151">
        <f t="shared" si="28"/>
        <v>0.90389447236181042</v>
      </c>
      <c r="R73" s="271">
        <f>Q89</f>
        <v>0.89187677729503267</v>
      </c>
      <c r="S73" s="166">
        <v>0.25032407407407409</v>
      </c>
      <c r="T73" s="167">
        <v>0.26874999999999999</v>
      </c>
      <c r="U73" s="168"/>
      <c r="V73" s="169">
        <v>26.533333333333296</v>
      </c>
      <c r="W73" s="167"/>
      <c r="X73" s="170"/>
      <c r="Y73" s="274"/>
      <c r="Z73" s="275"/>
      <c r="AA73" s="108">
        <f t="shared" si="29"/>
        <v>-345.97989949748262</v>
      </c>
      <c r="AB73" s="151">
        <f t="shared" si="30"/>
        <v>0.90389447236181042</v>
      </c>
      <c r="AC73" s="276">
        <f>AB89</f>
        <v>0.89187677729503279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1974</v>
      </c>
      <c r="G74" s="94">
        <f t="shared" si="31"/>
        <v>76255.62000000001</v>
      </c>
      <c r="H74" s="95"/>
      <c r="I74" s="96">
        <v>20</v>
      </c>
      <c r="J74" s="97">
        <v>3600</v>
      </c>
      <c r="K74" s="98">
        <f t="shared" ref="K74:K110" si="33">J74/I74</f>
        <v>180</v>
      </c>
      <c r="L74" s="99">
        <v>20</v>
      </c>
      <c r="M74" s="97">
        <f t="shared" si="32"/>
        <v>3253.8461538461529</v>
      </c>
      <c r="N74" s="98">
        <f t="shared" si="25"/>
        <v>162.69230769230765</v>
      </c>
      <c r="O74" s="100">
        <f t="shared" si="26"/>
        <v>0</v>
      </c>
      <c r="P74" s="101">
        <f t="shared" si="27"/>
        <v>-17.307692307692349</v>
      </c>
      <c r="Q74" s="102">
        <f t="shared" si="28"/>
        <v>0.90384615384615363</v>
      </c>
      <c r="R74" s="272"/>
      <c r="S74" s="1">
        <v>0.2722222222222222</v>
      </c>
      <c r="T74" s="2">
        <v>0.29749999999999999</v>
      </c>
      <c r="U74" s="103">
        <v>4.9999999999999822</v>
      </c>
      <c r="V74" s="104">
        <v>36.400000000000013</v>
      </c>
      <c r="W74" s="105"/>
      <c r="X74" s="106"/>
      <c r="Y74" s="264"/>
      <c r="Z74" s="265"/>
      <c r="AA74" s="110">
        <f t="shared" si="29"/>
        <v>-346.1538461538471</v>
      </c>
      <c r="AB74" s="102">
        <f t="shared" si="30"/>
        <v>0.90384615384615363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2404</v>
      </c>
      <c r="G75" s="94">
        <f t="shared" si="31"/>
        <v>91352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3253.5338345864639</v>
      </c>
      <c r="N75" s="98">
        <f t="shared" si="25"/>
        <v>154.93018259935542</v>
      </c>
      <c r="O75" s="100">
        <f t="shared" si="26"/>
        <v>0</v>
      </c>
      <c r="P75" s="101">
        <f t="shared" si="27"/>
        <v>-16.498388829215997</v>
      </c>
      <c r="Q75" s="102">
        <f t="shared" si="28"/>
        <v>0.90375939849623999</v>
      </c>
      <c r="R75" s="272"/>
      <c r="S75" s="1">
        <v>0.30069444444444443</v>
      </c>
      <c r="T75" s="2">
        <v>0.33148148148148149</v>
      </c>
      <c r="U75" s="103">
        <v>4.5999999999999996</v>
      </c>
      <c r="V75" s="104">
        <v>44.333333333333364</v>
      </c>
      <c r="W75" s="105"/>
      <c r="X75" s="106"/>
      <c r="Y75" s="264"/>
      <c r="Z75" s="265"/>
      <c r="AA75" s="110">
        <f t="shared" si="29"/>
        <v>-346.46616541353615</v>
      </c>
      <c r="AB75" s="102">
        <f t="shared" si="30"/>
        <v>0.90375939849623999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1411</v>
      </c>
      <c r="G76" s="94">
        <f t="shared" si="31"/>
        <v>44121.97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3168.8084840923216</v>
      </c>
      <c r="N76" s="98">
        <f t="shared" si="25"/>
        <v>166.77939389959587</v>
      </c>
      <c r="O76" s="100">
        <f t="shared" si="26"/>
        <v>0</v>
      </c>
      <c r="P76" s="101">
        <f t="shared" si="27"/>
        <v>-22.694290310930455</v>
      </c>
      <c r="Q76" s="102">
        <f t="shared" si="28"/>
        <v>0.88022457891453376</v>
      </c>
      <c r="R76" s="272"/>
      <c r="S76" s="1">
        <v>0.33561342592592591</v>
      </c>
      <c r="T76" s="2">
        <v>0.35416666666666669</v>
      </c>
      <c r="U76" s="103">
        <v>5.9499999999999709</v>
      </c>
      <c r="V76" s="104">
        <v>26.716666666666711</v>
      </c>
      <c r="W76" s="105"/>
      <c r="X76" s="106"/>
      <c r="Y76" s="264"/>
      <c r="Z76" s="265"/>
      <c r="AA76" s="190">
        <f t="shared" si="29"/>
        <v>-431.19151590767842</v>
      </c>
      <c r="AB76" s="191">
        <f t="shared" si="30"/>
        <v>0.88022457891453376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2511</v>
      </c>
      <c r="G77" s="94">
        <f t="shared" si="31"/>
        <v>95267.34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3169.5652173913063</v>
      </c>
      <c r="N77" s="98">
        <f t="shared" si="25"/>
        <v>150.93167701863362</v>
      </c>
      <c r="O77" s="100">
        <f t="shared" si="26"/>
        <v>0</v>
      </c>
      <c r="P77" s="101">
        <f t="shared" si="27"/>
        <v>-20.496894409937795</v>
      </c>
      <c r="Q77" s="102">
        <f t="shared" si="28"/>
        <v>0.88043478260869623</v>
      </c>
      <c r="R77" s="272"/>
      <c r="S77" s="1">
        <v>0.35796296296296298</v>
      </c>
      <c r="T77" s="2">
        <v>0.39097222222222222</v>
      </c>
      <c r="U77" s="103">
        <v>5.4666666666666686</v>
      </c>
      <c r="V77" s="104">
        <v>47.533333333333303</v>
      </c>
      <c r="W77" s="105"/>
      <c r="X77" s="106"/>
      <c r="Y77" s="264"/>
      <c r="Z77" s="265"/>
      <c r="AA77" s="190">
        <f t="shared" si="29"/>
        <v>-430.43478260869369</v>
      </c>
      <c r="AB77" s="191">
        <f t="shared" si="30"/>
        <v>0.88043478260869623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1401</v>
      </c>
      <c r="G78" s="114">
        <f t="shared" si="31"/>
        <v>80879.73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1593.5545023696679</v>
      </c>
      <c r="N78" s="98">
        <f t="shared" si="25"/>
        <v>72.434295562257631</v>
      </c>
      <c r="O78" s="100">
        <f t="shared" si="26"/>
        <v>0</v>
      </c>
      <c r="P78" s="101">
        <f t="shared" si="27"/>
        <v>-9.3838862559241818</v>
      </c>
      <c r="Q78" s="102">
        <f t="shared" si="28"/>
        <v>0.88530805687203773</v>
      </c>
      <c r="R78" s="272"/>
      <c r="S78" s="1">
        <v>0.39461805555555557</v>
      </c>
      <c r="T78" s="2">
        <v>0.43125000000000002</v>
      </c>
      <c r="U78" s="103">
        <v>5.2500000000000213</v>
      </c>
      <c r="V78" s="104">
        <v>52.750000000000014</v>
      </c>
      <c r="W78" s="105"/>
      <c r="X78" s="106"/>
      <c r="Y78" s="264"/>
      <c r="Z78" s="265"/>
      <c r="AA78" s="190">
        <f t="shared" si="29"/>
        <v>-206.44549763033206</v>
      </c>
      <c r="AB78" s="191">
        <f t="shared" si="30"/>
        <v>0.88530805687203773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1452</v>
      </c>
      <c r="G79" s="114">
        <f t="shared" si="31"/>
        <v>83823.959999999992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1593.1728131667185</v>
      </c>
      <c r="N79" s="98">
        <f t="shared" si="25"/>
        <v>72.41694605303266</v>
      </c>
      <c r="O79" s="119">
        <f t="shared" si="26"/>
        <v>0</v>
      </c>
      <c r="P79" s="120">
        <f t="shared" si="27"/>
        <v>-9.4012357651491527</v>
      </c>
      <c r="Q79" s="121">
        <f t="shared" si="28"/>
        <v>0.88509600731484372</v>
      </c>
      <c r="R79" s="272"/>
      <c r="S79" s="1">
        <v>0.43494212962962964</v>
      </c>
      <c r="T79" s="2">
        <v>0.47291666666666665</v>
      </c>
      <c r="U79" s="103">
        <v>5.3166666666666451</v>
      </c>
      <c r="V79" s="104">
        <v>54.683333333333302</v>
      </c>
      <c r="W79" s="105">
        <v>0.47291666666666665</v>
      </c>
      <c r="X79" s="106">
        <v>0.5131944444444444</v>
      </c>
      <c r="Y79" s="264"/>
      <c r="Z79" s="265"/>
      <c r="AA79" s="190">
        <f t="shared" si="29"/>
        <v>-206.82718683328153</v>
      </c>
      <c r="AB79" s="191">
        <f t="shared" si="30"/>
        <v>0.88509600731484361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71.84</v>
      </c>
      <c r="F80" s="97">
        <v>1517</v>
      </c>
      <c r="G80" s="114">
        <f t="shared" si="31"/>
        <v>108981.28</v>
      </c>
      <c r="H80" s="118"/>
      <c r="I80" s="96">
        <v>20</v>
      </c>
      <c r="J80" s="97">
        <v>1800</v>
      </c>
      <c r="K80" s="98">
        <f t="shared" si="33"/>
        <v>90</v>
      </c>
      <c r="L80" s="113">
        <v>20</v>
      </c>
      <c r="M80" s="97">
        <f t="shared" si="32"/>
        <v>1583.4154827486204</v>
      </c>
      <c r="N80" s="98">
        <f t="shared" si="25"/>
        <v>79.170774137431025</v>
      </c>
      <c r="O80" s="119">
        <f t="shared" si="26"/>
        <v>0</v>
      </c>
      <c r="P80" s="120">
        <f t="shared" si="27"/>
        <v>-10.829225862568975</v>
      </c>
      <c r="Q80" s="121">
        <f t="shared" si="28"/>
        <v>0.87967526819367803</v>
      </c>
      <c r="R80" s="272"/>
      <c r="S80" s="1">
        <v>0.5131944444444444</v>
      </c>
      <c r="T80" s="2">
        <v>0.55311342592592594</v>
      </c>
      <c r="U80" s="103">
        <v>57.999999999999957</v>
      </c>
      <c r="V80" s="104">
        <v>57.48333333333342</v>
      </c>
      <c r="W80" s="105"/>
      <c r="X80" s="106"/>
      <c r="Y80" s="264"/>
      <c r="Z80" s="265"/>
      <c r="AA80" s="190">
        <f t="shared" si="29"/>
        <v>-216.58451725137957</v>
      </c>
      <c r="AB80" s="191">
        <f t="shared" si="30"/>
        <v>0.87967526819367803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20.75</v>
      </c>
      <c r="J89" s="137">
        <f t="shared" si="34"/>
        <v>2925</v>
      </c>
      <c r="K89" s="138">
        <f t="shared" ref="K89:K93" si="35">J89/I89</f>
        <v>140.96385542168676</v>
      </c>
      <c r="L89" s="136">
        <f t="shared" ref="L89:M89" si="36">AVERAGE(L73:L88)</f>
        <v>20.75</v>
      </c>
      <c r="M89" s="137">
        <f t="shared" si="36"/>
        <v>2608.7395735879709</v>
      </c>
      <c r="N89" s="138">
        <f>M89/L89</f>
        <v>125.7223890885769</v>
      </c>
      <c r="O89" s="139">
        <f>L89-I89</f>
        <v>0</v>
      </c>
      <c r="P89" s="140">
        <f>N89-K89</f>
        <v>-15.241466333109855</v>
      </c>
      <c r="Q89" s="141">
        <f>N89/K89</f>
        <v>0.89187677729503267</v>
      </c>
      <c r="R89" s="273"/>
      <c r="S89" s="142">
        <f>S73</f>
        <v>0.25032407407407409</v>
      </c>
      <c r="T89" s="143">
        <f>INDEX(T73:T88,COUNTA(T73:T88))</f>
        <v>0.55311342592592594</v>
      </c>
      <c r="U89" s="144"/>
      <c r="V89" s="155"/>
      <c r="W89" s="134"/>
      <c r="X89" s="138"/>
      <c r="Y89" s="260"/>
      <c r="Z89" s="261"/>
      <c r="AA89" s="156">
        <f t="shared" ref="AA89:AA95" si="37">M89-J89</f>
        <v>-316.26042641202912</v>
      </c>
      <c r="AB89" s="141">
        <f t="shared" ref="AB89:AB95" si="38">M89/J89</f>
        <v>0.89187677729503279</v>
      </c>
      <c r="AC89" s="278"/>
    </row>
    <row r="90" spans="1:29" ht="15.75" customHeight="1">
      <c r="A90" s="266" t="s">
        <v>107</v>
      </c>
      <c r="B90" s="91" t="s">
        <v>233</v>
      </c>
      <c r="C90" s="351" t="s">
        <v>234</v>
      </c>
      <c r="D90" s="351"/>
      <c r="E90" s="92">
        <v>30.84</v>
      </c>
      <c r="F90" s="93">
        <v>2187</v>
      </c>
      <c r="G90" s="94">
        <f t="shared" ref="G90:G93" si="39">E90*F90</f>
        <v>67447.08</v>
      </c>
      <c r="H90" s="95"/>
      <c r="I90" s="96">
        <v>15</v>
      </c>
      <c r="J90" s="97">
        <v>3000</v>
      </c>
      <c r="K90" s="98">
        <f t="shared" si="35"/>
        <v>200</v>
      </c>
      <c r="L90" s="99">
        <v>15</v>
      </c>
      <c r="M90" s="97">
        <f>F90/V90*60</f>
        <v>2619.1616766467068</v>
      </c>
      <c r="N90" s="98">
        <f>M90/L90</f>
        <v>174.61077844311379</v>
      </c>
      <c r="O90" s="100">
        <f>L90-I90</f>
        <v>0</v>
      </c>
      <c r="P90" s="101">
        <f>N90-K90</f>
        <v>-25.389221556886213</v>
      </c>
      <c r="Q90" s="102">
        <f>N90/K90</f>
        <v>0.87305389221556895</v>
      </c>
      <c r="R90" s="271">
        <f>Q106</f>
        <v>0.87989145240687061</v>
      </c>
      <c r="S90" s="1">
        <v>0.30694444444444446</v>
      </c>
      <c r="T90" s="2">
        <v>0.34173611111111113</v>
      </c>
      <c r="U90" s="103">
        <v>4.783333333333335</v>
      </c>
      <c r="V90" s="104">
        <v>50.099999999999994</v>
      </c>
      <c r="W90" s="105"/>
      <c r="X90" s="106"/>
      <c r="Y90" s="274"/>
      <c r="Z90" s="275"/>
      <c r="AA90" s="108">
        <f t="shared" si="37"/>
        <v>-380.83832335329316</v>
      </c>
      <c r="AB90" s="151">
        <f t="shared" si="38"/>
        <v>0.87305389221556895</v>
      </c>
      <c r="AC90" s="276">
        <f>AB106</f>
        <v>0.87989145240687072</v>
      </c>
    </row>
    <row r="91" spans="1:29" ht="15.75" customHeight="1">
      <c r="A91" s="267"/>
      <c r="B91" s="91" t="s">
        <v>153</v>
      </c>
      <c r="C91" s="350" t="s">
        <v>176</v>
      </c>
      <c r="D91" s="350"/>
      <c r="E91" s="92">
        <v>35.83</v>
      </c>
      <c r="F91" s="93">
        <v>4646</v>
      </c>
      <c r="G91" s="94">
        <f t="shared" si="39"/>
        <v>166466.18</v>
      </c>
      <c r="H91" s="95"/>
      <c r="I91" s="96">
        <v>12</v>
      </c>
      <c r="J91" s="97">
        <v>3273</v>
      </c>
      <c r="K91" s="98">
        <f t="shared" si="35"/>
        <v>272.75</v>
      </c>
      <c r="L91" s="99">
        <v>12</v>
      </c>
      <c r="M91" s="97">
        <f>F91/V91*60</f>
        <v>2907.7885952712104</v>
      </c>
      <c r="N91" s="98">
        <f>M91/L91</f>
        <v>242.31571627260087</v>
      </c>
      <c r="O91" s="100">
        <f>L91-I91</f>
        <v>0</v>
      </c>
      <c r="P91" s="101">
        <f>N91-K91</f>
        <v>-30.434283727399134</v>
      </c>
      <c r="Q91" s="102">
        <f>N91/K91</f>
        <v>0.88841692492245961</v>
      </c>
      <c r="R91" s="272"/>
      <c r="S91" s="1">
        <v>0.34592592592592591</v>
      </c>
      <c r="T91" s="2">
        <v>0.41249999999999998</v>
      </c>
      <c r="U91" s="103">
        <v>6.0333333333332906</v>
      </c>
      <c r="V91" s="104">
        <v>95.866666666666646</v>
      </c>
      <c r="W91" s="105"/>
      <c r="X91" s="106"/>
      <c r="Y91" s="264"/>
      <c r="Z91" s="265"/>
      <c r="AA91" s="110">
        <f t="shared" si="37"/>
        <v>-365.2114047287896</v>
      </c>
      <c r="AB91" s="102">
        <f t="shared" si="38"/>
        <v>0.88841692492245961</v>
      </c>
      <c r="AC91" s="277"/>
    </row>
    <row r="92" spans="1:29" ht="15.75" customHeight="1">
      <c r="A92" s="267"/>
      <c r="B92" s="91" t="s">
        <v>153</v>
      </c>
      <c r="C92" s="350" t="s">
        <v>177</v>
      </c>
      <c r="D92" s="350"/>
      <c r="E92" s="92">
        <v>36.409999999999997</v>
      </c>
      <c r="F92" s="93">
        <v>3697</v>
      </c>
      <c r="G92" s="94">
        <f t="shared" si="39"/>
        <v>134607.76999999999</v>
      </c>
      <c r="H92" s="112"/>
      <c r="I92" s="96">
        <v>11</v>
      </c>
      <c r="J92" s="97">
        <v>3273</v>
      </c>
      <c r="K92" s="98">
        <f t="shared" si="35"/>
        <v>297.54545454545456</v>
      </c>
      <c r="L92" s="113">
        <v>11</v>
      </c>
      <c r="M92" s="97">
        <f>F92/V92*60</f>
        <v>2907.8435656543593</v>
      </c>
      <c r="N92" s="98">
        <f>M92/L92</f>
        <v>264.34941505948723</v>
      </c>
      <c r="O92" s="100">
        <f>L92-I92</f>
        <v>0</v>
      </c>
      <c r="P92" s="101">
        <f>N92-K92</f>
        <v>-33.196039485967333</v>
      </c>
      <c r="Q92" s="102">
        <f>N92/K92</f>
        <v>0.88843372002882959</v>
      </c>
      <c r="R92" s="272"/>
      <c r="S92" s="1">
        <v>0.41597222222222224</v>
      </c>
      <c r="T92" s="2">
        <v>0.46894675925925927</v>
      </c>
      <c r="U92" s="103">
        <v>5.0000000000000622</v>
      </c>
      <c r="V92" s="104">
        <v>76.283333333333317</v>
      </c>
      <c r="W92" s="105">
        <v>0.46894675925925927</v>
      </c>
      <c r="X92" s="106">
        <v>0.50902777777777775</v>
      </c>
      <c r="Y92" s="264"/>
      <c r="Z92" s="265"/>
      <c r="AA92" s="110">
        <f t="shared" si="37"/>
        <v>-365.15643434564072</v>
      </c>
      <c r="AB92" s="102">
        <f t="shared" si="38"/>
        <v>0.88843372002882959</v>
      </c>
      <c r="AC92" s="277"/>
    </row>
    <row r="93" spans="1:29" ht="15.75" customHeight="1">
      <c r="A93" s="267"/>
      <c r="B93" s="91" t="s">
        <v>153</v>
      </c>
      <c r="C93" s="350" t="s">
        <v>174</v>
      </c>
      <c r="D93" s="350"/>
      <c r="E93" s="92">
        <v>34.229999999999997</v>
      </c>
      <c r="F93" s="93">
        <v>1606</v>
      </c>
      <c r="G93" s="114">
        <f t="shared" si="39"/>
        <v>54973.38</v>
      </c>
      <c r="H93" s="115"/>
      <c r="I93" s="96">
        <v>16</v>
      </c>
      <c r="J93" s="97">
        <v>3000</v>
      </c>
      <c r="K93" s="98">
        <f t="shared" si="35"/>
        <v>187.5</v>
      </c>
      <c r="L93" s="99">
        <v>16</v>
      </c>
      <c r="M93" s="97">
        <f>F93/V93*60</f>
        <v>2604.3243243243223</v>
      </c>
      <c r="N93" s="98">
        <f>M93/L93</f>
        <v>162.77027027027015</v>
      </c>
      <c r="O93" s="100">
        <f>L93-I93</f>
        <v>0</v>
      </c>
      <c r="P93" s="101">
        <f>N93-K93</f>
        <v>-24.729729729729854</v>
      </c>
      <c r="Q93" s="102">
        <f>N93/K93</f>
        <v>0.86810810810810746</v>
      </c>
      <c r="R93" s="272"/>
      <c r="S93" s="1">
        <v>0.50902777777777775</v>
      </c>
      <c r="T93" s="2">
        <v>0.53472222222222221</v>
      </c>
      <c r="U93" s="103">
        <v>57.716666666666605</v>
      </c>
      <c r="V93" s="104">
        <v>37.000000000000028</v>
      </c>
      <c r="W93" s="105"/>
      <c r="X93" s="106"/>
      <c r="Y93" s="264"/>
      <c r="Z93" s="265"/>
      <c r="AA93" s="110">
        <f t="shared" si="37"/>
        <v>-395.67567567567767</v>
      </c>
      <c r="AB93" s="102">
        <f t="shared" si="38"/>
        <v>0.86810810810810746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114"/>
      <c r="H94" s="118"/>
      <c r="I94" s="96"/>
      <c r="J94" s="97"/>
      <c r="K94" s="98"/>
      <c r="L94" s="113"/>
      <c r="M94" s="97"/>
      <c r="N94" s="98"/>
      <c r="O94" s="119"/>
      <c r="P94" s="120"/>
      <c r="Q94" s="121"/>
      <c r="R94" s="272"/>
      <c r="S94" s="1"/>
      <c r="T94" s="2"/>
      <c r="U94" s="103"/>
      <c r="V94" s="104"/>
      <c r="W94" s="105"/>
      <c r="X94" s="106"/>
      <c r="Y94" s="264"/>
      <c r="Z94" s="265"/>
      <c r="AA94" s="110">
        <f t="shared" si="37"/>
        <v>0</v>
      </c>
      <c r="AB94" s="102" t="e">
        <f t="shared" si="38"/>
        <v>#DIV/0!</v>
      </c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>
        <f t="shared" si="37"/>
        <v>0</v>
      </c>
      <c r="AB95" s="102" t="e">
        <f t="shared" si="38"/>
        <v>#DIV/0!</v>
      </c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0">AVERAGE(I90:I105)</f>
        <v>13.5</v>
      </c>
      <c r="J106" s="137">
        <f t="shared" si="40"/>
        <v>3136.5</v>
      </c>
      <c r="K106" s="138">
        <f t="shared" ref="K106" si="41">J106/I106</f>
        <v>232.33333333333334</v>
      </c>
      <c r="L106" s="136">
        <f t="shared" ref="L106:M106" si="42">AVERAGE(L90:L105)</f>
        <v>13.5</v>
      </c>
      <c r="M106" s="137">
        <f t="shared" si="42"/>
        <v>2759.7795404741501</v>
      </c>
      <c r="N106" s="138">
        <f>M106/L106</f>
        <v>204.42811410919629</v>
      </c>
      <c r="O106" s="139">
        <f>L106-I106</f>
        <v>0</v>
      </c>
      <c r="P106" s="140">
        <f>N106-K106</f>
        <v>-27.905219224137056</v>
      </c>
      <c r="Q106" s="141">
        <f>N106/K106</f>
        <v>0.87989145240687061</v>
      </c>
      <c r="R106" s="273"/>
      <c r="S106" s="142">
        <f>S90</f>
        <v>0.30694444444444446</v>
      </c>
      <c r="T106" s="143">
        <f>INDEX(T90:T105,COUNTA(T90:T105))</f>
        <v>0.53472222222222221</v>
      </c>
      <c r="U106" s="144"/>
      <c r="V106" s="155"/>
      <c r="W106" s="134"/>
      <c r="X106" s="138"/>
      <c r="Y106" s="260"/>
      <c r="Z106" s="261"/>
      <c r="AA106" s="156">
        <f>M106-J106</f>
        <v>-376.72045952584995</v>
      </c>
      <c r="AB106" s="141">
        <f>M106/J106</f>
        <v>0.87989145240687072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1631</v>
      </c>
      <c r="G107" s="158">
        <f t="shared" ref="G107:G110" si="43">E107*F107</f>
        <v>40334.629999999997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3256.5723793677225</v>
      </c>
      <c r="N107" s="162">
        <f>M107/L107</f>
        <v>542.76206322795372</v>
      </c>
      <c r="O107" s="164">
        <f>L107-I107</f>
        <v>0</v>
      </c>
      <c r="P107" s="165">
        <f>N107-K107</f>
        <v>-57.237936772046282</v>
      </c>
      <c r="Q107" s="151">
        <f>N107/K107</f>
        <v>0.90460343871325621</v>
      </c>
      <c r="R107" s="271">
        <f>Q123</f>
        <v>0.88861658411694255</v>
      </c>
      <c r="S107" s="192">
        <v>0.25</v>
      </c>
      <c r="T107" s="193">
        <v>0.27086805555555554</v>
      </c>
      <c r="U107" s="168"/>
      <c r="V107" s="169">
        <v>30.049999999999983</v>
      </c>
      <c r="W107" s="167"/>
      <c r="X107" s="170"/>
      <c r="Y107" s="274"/>
      <c r="Z107" s="275"/>
      <c r="AA107" s="108">
        <f>M107-J107</f>
        <v>-343.42762063227747</v>
      </c>
      <c r="AB107" s="151">
        <f>M107/J107</f>
        <v>0.90460343871325621</v>
      </c>
      <c r="AC107" s="276">
        <f>AB123</f>
        <v>0.88861658411694255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1385</v>
      </c>
      <c r="G108" s="94">
        <f t="shared" si="43"/>
        <v>34251.050000000003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3256.6949706074433</v>
      </c>
      <c r="N108" s="98">
        <f>M108/L108</f>
        <v>542.78249510124056</v>
      </c>
      <c r="O108" s="100">
        <f>L108-I108</f>
        <v>0</v>
      </c>
      <c r="P108" s="101">
        <f>N108-K108</f>
        <v>-57.217504898759444</v>
      </c>
      <c r="Q108" s="102">
        <f>N108/K108</f>
        <v>0.90463749183540088</v>
      </c>
      <c r="R108" s="272"/>
      <c r="S108" s="1">
        <v>0.27464120370370371</v>
      </c>
      <c r="T108" s="2">
        <v>0.29236111111111113</v>
      </c>
      <c r="U108" s="103">
        <v>5.4333333333333567</v>
      </c>
      <c r="V108" s="104">
        <v>25.516666666666687</v>
      </c>
      <c r="W108" s="105"/>
      <c r="X108" s="112"/>
      <c r="Y108" s="264"/>
      <c r="Z108" s="265"/>
      <c r="AA108" s="110">
        <f>M108-J108</f>
        <v>-343.30502939255666</v>
      </c>
      <c r="AB108" s="102">
        <f>M108/J108</f>
        <v>0.90463749183540088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2401</v>
      </c>
      <c r="G109" s="94">
        <f t="shared" si="43"/>
        <v>54814.829999999994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3096.9544965962</v>
      </c>
      <c r="N109" s="98">
        <f>M109/L109</f>
        <v>309.69544965962001</v>
      </c>
      <c r="O109" s="100">
        <f>L109-I109</f>
        <v>0</v>
      </c>
      <c r="P109" s="101">
        <f>N109-K109</f>
        <v>-50.30455034037999</v>
      </c>
      <c r="Q109" s="102">
        <f>N109/K109</f>
        <v>0.86026513794338888</v>
      </c>
      <c r="R109" s="272"/>
      <c r="S109" s="1">
        <v>0.29616898148148146</v>
      </c>
      <c r="T109" s="2">
        <v>0.32847222222222222</v>
      </c>
      <c r="U109" s="103">
        <v>5.4833333333332845</v>
      </c>
      <c r="V109" s="104">
        <v>46.516666666666694</v>
      </c>
      <c r="W109" s="105"/>
      <c r="X109" s="106"/>
      <c r="Y109" s="264"/>
      <c r="Z109" s="265"/>
      <c r="AA109" s="110">
        <f>M109-J109</f>
        <v>-503.04550340380001</v>
      </c>
      <c r="AB109" s="102">
        <f>M109/J109</f>
        <v>0.86026513794338888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1857</v>
      </c>
      <c r="G110" s="114">
        <f t="shared" si="43"/>
        <v>48671.97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2895.2793417063672</v>
      </c>
      <c r="N110" s="98">
        <f>M110/L110</f>
        <v>482.54655695106118</v>
      </c>
      <c r="O110" s="100">
        <f>L110-I110</f>
        <v>0</v>
      </c>
      <c r="P110" s="101">
        <f>N110-K110</f>
        <v>-62.953443048938823</v>
      </c>
      <c r="Q110" s="102">
        <f>N110/K110</f>
        <v>0.88459497149598754</v>
      </c>
      <c r="R110" s="272"/>
      <c r="S110" s="1">
        <v>0.36458333333333331</v>
      </c>
      <c r="T110" s="2">
        <v>0.39130787037037035</v>
      </c>
      <c r="U110" s="103">
        <v>5.5666666666666043</v>
      </c>
      <c r="V110" s="104">
        <v>38.483333333333327</v>
      </c>
      <c r="W110" s="105"/>
      <c r="X110" s="112"/>
      <c r="Y110" s="264"/>
      <c r="Z110" s="265"/>
      <c r="AA110" s="110">
        <f>M110-J110</f>
        <v>-377.72065829363282</v>
      </c>
      <c r="AB110" s="102">
        <f>M110/J110</f>
        <v>0.88459497149598754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4">AVERAGE(I107:I122)</f>
        <v>7</v>
      </c>
      <c r="J123" s="137">
        <f t="shared" si="44"/>
        <v>3518.25</v>
      </c>
      <c r="K123" s="138">
        <f t="shared" ref="K123" si="45">J123/I123</f>
        <v>502.60714285714283</v>
      </c>
      <c r="L123" s="136">
        <f t="shared" ref="L123:M123" si="46">AVERAGE(L107:L122)</f>
        <v>7</v>
      </c>
      <c r="M123" s="137">
        <f t="shared" si="46"/>
        <v>3126.3752970694331</v>
      </c>
      <c r="N123" s="138">
        <f>M123/L123</f>
        <v>446.62504243849042</v>
      </c>
      <c r="O123" s="139">
        <f>L123-I123</f>
        <v>0</v>
      </c>
      <c r="P123" s="140">
        <f>N123-K123</f>
        <v>-55.982100418652408</v>
      </c>
      <c r="Q123" s="141">
        <f>N123/K123</f>
        <v>0.88861658411694255</v>
      </c>
      <c r="R123" s="273"/>
      <c r="S123" s="142">
        <f>S107</f>
        <v>0.25</v>
      </c>
      <c r="T123" s="143">
        <f>INDEX(T107:T122,COUNTA(T107:T122))</f>
        <v>0.39130787037037035</v>
      </c>
      <c r="U123" s="144"/>
      <c r="V123" s="155"/>
      <c r="W123" s="134"/>
      <c r="X123" s="138"/>
      <c r="Y123" s="260"/>
      <c r="Z123" s="261"/>
      <c r="AA123" s="156">
        <f>M123-J123</f>
        <v>-391.87470293056685</v>
      </c>
      <c r="AB123" s="141">
        <f>M123/J123</f>
        <v>0.88861658411694255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1124</v>
      </c>
      <c r="G124" s="158">
        <f t="shared" ref="G124:G126" si="47">E124*F124</f>
        <v>49793.2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1768.5314685314715</v>
      </c>
      <c r="N124" s="162">
        <f>M124/L124</f>
        <v>104.03126285479244</v>
      </c>
      <c r="O124" s="164">
        <f>L124-I124</f>
        <v>0</v>
      </c>
      <c r="P124" s="165">
        <f>N124-K124</f>
        <v>-13.615795968736961</v>
      </c>
      <c r="Q124" s="151">
        <f>N124/K124</f>
        <v>0.88426573426573585</v>
      </c>
      <c r="R124" s="271">
        <f>Q140</f>
        <v>0.88392175247983085</v>
      </c>
      <c r="S124" s="166">
        <v>0.70833333333333337</v>
      </c>
      <c r="T124" s="167">
        <v>0.73481481481481481</v>
      </c>
      <c r="U124" s="168"/>
      <c r="V124" s="169">
        <v>38.133333333333269</v>
      </c>
      <c r="W124" s="86"/>
      <c r="X124" s="87"/>
      <c r="Y124" s="274"/>
      <c r="Z124" s="275"/>
      <c r="AA124" s="108">
        <f>M124-J124</f>
        <v>-231.46853146852845</v>
      </c>
      <c r="AB124" s="151">
        <f>M124/J124</f>
        <v>0.88426573426573574</v>
      </c>
      <c r="AC124" s="349">
        <f>AB140</f>
        <v>0.88392175247983085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1083</v>
      </c>
      <c r="G125" s="94">
        <f t="shared" si="47"/>
        <v>54875.61</v>
      </c>
      <c r="H125" s="95"/>
      <c r="I125" s="96">
        <v>20</v>
      </c>
      <c r="J125" s="97">
        <v>2000</v>
      </c>
      <c r="K125" s="98">
        <f t="shared" ref="K125:K126" si="48">J125/I125</f>
        <v>100</v>
      </c>
      <c r="L125" s="99">
        <v>20</v>
      </c>
      <c r="M125" s="97">
        <f>F125/V125*60</f>
        <v>1768.1632653061231</v>
      </c>
      <c r="N125" s="98">
        <f>M125/L125</f>
        <v>88.408163265306158</v>
      </c>
      <c r="O125" s="100">
        <f>L125-I125</f>
        <v>0</v>
      </c>
      <c r="P125" s="101">
        <f>N125-K125</f>
        <v>-11.591836734693842</v>
      </c>
      <c r="Q125" s="102">
        <f>N125/K125</f>
        <v>0.88408163265306161</v>
      </c>
      <c r="R125" s="272"/>
      <c r="S125" s="1">
        <v>0.73836805555555551</v>
      </c>
      <c r="T125" s="2">
        <v>0.76388888888888884</v>
      </c>
      <c r="U125" s="103">
        <v>5.1166666666666138</v>
      </c>
      <c r="V125" s="104">
        <v>36.749999999999986</v>
      </c>
      <c r="W125" s="105"/>
      <c r="X125" s="106"/>
      <c r="Y125" s="264"/>
      <c r="Z125" s="265"/>
      <c r="AA125" s="110">
        <f>M125-J125</f>
        <v>-231.83673469387691</v>
      </c>
      <c r="AB125" s="102">
        <f>M125/J125</f>
        <v>0.8840816326530615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1838</v>
      </c>
      <c r="G126" s="94">
        <f t="shared" si="47"/>
        <v>105317.4</v>
      </c>
      <c r="H126" s="95"/>
      <c r="I126" s="96">
        <v>21</v>
      </c>
      <c r="J126" s="97">
        <v>2000</v>
      </c>
      <c r="K126" s="98">
        <f t="shared" si="48"/>
        <v>95.238095238095241</v>
      </c>
      <c r="L126" s="99">
        <v>21</v>
      </c>
      <c r="M126" s="97">
        <f>F126/V126*60</f>
        <v>1766.8357810413902</v>
      </c>
      <c r="N126" s="98">
        <f>M126/L126</f>
        <v>84.135037192447157</v>
      </c>
      <c r="O126" s="100">
        <f>L126-I126</f>
        <v>0</v>
      </c>
      <c r="P126" s="101">
        <f>N126-K126</f>
        <v>-11.103058045648083</v>
      </c>
      <c r="Q126" s="102">
        <f>N126/K126</f>
        <v>0.88341789052069508</v>
      </c>
      <c r="R126" s="272"/>
      <c r="S126" s="1">
        <v>0.76736111111111116</v>
      </c>
      <c r="T126" s="2">
        <v>0.81070601851851853</v>
      </c>
      <c r="U126" s="103">
        <v>5.0000000000001421</v>
      </c>
      <c r="V126" s="104">
        <v>62.416666666666615</v>
      </c>
      <c r="W126" s="105"/>
      <c r="X126" s="106"/>
      <c r="Y126" s="264"/>
      <c r="Z126" s="265"/>
      <c r="AA126" s="110">
        <f>M126-J126</f>
        <v>-233.16421895860981</v>
      </c>
      <c r="AB126" s="102">
        <f>M126/J126</f>
        <v>0.88341789052069508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9">AVERAGE(I124:I139)</f>
        <v>19.333333333333332</v>
      </c>
      <c r="J140" s="137">
        <f t="shared" si="49"/>
        <v>2000</v>
      </c>
      <c r="K140" s="138">
        <f t="shared" ref="K140" si="50">J140/I140</f>
        <v>103.44827586206897</v>
      </c>
      <c r="L140" s="136">
        <f t="shared" ref="L140:M140" si="51">AVERAGE(L124:L139)</f>
        <v>19.333333333333332</v>
      </c>
      <c r="M140" s="137">
        <f t="shared" si="51"/>
        <v>1767.8435049596617</v>
      </c>
      <c r="N140" s="138">
        <f>M140/L140</f>
        <v>91.440181291016984</v>
      </c>
      <c r="O140" s="139">
        <f>L140-I140</f>
        <v>0</v>
      </c>
      <c r="P140" s="140">
        <f>N140-K140</f>
        <v>-12.008094571051984</v>
      </c>
      <c r="Q140" s="141">
        <f>N140/K140</f>
        <v>0.88392175247983085</v>
      </c>
      <c r="R140" s="273"/>
      <c r="S140" s="142">
        <f>S124</f>
        <v>0.70833333333333337</v>
      </c>
      <c r="T140" s="143">
        <f>INDEX(T124:T139,COUNTA(T124:T139))</f>
        <v>0.81070601851851853</v>
      </c>
      <c r="U140" s="144"/>
      <c r="V140" s="155"/>
      <c r="W140" s="187"/>
      <c r="X140" s="188"/>
      <c r="Y140" s="260"/>
      <c r="Z140" s="261"/>
      <c r="AA140" s="156">
        <f>M140-J140</f>
        <v>-232.15649504033831</v>
      </c>
      <c r="AB140" s="141">
        <f>M140/J140</f>
        <v>0.88392175247983085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1960</v>
      </c>
      <c r="G141" s="158">
        <f t="shared" ref="G141:G143" si="52">E141*F141</f>
        <v>111308.4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1767.9779503883749</v>
      </c>
      <c r="N141" s="162">
        <f>M141/L141</f>
        <v>76.868606538625002</v>
      </c>
      <c r="O141" s="164">
        <f>L141-I141</f>
        <v>0</v>
      </c>
      <c r="P141" s="165">
        <f>N141-K141</f>
        <v>-10.087915200505435</v>
      </c>
      <c r="Q141" s="151">
        <f>N141/K141</f>
        <v>0.88398897519418751</v>
      </c>
      <c r="R141" s="271">
        <f>Q157</f>
        <v>0.884260214563931</v>
      </c>
      <c r="S141" s="166">
        <v>0.7086689814814815</v>
      </c>
      <c r="T141" s="167">
        <v>0.75486111111111109</v>
      </c>
      <c r="U141" s="168"/>
      <c r="V141" s="169">
        <v>66.516666666666623</v>
      </c>
      <c r="W141" s="167"/>
      <c r="X141" s="170"/>
      <c r="Y141" s="274"/>
      <c r="Z141" s="275"/>
      <c r="AA141" s="108">
        <f>M141-J141</f>
        <v>-232.02204961162511</v>
      </c>
      <c r="AB141" s="151">
        <f>M141/J141</f>
        <v>0.8839889751941874</v>
      </c>
      <c r="AC141" s="276">
        <f>AB157</f>
        <v>0.88426021456393111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1597</v>
      </c>
      <c r="G142" s="94">
        <f t="shared" si="52"/>
        <v>90821.39</v>
      </c>
      <c r="H142" s="95"/>
      <c r="I142" s="96">
        <v>23</v>
      </c>
      <c r="J142" s="97">
        <v>2000</v>
      </c>
      <c r="K142" s="98">
        <f t="shared" ref="K142:K143" si="53">J142/I142</f>
        <v>86.956521739130437</v>
      </c>
      <c r="L142" s="99">
        <v>23</v>
      </c>
      <c r="M142" s="97">
        <f>F142/V142*60</f>
        <v>1768.4404798523515</v>
      </c>
      <c r="N142" s="98">
        <f>M142/L142</f>
        <v>76.888716515319629</v>
      </c>
      <c r="O142" s="100">
        <f>L142-I142</f>
        <v>0</v>
      </c>
      <c r="P142" s="101">
        <f>N142-K142</f>
        <v>-10.067805223810808</v>
      </c>
      <c r="Q142" s="102">
        <f>N142/K142</f>
        <v>0.88422023992617571</v>
      </c>
      <c r="R142" s="272"/>
      <c r="S142" s="1">
        <v>0.7583333333333333</v>
      </c>
      <c r="T142" s="2">
        <v>0.79596064814814815</v>
      </c>
      <c r="U142" s="103">
        <v>4.9999999999999822</v>
      </c>
      <c r="V142" s="104">
        <v>54.18333333333338</v>
      </c>
      <c r="W142" s="105"/>
      <c r="X142" s="106"/>
      <c r="Y142" s="264"/>
      <c r="Z142" s="265"/>
      <c r="AA142" s="110">
        <f>M142-J142</f>
        <v>-231.55952014764853</v>
      </c>
      <c r="AB142" s="102">
        <f>M142/J142</f>
        <v>0.88422023992617571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1892</v>
      </c>
      <c r="G143" s="94">
        <f t="shared" si="52"/>
        <v>90059.199999999997</v>
      </c>
      <c r="H143" s="95"/>
      <c r="I143" s="96">
        <v>23</v>
      </c>
      <c r="J143" s="97">
        <v>2000</v>
      </c>
      <c r="K143" s="98">
        <f t="shared" si="53"/>
        <v>86.956521739130437</v>
      </c>
      <c r="L143" s="99">
        <v>23</v>
      </c>
      <c r="M143" s="97">
        <f>F143/V143*60</f>
        <v>1769.1428571428598</v>
      </c>
      <c r="N143" s="98">
        <f>M143/L143</f>
        <v>76.919254658385213</v>
      </c>
      <c r="O143" s="100">
        <f>L143-I143</f>
        <v>0</v>
      </c>
      <c r="P143" s="101">
        <f>N143-K143</f>
        <v>-10.037267080745224</v>
      </c>
      <c r="Q143" s="102">
        <f>N143/K143</f>
        <v>0.8845714285714299</v>
      </c>
      <c r="R143" s="272"/>
      <c r="S143" s="1">
        <v>0.7993055555555556</v>
      </c>
      <c r="T143" s="2">
        <v>0.84386574074074072</v>
      </c>
      <c r="U143" s="103">
        <v>4.8166666666667268</v>
      </c>
      <c r="V143" s="104">
        <v>64.166666666666572</v>
      </c>
      <c r="W143" s="105"/>
      <c r="X143" s="106"/>
      <c r="Y143" s="264"/>
      <c r="Z143" s="265"/>
      <c r="AA143" s="110">
        <f>M143-J143</f>
        <v>-230.85714285714016</v>
      </c>
      <c r="AB143" s="102">
        <f>M143/J143</f>
        <v>0.8845714285714299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4">AVERAGE(I141:I156)</f>
        <v>23</v>
      </c>
      <c r="J157" s="137">
        <f t="shared" si="54"/>
        <v>2000</v>
      </c>
      <c r="K157" s="138">
        <f t="shared" ref="K157" si="55">J157/I157</f>
        <v>86.956521739130437</v>
      </c>
      <c r="L157" s="136">
        <f t="shared" ref="L157:M157" si="56">AVERAGE(L141:L156)</f>
        <v>23</v>
      </c>
      <c r="M157" s="137">
        <f t="shared" si="56"/>
        <v>1768.5204291278621</v>
      </c>
      <c r="N157" s="138">
        <f>M157/L157</f>
        <v>76.892192570776615</v>
      </c>
      <c r="O157" s="139">
        <f>L157-I157</f>
        <v>0</v>
      </c>
      <c r="P157" s="140">
        <f>N157-K157</f>
        <v>-10.064329168353822</v>
      </c>
      <c r="Q157" s="141">
        <f>N157/K157</f>
        <v>0.884260214563931</v>
      </c>
      <c r="R157" s="273"/>
      <c r="S157" s="142">
        <f>S141</f>
        <v>0.7086689814814815</v>
      </c>
      <c r="T157" s="143">
        <f>INDEX(T141:T156,COUNTA(T141:T156))</f>
        <v>0.84386574074074072</v>
      </c>
      <c r="U157" s="144"/>
      <c r="V157" s="155"/>
      <c r="W157" s="134"/>
      <c r="X157" s="138"/>
      <c r="Y157" s="260"/>
      <c r="Z157" s="261"/>
      <c r="AA157" s="156">
        <f>M157-J157</f>
        <v>-231.47957087213786</v>
      </c>
      <c r="AB157" s="141">
        <f>M157/J157</f>
        <v>0.88426021456393111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05" priority="3" operator="greaterThan">
      <formula>0</formula>
    </cfRule>
  </conditionalFormatting>
  <conditionalFormatting sqref="P5:P157 AA5:AA157">
    <cfRule type="cellIs" dxfId="604" priority="6" operator="lessThan">
      <formula>0</formula>
    </cfRule>
  </conditionalFormatting>
  <conditionalFormatting sqref="Q5:Q157 AB5:AB157">
    <cfRule type="cellIs" dxfId="603" priority="4" operator="greaterThan">
      <formula>1</formula>
    </cfRule>
    <cfRule type="cellIs" dxfId="602" priority="5" operator="lessThan">
      <formula>0.8</formula>
    </cfRule>
  </conditionalFormatting>
  <conditionalFormatting sqref="R5:R157 AC124">
    <cfRule type="cellIs" dxfId="601" priority="7" operator="lessThan">
      <formula>0.8</formula>
    </cfRule>
  </conditionalFormatting>
  <conditionalFormatting sqref="AC5:AC22 AC56:AC91">
    <cfRule type="cellIs" dxfId="600" priority="9" operator="lessThan">
      <formula>0.8</formula>
    </cfRule>
  </conditionalFormatting>
  <conditionalFormatting sqref="AC39">
    <cfRule type="cellIs" dxfId="599" priority="12" operator="lessThan">
      <formula>0.8</formula>
    </cfRule>
  </conditionalFormatting>
  <conditionalFormatting sqref="AC54">
    <cfRule type="cellIs" dxfId="598" priority="11" operator="lessThan">
      <formula>0.8</formula>
    </cfRule>
  </conditionalFormatting>
  <conditionalFormatting sqref="AC97:AC105">
    <cfRule type="cellIs" dxfId="597" priority="10" operator="lessThan">
      <formula>0.8</formula>
    </cfRule>
  </conditionalFormatting>
  <conditionalFormatting sqref="AC107:AC112">
    <cfRule type="cellIs" dxfId="596" priority="8" operator="lessThan">
      <formula>0.8</formula>
    </cfRule>
  </conditionalFormatting>
  <conditionalFormatting sqref="AC139">
    <cfRule type="cellIs" dxfId="595" priority="2" operator="lessThan">
      <formula>0.8</formula>
    </cfRule>
  </conditionalFormatting>
  <conditionalFormatting sqref="AC141:AC157">
    <cfRule type="cellIs" dxfId="594" priority="1" operator="lessThan">
      <formula>0.8</formula>
    </cfRule>
  </conditionalFormatting>
  <dataValidations count="1">
    <dataValidation type="list" allowBlank="1" showInputMessage="1" showErrorMessage="1" sqref="Y5:Z157" xr:uid="{CC11C1C8-1E2C-4D72-83B9-6C8F2510953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533F-F5D3-4FB0-97E5-9E4F45D07FC9}">
  <sheetPr>
    <tabColor theme="9" tint="0.59999389629810485"/>
  </sheetPr>
  <dimension ref="B1:AR36"/>
  <sheetViews>
    <sheetView zoomScale="70" zoomScaleNormal="70" workbookViewId="0">
      <selection activeCell="O37" sqref="O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249</v>
      </c>
      <c r="D3" s="248"/>
      <c r="E3" s="6" t="s">
        <v>2</v>
      </c>
      <c r="F3" s="249">
        <f>'1121(18度C)'!D1+'1121(4度C)'!D1</f>
        <v>171606</v>
      </c>
      <c r="G3" s="250"/>
      <c r="H3" s="6" t="s">
        <v>3</v>
      </c>
      <c r="I3" s="251">
        <f>'1121(18度C)'!F1+'1121(4度C)'!F1</f>
        <v>5331233.07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453.5194353658884</v>
      </c>
      <c r="F6" s="226" t="e">
        <f>AVERAGE(#REF!,D13:K13)</f>
        <v>#REF!</v>
      </c>
      <c r="G6" s="227">
        <f>AVERAGE(D13:K13)</f>
        <v>179.45309688999916</v>
      </c>
      <c r="H6" s="228"/>
      <c r="I6" s="227">
        <f>AVERAGE(L13:O13)</f>
        <v>95.202398800599696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400.02366680882881</v>
      </c>
      <c r="F7" s="230" t="e">
        <f>AVERAGE(#REF!,D14:K14)</f>
        <v>#REF!</v>
      </c>
      <c r="G7" s="217">
        <f>AVERAGE(D14:K14)</f>
        <v>159.03336740081886</v>
      </c>
      <c r="H7" s="218"/>
      <c r="I7" s="217">
        <f>AVERAGE(L14:O14)</f>
        <v>84.171252319146248</v>
      </c>
      <c r="J7" s="218"/>
      <c r="K7" s="217">
        <f>AVERAGE(D28:O28)</f>
        <v>520.80605189818584</v>
      </c>
      <c r="L7" s="218"/>
      <c r="M7" s="217">
        <f>AVERAGE(P28:X28)</f>
        <v>694.65571265081599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0.88245451926640495</v>
      </c>
      <c r="F8" s="222" t="e">
        <f>AVERAGE(D15:K15,#REF!)</f>
        <v>#REF!</v>
      </c>
      <c r="G8" s="223">
        <f>AVERAGE(D15:K15)</f>
        <v>0.88561641394721824</v>
      </c>
      <c r="H8" s="224"/>
      <c r="I8" s="223">
        <f>AVERAGE(L15:O15)</f>
        <v>0.8841305629536429</v>
      </c>
      <c r="J8" s="224"/>
      <c r="K8" s="223">
        <f>AVERAGE(D29:O29)</f>
        <v>0.87989145294633231</v>
      </c>
      <c r="L8" s="224"/>
      <c r="M8" s="223">
        <f>AVERAGE(P29:X29)</f>
        <v>0.88094574208647314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93.491124260355036</v>
      </c>
      <c r="G13" s="23">
        <v>86.021505376344081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107.2415928450245</v>
      </c>
      <c r="E14" s="27">
        <v>70.967121483219813</v>
      </c>
      <c r="F14" s="27">
        <v>82.272947539334069</v>
      </c>
      <c r="G14" s="27">
        <v>76.127569690104551</v>
      </c>
      <c r="H14" s="27">
        <v>125.53893239481546</v>
      </c>
      <c r="I14" s="27">
        <v>204.42500075005916</v>
      </c>
      <c r="J14" s="27" t="s">
        <v>36</v>
      </c>
      <c r="K14" s="54">
        <v>446.66040710317446</v>
      </c>
      <c r="L14" s="26" t="s">
        <v>36</v>
      </c>
      <c r="M14" s="66" t="s">
        <v>36</v>
      </c>
      <c r="N14" s="27">
        <v>91.460551327133402</v>
      </c>
      <c r="O14" s="28">
        <v>76.88195331115908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0.88809444074785915</v>
      </c>
      <c r="E15" s="31">
        <f t="shared" si="0"/>
        <v>0.88708901854024769</v>
      </c>
      <c r="F15" s="31">
        <f t="shared" si="0"/>
        <v>0.88000810975616817</v>
      </c>
      <c r="G15" s="31">
        <f t="shared" si="0"/>
        <v>0.88498299764746546</v>
      </c>
      <c r="H15" s="31">
        <f t="shared" si="0"/>
        <v>0.89057533237347708</v>
      </c>
      <c r="I15" s="31">
        <f t="shared" si="0"/>
        <v>0.87987805200886293</v>
      </c>
      <c r="J15" s="31" t="s">
        <v>36</v>
      </c>
      <c r="K15" s="55">
        <f t="shared" ref="K15" si="1">K14/K13</f>
        <v>0.88868694655644753</v>
      </c>
      <c r="L15" s="30" t="s">
        <v>36</v>
      </c>
      <c r="M15" s="67" t="s">
        <v>36</v>
      </c>
      <c r="N15" s="31">
        <f t="shared" ref="N15:O15" si="2">N14/N13</f>
        <v>0.88411866282895624</v>
      </c>
      <c r="O15" s="32">
        <f t="shared" si="2"/>
        <v>0.88414246307832944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0.29166666666666669</v>
      </c>
      <c r="F16" s="2">
        <v>0.25009259259259259</v>
      </c>
      <c r="G16" s="2">
        <v>0.29190972222222222</v>
      </c>
      <c r="H16" s="2">
        <v>0.25</v>
      </c>
      <c r="I16" s="2">
        <v>0.30902777777777779</v>
      </c>
      <c r="J16" s="2" t="s">
        <v>36</v>
      </c>
      <c r="K16" s="2">
        <v>0.25028935185185186</v>
      </c>
      <c r="L16" s="1" t="s">
        <v>36</v>
      </c>
      <c r="M16" s="68" t="s">
        <v>36</v>
      </c>
      <c r="N16" s="2">
        <v>0.70861111111111108</v>
      </c>
      <c r="O16" s="3">
        <v>0.70862268518518523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0.58958333333333335</v>
      </c>
      <c r="E17" s="2">
        <v>0.54326388888888888</v>
      </c>
      <c r="F17" s="2">
        <v>0.59261574074074075</v>
      </c>
      <c r="G17" s="2">
        <v>0.51666666666666672</v>
      </c>
      <c r="H17" s="2">
        <v>0.5433796296296296</v>
      </c>
      <c r="I17" s="2">
        <v>0.5390625</v>
      </c>
      <c r="J17" s="2" t="s">
        <v>36</v>
      </c>
      <c r="K17" s="2">
        <v>0.39097222222222222</v>
      </c>
      <c r="L17" s="1" t="s">
        <v>36</v>
      </c>
      <c r="M17" s="68" t="s">
        <v>36</v>
      </c>
      <c r="N17" s="2">
        <v>0.79329861111111111</v>
      </c>
      <c r="O17" s="3">
        <v>0.8305555555555556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21.125</v>
      </c>
      <c r="G18" s="34">
        <v>23.25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183.26204328344235</v>
      </c>
      <c r="E28" s="27" t="s">
        <v>36</v>
      </c>
      <c r="F28" s="27" t="s">
        <v>36</v>
      </c>
      <c r="G28" s="27">
        <v>271.64151537885181</v>
      </c>
      <c r="H28" s="27">
        <v>384.30529141920914</v>
      </c>
      <c r="I28" s="27">
        <v>370.85930702697209</v>
      </c>
      <c r="J28" s="27" t="s">
        <v>36</v>
      </c>
      <c r="K28" s="27" t="s">
        <v>36</v>
      </c>
      <c r="L28" s="27" t="s">
        <v>36</v>
      </c>
      <c r="M28" s="27">
        <v>692.46481719784879</v>
      </c>
      <c r="N28" s="27">
        <v>1000.6043959074727</v>
      </c>
      <c r="O28" s="27">
        <v>742.50499307350424</v>
      </c>
      <c r="P28" s="26">
        <v>248.85614112045181</v>
      </c>
      <c r="Q28" s="27" t="s">
        <v>36</v>
      </c>
      <c r="R28" s="27" t="s">
        <v>36</v>
      </c>
      <c r="S28" s="27" t="s">
        <v>36</v>
      </c>
      <c r="T28" s="27">
        <v>775.21849422168418</v>
      </c>
      <c r="U28" s="27" t="s">
        <v>36</v>
      </c>
      <c r="V28" s="27">
        <v>678.80827339128109</v>
      </c>
      <c r="W28" s="27">
        <v>856.86963098843637</v>
      </c>
      <c r="X28" s="28">
        <v>913.52602353222665</v>
      </c>
    </row>
    <row r="29" spans="2:44" ht="40.15" customHeight="1">
      <c r="B29" s="205"/>
      <c r="C29" s="29" t="s">
        <v>38</v>
      </c>
      <c r="D29" s="31">
        <f>D28/D27</f>
        <v>0.86540409328292223</v>
      </c>
      <c r="E29" s="31" t="s">
        <v>36</v>
      </c>
      <c r="F29" s="31" t="s">
        <v>36</v>
      </c>
      <c r="G29" s="31">
        <f>G28/G27</f>
        <v>0.86774372968244329</v>
      </c>
      <c r="H29" s="31">
        <f>H28/H27</f>
        <v>0.88685836481355962</v>
      </c>
      <c r="I29" s="31">
        <f>I28/I27</f>
        <v>0.89006233686473302</v>
      </c>
      <c r="J29" s="31" t="s">
        <v>36</v>
      </c>
      <c r="K29" s="31" t="s">
        <v>36</v>
      </c>
      <c r="L29" s="31" t="s">
        <v>36</v>
      </c>
      <c r="M29" s="31">
        <f>M28/M27</f>
        <v>0.89181074942147187</v>
      </c>
      <c r="N29" s="31">
        <f>N28/N27</f>
        <v>0.87009077904997634</v>
      </c>
      <c r="O29" s="31">
        <f>O28/O27</f>
        <v>0.88727011750921891</v>
      </c>
      <c r="P29" s="30">
        <f>P28/P27</f>
        <v>0.87099649392158129</v>
      </c>
      <c r="Q29" s="31" t="s">
        <v>36</v>
      </c>
      <c r="R29" s="31" t="s">
        <v>36</v>
      </c>
      <c r="S29" s="31" t="s">
        <v>36</v>
      </c>
      <c r="T29" s="31">
        <f>T28/T27</f>
        <v>0.88827119129567977</v>
      </c>
      <c r="U29" s="31" t="s">
        <v>36</v>
      </c>
      <c r="V29" s="31">
        <f>V28/V27</f>
        <v>0.8913643994026923</v>
      </c>
      <c r="W29" s="31">
        <f>W28/W27</f>
        <v>0.88407184149600571</v>
      </c>
      <c r="X29" s="32">
        <f>X28/X27</f>
        <v>0.87002478431640629</v>
      </c>
    </row>
    <row r="30" spans="2:44" ht="17.25" customHeight="1">
      <c r="B30" s="206" t="s">
        <v>39</v>
      </c>
      <c r="C30" s="14" t="s">
        <v>40</v>
      </c>
      <c r="D30" s="2">
        <v>0.38557870370370373</v>
      </c>
      <c r="E30" s="2" t="s">
        <v>36</v>
      </c>
      <c r="F30" s="2" t="s">
        <v>36</v>
      </c>
      <c r="G30" s="2">
        <v>0.25</v>
      </c>
      <c r="H30" s="2">
        <v>0.25017361111111114</v>
      </c>
      <c r="I30" s="2">
        <v>0.32297453703703705</v>
      </c>
      <c r="J30" s="2" t="s">
        <v>36</v>
      </c>
      <c r="K30" s="2" t="s">
        <v>36</v>
      </c>
      <c r="L30" s="2" t="s">
        <v>36</v>
      </c>
      <c r="M30" s="2">
        <v>0.25026620370370373</v>
      </c>
      <c r="N30" s="2">
        <v>0.25</v>
      </c>
      <c r="O30" s="2">
        <v>0.29166666666666669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0.70856481481481481</v>
      </c>
      <c r="U30" s="2" t="s">
        <v>36</v>
      </c>
      <c r="V30" s="2">
        <v>0.70833333333333337</v>
      </c>
      <c r="W30" s="2">
        <v>0.7085069444444444</v>
      </c>
      <c r="X30" s="3">
        <v>0.70837962962962964</v>
      </c>
    </row>
    <row r="31" spans="2:44" ht="17.25" customHeight="1">
      <c r="B31" s="203"/>
      <c r="C31" s="14" t="s">
        <v>41</v>
      </c>
      <c r="D31" s="2">
        <v>0.43819444444444444</v>
      </c>
      <c r="E31" s="2" t="s">
        <v>36</v>
      </c>
      <c r="F31" s="2" t="s">
        <v>36</v>
      </c>
      <c r="G31" s="2">
        <v>0.30516203703703704</v>
      </c>
      <c r="H31" s="2">
        <v>0.31747685185185187</v>
      </c>
      <c r="I31" s="2">
        <v>0.35781249999999998</v>
      </c>
      <c r="J31" s="2" t="s">
        <v>36</v>
      </c>
      <c r="K31" s="2" t="s">
        <v>36</v>
      </c>
      <c r="L31" s="2" t="s">
        <v>36</v>
      </c>
      <c r="M31" s="2">
        <v>0.4104976851851852</v>
      </c>
      <c r="N31" s="2">
        <v>0.4597222222222222</v>
      </c>
      <c r="O31" s="2">
        <v>0.45510416666666664</v>
      </c>
      <c r="P31" s="1">
        <v>0.8287268518518518</v>
      </c>
      <c r="Q31" s="2" t="s">
        <v>36</v>
      </c>
      <c r="R31" s="2" t="s">
        <v>36</v>
      </c>
      <c r="S31" s="2" t="s">
        <v>36</v>
      </c>
      <c r="T31" s="2">
        <v>0.84305555555555556</v>
      </c>
      <c r="U31" s="2" t="s">
        <v>36</v>
      </c>
      <c r="V31" s="2">
        <v>0.85645833333333332</v>
      </c>
      <c r="W31" s="2">
        <v>0.98819444444444449</v>
      </c>
      <c r="X31" s="3">
        <v>0.98263888888888884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C23E-14C1-400F-88FB-330EA24B8105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94959</v>
      </c>
      <c r="E1" s="76" t="s">
        <v>3</v>
      </c>
      <c r="F1" s="77">
        <f>SUM(G5:G208)</f>
        <v>1885056.61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45982</v>
      </c>
      <c r="B2" s="323"/>
      <c r="C2" s="81" t="s">
        <v>34</v>
      </c>
      <c r="D2" s="82">
        <f>AVERAGE(N21,N38,N55,N72,N89,N106,N123,N140,N157,N174,N191,N208)</f>
        <v>593.24341054511513</v>
      </c>
      <c r="E2" s="82" t="s">
        <v>80</v>
      </c>
      <c r="F2" s="83">
        <f>F1/D1</f>
        <v>19.851268547478387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1857</v>
      </c>
      <c r="G5" s="94">
        <f t="shared" ref="G5:G6" si="0">E5*F5</f>
        <v>55431.450000000004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3115.1910531220929</v>
      </c>
      <c r="N5" s="98">
        <f>M5/L5</f>
        <v>183.24653253659369</v>
      </c>
      <c r="O5" s="100">
        <f>L5-I5</f>
        <v>0</v>
      </c>
      <c r="P5" s="101">
        <f>N5-K5</f>
        <v>-28.518173345759237</v>
      </c>
      <c r="Q5" s="102">
        <f>N5/K5</f>
        <v>0.86533084808947025</v>
      </c>
      <c r="R5" s="272">
        <f>Q21</f>
        <v>0.86540409328292223</v>
      </c>
      <c r="S5" s="1">
        <v>0.38557870370370373</v>
      </c>
      <c r="T5" s="2">
        <v>0.41041666666666665</v>
      </c>
      <c r="U5" s="103">
        <v>6.183333333333394</v>
      </c>
      <c r="V5" s="104">
        <v>35.766666666666609</v>
      </c>
      <c r="W5" s="86"/>
      <c r="X5" s="87"/>
      <c r="Y5" s="274"/>
      <c r="Z5" s="275"/>
      <c r="AA5" s="108">
        <f>M5-J5</f>
        <v>-484.80894687790715</v>
      </c>
      <c r="AB5" s="109">
        <f>M5/J5</f>
        <v>0.86533084808947025</v>
      </c>
      <c r="AC5" s="289">
        <f>AB21</f>
        <v>0.86540409328292223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1795</v>
      </c>
      <c r="G6" s="94">
        <f t="shared" si="0"/>
        <v>52988.4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3115.7184185149472</v>
      </c>
      <c r="N6" s="98">
        <f>M6/L6</f>
        <v>183.27755403029101</v>
      </c>
      <c r="O6" s="100">
        <f>L6-I6</f>
        <v>0</v>
      </c>
      <c r="P6" s="101">
        <f>N6-K6</f>
        <v>-28.487151852061913</v>
      </c>
      <c r="Q6" s="102">
        <f>N6/K6</f>
        <v>0.86547733847637431</v>
      </c>
      <c r="R6" s="272"/>
      <c r="S6" s="1">
        <v>0.41418981481481482</v>
      </c>
      <c r="T6" s="2">
        <v>0.43819444444444444</v>
      </c>
      <c r="U6" s="103">
        <v>5.4333333333333567</v>
      </c>
      <c r="V6" s="104">
        <v>34.566666666666663</v>
      </c>
      <c r="W6" s="105"/>
      <c r="X6" s="106"/>
      <c r="Y6" s="264"/>
      <c r="Z6" s="265"/>
      <c r="AA6" s="110">
        <f>M6-J6</f>
        <v>-484.28158148505281</v>
      </c>
      <c r="AB6" s="111">
        <f>M6/J6</f>
        <v>0.8654773384763742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" si="3">J21/I21</f>
        <v>211.76470588235293</v>
      </c>
      <c r="L21" s="136">
        <f t="shared" ref="L21:M21" si="4">AVERAGE(L5:L20)</f>
        <v>17</v>
      </c>
      <c r="M21" s="137">
        <f t="shared" si="4"/>
        <v>3115.45473581852</v>
      </c>
      <c r="N21" s="138">
        <f>M21/L21</f>
        <v>183.26204328344235</v>
      </c>
      <c r="O21" s="139">
        <f>L21-I21</f>
        <v>0</v>
      </c>
      <c r="P21" s="140">
        <f>N21-K21</f>
        <v>-28.502662598910575</v>
      </c>
      <c r="Q21" s="141">
        <f>N21/K21</f>
        <v>0.86540409328292223</v>
      </c>
      <c r="R21" s="273"/>
      <c r="S21" s="142">
        <f>S5</f>
        <v>0.38557870370370373</v>
      </c>
      <c r="T21" s="143">
        <f>INDEX(T5:T20,COUNTA(T5:T20))</f>
        <v>0.43819444444444444</v>
      </c>
      <c r="U21" s="144"/>
      <c r="V21" s="144"/>
      <c r="W21" s="145"/>
      <c r="X21" s="146"/>
      <c r="Y21" s="260"/>
      <c r="Z21" s="261"/>
      <c r="AA21" s="147">
        <f>M21-J21</f>
        <v>-484.54526418147998</v>
      </c>
      <c r="AB21" s="148">
        <f>M21/J21</f>
        <v>0.86540409328292223</v>
      </c>
      <c r="AC21" s="292"/>
    </row>
    <row r="22" spans="1:29" ht="15.75" customHeight="1">
      <c r="A22" s="266" t="s">
        <v>107</v>
      </c>
      <c r="B22" s="182" t="s">
        <v>104</v>
      </c>
      <c r="C22" s="269" t="s">
        <v>108</v>
      </c>
      <c r="D22" s="270"/>
      <c r="E22" s="157">
        <v>25.64</v>
      </c>
      <c r="F22" s="86">
        <v>1059</v>
      </c>
      <c r="G22" s="158">
        <f t="shared" ref="G22:G23" si="5">E22*F22</f>
        <v>27152.760000000002</v>
      </c>
      <c r="H22" s="159"/>
      <c r="I22" s="160">
        <v>11</v>
      </c>
      <c r="J22" s="161">
        <v>3600</v>
      </c>
      <c r="K22" s="162">
        <f>J22/I22</f>
        <v>327.27272727272725</v>
      </c>
      <c r="L22" s="163">
        <v>11</v>
      </c>
      <c r="M22" s="161">
        <f>F22/V22*60</f>
        <v>3142.9513602638108</v>
      </c>
      <c r="N22" s="162">
        <f>M22/L22</f>
        <v>285.72285093307369</v>
      </c>
      <c r="O22" s="164">
        <f>L22-I22</f>
        <v>0</v>
      </c>
      <c r="P22" s="165">
        <f>N22-K22</f>
        <v>-41.549876339653565</v>
      </c>
      <c r="Q22" s="151">
        <f>N22/K22</f>
        <v>0.87304204451772516</v>
      </c>
      <c r="R22" s="271">
        <f>Q38</f>
        <v>0.86774372968244329</v>
      </c>
      <c r="S22" s="166">
        <v>0.25</v>
      </c>
      <c r="T22" s="167">
        <v>0.26403935185185184</v>
      </c>
      <c r="U22" s="168"/>
      <c r="V22" s="169">
        <v>20.216666666666654</v>
      </c>
      <c r="W22" s="172"/>
      <c r="X22" s="150"/>
      <c r="Y22" s="274"/>
      <c r="Z22" s="275"/>
      <c r="AA22" s="108">
        <f>M22-J22</f>
        <v>-457.04863973618922</v>
      </c>
      <c r="AB22" s="151">
        <f>M22/J22</f>
        <v>0.87304204451772527</v>
      </c>
      <c r="AC22" s="276">
        <f>AB38</f>
        <v>0.86774372968244329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2765</v>
      </c>
      <c r="G23" s="94">
        <f t="shared" si="5"/>
        <v>78996.05</v>
      </c>
      <c r="H23" s="95"/>
      <c r="I23" s="96">
        <v>12</v>
      </c>
      <c r="J23" s="97">
        <v>3600</v>
      </c>
      <c r="K23" s="98">
        <f t="shared" ref="K23:K41" si="6">J23/I23</f>
        <v>300</v>
      </c>
      <c r="L23" s="99">
        <v>12</v>
      </c>
      <c r="M23" s="97">
        <f>F23/V23*60</f>
        <v>3104.8034934497809</v>
      </c>
      <c r="N23" s="98">
        <f>M23/L23</f>
        <v>258.73362445414841</v>
      </c>
      <c r="O23" s="100">
        <f>L23-I23</f>
        <v>0</v>
      </c>
      <c r="P23" s="101">
        <f>N23-K23</f>
        <v>-41.266375545851588</v>
      </c>
      <c r="Q23" s="102">
        <f>N23/K23</f>
        <v>0.86244541484716142</v>
      </c>
      <c r="R23" s="272"/>
      <c r="S23" s="1">
        <v>0.26805555555555555</v>
      </c>
      <c r="T23" s="2">
        <v>0.30516203703703704</v>
      </c>
      <c r="U23" s="103">
        <v>5.7833333333333314</v>
      </c>
      <c r="V23" s="104">
        <v>53.433333333333344</v>
      </c>
      <c r="W23" s="105"/>
      <c r="X23" s="106"/>
      <c r="Y23" s="264"/>
      <c r="Z23" s="265"/>
      <c r="AA23" s="110">
        <f>M23-J23</f>
        <v>-495.19650655021906</v>
      </c>
      <c r="AB23" s="102">
        <f>M23/J23</f>
        <v>0.86244541484716142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11.5</v>
      </c>
      <c r="J38" s="137">
        <f t="shared" si="7"/>
        <v>3600</v>
      </c>
      <c r="K38" s="138">
        <f t="shared" ref="K38" si="8">J38/I38</f>
        <v>313.04347826086956</v>
      </c>
      <c r="L38" s="136">
        <f t="shared" ref="L38:M38" si="9">AVERAGE(L22:L37)</f>
        <v>11.5</v>
      </c>
      <c r="M38" s="137">
        <f t="shared" si="9"/>
        <v>3123.8774268567959</v>
      </c>
      <c r="N38" s="138">
        <f>M38/L38</f>
        <v>271.64151537885181</v>
      </c>
      <c r="O38" s="139">
        <f>L38-I38</f>
        <v>0</v>
      </c>
      <c r="P38" s="140">
        <f>N38-K38</f>
        <v>-41.401962882017756</v>
      </c>
      <c r="Q38" s="141">
        <f>N38/K38</f>
        <v>0.86774372968244329</v>
      </c>
      <c r="R38" s="273"/>
      <c r="S38" s="142">
        <f>S22</f>
        <v>0.25</v>
      </c>
      <c r="T38" s="143">
        <f>INDEX(T22:T37,COUNTA(T22:T37))</f>
        <v>0.30516203703703704</v>
      </c>
      <c r="U38" s="144"/>
      <c r="V38" s="155"/>
      <c r="W38" s="134"/>
      <c r="X38" s="138"/>
      <c r="Y38" s="260"/>
      <c r="Z38" s="261"/>
      <c r="AA38" s="156">
        <f>M38-J38</f>
        <v>-476.12257314320414</v>
      </c>
      <c r="AB38" s="141">
        <f>M38/J38</f>
        <v>0.86774372968244329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1220</v>
      </c>
      <c r="G39" s="158">
        <f t="shared" ref="G39:G41" si="10">E39*F39</f>
        <v>17116.599999999999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2305.5118110236272</v>
      </c>
      <c r="N39" s="162">
        <f>M39/L39</f>
        <v>384.25196850393786</v>
      </c>
      <c r="O39" s="164">
        <f>L39-I39</f>
        <v>0</v>
      </c>
      <c r="P39" s="165">
        <f>N39-K39</f>
        <v>-49.081364829395454</v>
      </c>
      <c r="Q39" s="151">
        <f>N39/K39</f>
        <v>0.88673531193216437</v>
      </c>
      <c r="R39" s="271">
        <f>Q55</f>
        <v>0.88685836481355962</v>
      </c>
      <c r="S39" s="166">
        <v>0.25017361111111114</v>
      </c>
      <c r="T39" s="167">
        <v>0.2722222222222222</v>
      </c>
      <c r="U39" s="168"/>
      <c r="V39" s="169">
        <v>31.749999999999929</v>
      </c>
      <c r="W39" s="167"/>
      <c r="X39" s="170"/>
      <c r="Y39" s="274"/>
      <c r="Z39" s="275"/>
      <c r="AA39" s="108">
        <f>M39-J39</f>
        <v>-294.48818897637284</v>
      </c>
      <c r="AB39" s="151">
        <f>M39/J39</f>
        <v>0.88673531193216426</v>
      </c>
      <c r="AC39" s="276">
        <f>AB55</f>
        <v>0.88685836481355951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937</v>
      </c>
      <c r="G40" s="94">
        <f t="shared" si="10"/>
        <v>16613.010000000002</v>
      </c>
      <c r="H40" s="95"/>
      <c r="I40" s="96">
        <v>6</v>
      </c>
      <c r="J40" s="97">
        <v>2600</v>
      </c>
      <c r="K40" s="98">
        <f t="shared" si="6"/>
        <v>433.33333333333331</v>
      </c>
      <c r="L40" s="99">
        <v>6</v>
      </c>
      <c r="M40" s="97">
        <f>F40/V40*60</f>
        <v>2305.6732740943316</v>
      </c>
      <c r="N40" s="98">
        <f>M40/L40</f>
        <v>384.27887901572194</v>
      </c>
      <c r="O40" s="100">
        <f>L40-I40</f>
        <v>0</v>
      </c>
      <c r="P40" s="101">
        <f>N40-K40</f>
        <v>-49.054454317611373</v>
      </c>
      <c r="Q40" s="102">
        <f>N40/K40</f>
        <v>0.88679741311320448</v>
      </c>
      <c r="R40" s="272"/>
      <c r="S40" s="1">
        <v>0.27569444444444446</v>
      </c>
      <c r="T40" s="2">
        <v>0.2926273148148148</v>
      </c>
      <c r="U40" s="103">
        <v>5.0000000000000622</v>
      </c>
      <c r="V40" s="104">
        <v>24.383333333333283</v>
      </c>
      <c r="W40" s="105"/>
      <c r="X40" s="112"/>
      <c r="Y40" s="264"/>
      <c r="Z40" s="265"/>
      <c r="AA40" s="110">
        <f>M40-J40</f>
        <v>-294.32672590566835</v>
      </c>
      <c r="AB40" s="102">
        <f>M40/J40</f>
        <v>0.88679741311320448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1198</v>
      </c>
      <c r="G41" s="94">
        <f t="shared" si="10"/>
        <v>17359.02</v>
      </c>
      <c r="H41" s="95"/>
      <c r="I41" s="96">
        <v>6</v>
      </c>
      <c r="J41" s="97">
        <v>2600</v>
      </c>
      <c r="K41" s="98">
        <f t="shared" si="6"/>
        <v>433.33333333333331</v>
      </c>
      <c r="L41" s="99">
        <v>6</v>
      </c>
      <c r="M41" s="97">
        <f>F41/V41*60</f>
        <v>2306.3101604278058</v>
      </c>
      <c r="N41" s="98">
        <f>M41/L41</f>
        <v>384.38502673796762</v>
      </c>
      <c r="O41" s="100">
        <f>L41-I41</f>
        <v>0</v>
      </c>
      <c r="P41" s="101">
        <f>N41-K41</f>
        <v>-48.948306595365693</v>
      </c>
      <c r="Q41" s="102">
        <f>N41/K41</f>
        <v>0.88704236939530989</v>
      </c>
      <c r="R41" s="272"/>
      <c r="S41" s="1">
        <v>0.29583333333333334</v>
      </c>
      <c r="T41" s="2">
        <v>0.31747685185185187</v>
      </c>
      <c r="U41" s="103">
        <v>4.6166666666666956</v>
      </c>
      <c r="V41" s="104">
        <v>31.166666666666689</v>
      </c>
      <c r="W41" s="105"/>
      <c r="X41" s="112"/>
      <c r="Y41" s="264"/>
      <c r="Z41" s="265"/>
      <c r="AA41" s="110">
        <f>M41-J41</f>
        <v>-293.68983957219416</v>
      </c>
      <c r="AB41" s="102">
        <f>M41/J41</f>
        <v>0.88704236939530989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2305.8317485152547</v>
      </c>
      <c r="N55" s="138">
        <f>M55/L55</f>
        <v>384.30529141920914</v>
      </c>
      <c r="O55" s="139">
        <f>L55-I55</f>
        <v>0</v>
      </c>
      <c r="P55" s="140">
        <f>N55-K55</f>
        <v>-49.028041914124174</v>
      </c>
      <c r="Q55" s="141">
        <f>N55/K55</f>
        <v>0.88685836481355962</v>
      </c>
      <c r="R55" s="273"/>
      <c r="S55" s="142">
        <f>S39</f>
        <v>0.25017361111111114</v>
      </c>
      <c r="T55" s="143">
        <f>INDEX(T39:T54,COUNTA(T39:T54))</f>
        <v>0.31747685185185187</v>
      </c>
      <c r="U55" s="144"/>
      <c r="V55" s="155"/>
      <c r="W55" s="134"/>
      <c r="X55" s="138"/>
      <c r="Y55" s="260"/>
      <c r="Z55" s="261"/>
      <c r="AA55" s="156">
        <f>M55-J55</f>
        <v>-294.16825148474527</v>
      </c>
      <c r="AB55" s="141">
        <f>M55/J55</f>
        <v>0.88685836481355951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516</v>
      </c>
      <c r="G56" s="94">
        <f t="shared" ref="G56:G57" si="14">E56*F56</f>
        <v>10005.24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2224.6706586826404</v>
      </c>
      <c r="N56" s="98">
        <f>M56/L56</f>
        <v>370.77844311377339</v>
      </c>
      <c r="O56" s="100">
        <f>L56-I56</f>
        <v>0</v>
      </c>
      <c r="P56" s="101">
        <f>N56-K56</f>
        <v>-45.888223552893294</v>
      </c>
      <c r="Q56" s="102">
        <f>N56/K56</f>
        <v>0.88986826347305614</v>
      </c>
      <c r="R56" s="271">
        <f>Q72</f>
        <v>0.89006233686473302</v>
      </c>
      <c r="S56" s="1">
        <v>0.32297453703703705</v>
      </c>
      <c r="T56" s="2">
        <v>0.33263888888888887</v>
      </c>
      <c r="U56" s="103">
        <v>5.0833333333333819</v>
      </c>
      <c r="V56" s="104">
        <v>13.916666666666631</v>
      </c>
      <c r="W56" s="167"/>
      <c r="X56" s="170"/>
      <c r="Y56" s="274"/>
      <c r="Z56" s="275"/>
      <c r="AA56" s="108">
        <f>M56-J56</f>
        <v>-275.32934131735965</v>
      </c>
      <c r="AB56" s="151">
        <f>M56/J56</f>
        <v>0.88986826347305614</v>
      </c>
      <c r="AC56" s="276">
        <f>AB72</f>
        <v>0.89006233686473302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1085</v>
      </c>
      <c r="G57" s="94">
        <f t="shared" si="14"/>
        <v>21374.5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2225.6410256410245</v>
      </c>
      <c r="N57" s="98">
        <f>M57/L57</f>
        <v>370.94017094017073</v>
      </c>
      <c r="O57" s="100">
        <f>L57-I57</f>
        <v>0</v>
      </c>
      <c r="P57" s="101">
        <f>N57-K57</f>
        <v>-45.726495726495955</v>
      </c>
      <c r="Q57" s="102">
        <f>N57/K57</f>
        <v>0.89025641025640967</v>
      </c>
      <c r="R57" s="272"/>
      <c r="S57" s="1">
        <v>0.33749999999999997</v>
      </c>
      <c r="T57" s="2">
        <v>0.35781249999999998</v>
      </c>
      <c r="U57" s="103">
        <v>6.9999999999999751</v>
      </c>
      <c r="V57" s="104">
        <v>29.250000000000014</v>
      </c>
      <c r="W57" s="105"/>
      <c r="X57" s="112"/>
      <c r="Y57" s="264"/>
      <c r="Z57" s="265"/>
      <c r="AA57" s="110">
        <f>M57-J57</f>
        <v>-274.3589743589755</v>
      </c>
      <c r="AB57" s="102">
        <f>M57/J57</f>
        <v>0.89025641025640978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2225.1558421618324</v>
      </c>
      <c r="N72" s="138">
        <f>M72/L72</f>
        <v>370.85930702697209</v>
      </c>
      <c r="O72" s="139">
        <f>L72-I72</f>
        <v>0</v>
      </c>
      <c r="P72" s="140">
        <f>N72-K72</f>
        <v>-45.807359639694596</v>
      </c>
      <c r="Q72" s="141">
        <f>N72/K72</f>
        <v>0.89006233686473302</v>
      </c>
      <c r="R72" s="273"/>
      <c r="S72" s="142">
        <f>S56</f>
        <v>0.32297453703703705</v>
      </c>
      <c r="T72" s="143">
        <f>INDEX(T56:T71,COUNTA(T56:T71))</f>
        <v>0.35781249999999998</v>
      </c>
      <c r="U72" s="144"/>
      <c r="V72" s="155"/>
      <c r="W72" s="134"/>
      <c r="X72" s="138"/>
      <c r="Y72" s="260"/>
      <c r="Z72" s="261"/>
      <c r="AA72" s="156">
        <f>M72-J72</f>
        <v>-274.84415783816758</v>
      </c>
      <c r="AB72" s="141">
        <f>M72/J72</f>
        <v>0.89006233686473302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2044</v>
      </c>
      <c r="G73" s="158">
        <f t="shared" ref="G73:G76" si="18">E73*F73</f>
        <v>43843.799999999996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2946.8962755306384</v>
      </c>
      <c r="N73" s="162">
        <f>M73/L73</f>
        <v>736.72406888265959</v>
      </c>
      <c r="O73" s="164">
        <f>L73-I73</f>
        <v>0</v>
      </c>
      <c r="P73" s="165">
        <f>N73-K73</f>
        <v>-88.275931117340406</v>
      </c>
      <c r="Q73" s="151">
        <f>N73/K73</f>
        <v>0.89299887137292067</v>
      </c>
      <c r="R73" s="271">
        <f>Q89</f>
        <v>0.89181074942147187</v>
      </c>
      <c r="S73" s="166">
        <v>0.25026620370370373</v>
      </c>
      <c r="T73" s="167">
        <v>0.27916666666666667</v>
      </c>
      <c r="U73" s="168"/>
      <c r="V73" s="169">
        <v>41.616666666666646</v>
      </c>
      <c r="W73" s="172"/>
      <c r="X73" s="150"/>
      <c r="Y73" s="274"/>
      <c r="Z73" s="275"/>
      <c r="AA73" s="108">
        <f>M73-J73</f>
        <v>-353.10372446936162</v>
      </c>
      <c r="AB73" s="151">
        <f>M73/J73</f>
        <v>0.89299887137292067</v>
      </c>
      <c r="AC73" s="276">
        <f>AB89</f>
        <v>0.89181074942147198</v>
      </c>
    </row>
    <row r="74" spans="1:29" ht="15.75" customHeight="1">
      <c r="A74" s="280"/>
      <c r="B74" s="91" t="s">
        <v>110</v>
      </c>
      <c r="C74" s="262" t="s">
        <v>113</v>
      </c>
      <c r="D74" s="263"/>
      <c r="E74" s="92">
        <v>22.28</v>
      </c>
      <c r="F74" s="93">
        <v>1036</v>
      </c>
      <c r="G74" s="94">
        <f t="shared" si="18"/>
        <v>23082.080000000002</v>
      </c>
      <c r="H74" s="95"/>
      <c r="I74" s="96">
        <v>5</v>
      </c>
      <c r="J74" s="97">
        <v>3300</v>
      </c>
      <c r="K74" s="98">
        <f t="shared" ref="K74:K76" si="19">J74/I74</f>
        <v>660</v>
      </c>
      <c r="L74" s="99">
        <v>5</v>
      </c>
      <c r="M74" s="97">
        <f>F74/V74*60</f>
        <v>2941.3249211356469</v>
      </c>
      <c r="N74" s="98">
        <f>M74/L74</f>
        <v>588.26498422712939</v>
      </c>
      <c r="O74" s="100">
        <f>L74-I74</f>
        <v>0</v>
      </c>
      <c r="P74" s="101">
        <f>N74-K74</f>
        <v>-71.735015772870611</v>
      </c>
      <c r="Q74" s="102">
        <f>N74/K74</f>
        <v>0.89131058216231729</v>
      </c>
      <c r="R74" s="272"/>
      <c r="S74" s="1">
        <v>0.28333333333333333</v>
      </c>
      <c r="T74" s="2">
        <v>0.29800925925925925</v>
      </c>
      <c r="U74" s="103">
        <v>5.9999999999999787</v>
      </c>
      <c r="V74" s="104">
        <v>21.133333333333333</v>
      </c>
      <c r="W74" s="105"/>
      <c r="X74" s="106"/>
      <c r="Y74" s="264"/>
      <c r="Z74" s="265"/>
      <c r="AA74" s="110">
        <f>M74-J74</f>
        <v>-358.67507886435305</v>
      </c>
      <c r="AB74" s="102">
        <f>M74/J74</f>
        <v>0.89131058216231729</v>
      </c>
      <c r="AC74" s="277"/>
    </row>
    <row r="75" spans="1:29" ht="15.75" customHeight="1">
      <c r="A75" s="280"/>
      <c r="B75" s="91" t="s">
        <v>110</v>
      </c>
      <c r="C75" s="262" t="s">
        <v>114</v>
      </c>
      <c r="D75" s="263"/>
      <c r="E75" s="92">
        <v>17.89</v>
      </c>
      <c r="F75" s="93">
        <v>2393</v>
      </c>
      <c r="G75" s="94">
        <f t="shared" si="18"/>
        <v>42810.770000000004</v>
      </c>
      <c r="H75" s="95"/>
      <c r="I75" s="96">
        <v>4</v>
      </c>
      <c r="J75" s="97">
        <v>3300</v>
      </c>
      <c r="K75" s="98">
        <f t="shared" si="19"/>
        <v>825</v>
      </c>
      <c r="L75" s="99">
        <v>4</v>
      </c>
      <c r="M75" s="97">
        <f>F75/V75*60</f>
        <v>2944.2241968557723</v>
      </c>
      <c r="N75" s="98">
        <f>M75/L75</f>
        <v>736.05604921394308</v>
      </c>
      <c r="O75" s="100">
        <f>L75-I75</f>
        <v>0</v>
      </c>
      <c r="P75" s="101">
        <f>N75-K75</f>
        <v>-88.943950786056917</v>
      </c>
      <c r="Q75" s="102">
        <f>N75/K75</f>
        <v>0.89218915056235526</v>
      </c>
      <c r="R75" s="272"/>
      <c r="S75" s="1">
        <v>0.30224537037037036</v>
      </c>
      <c r="T75" s="2">
        <v>0.33611111111111114</v>
      </c>
      <c r="U75" s="103">
        <v>6.0999999999999943</v>
      </c>
      <c r="V75" s="104">
        <v>48.766666666666723</v>
      </c>
      <c r="W75" s="105"/>
      <c r="X75" s="106"/>
      <c r="Y75" s="264"/>
      <c r="Z75" s="265"/>
      <c r="AA75" s="110">
        <f>M75-J75</f>
        <v>-355.77580314422767</v>
      </c>
      <c r="AB75" s="102">
        <f>M75/J75</f>
        <v>0.89218915056235526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3876</v>
      </c>
      <c r="G76" s="94">
        <f t="shared" si="18"/>
        <v>64574.16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2939.4564988413736</v>
      </c>
      <c r="N76" s="98">
        <f>M76/L76</f>
        <v>734.86412471034339</v>
      </c>
      <c r="O76" s="100">
        <f>L76-I76</f>
        <v>0</v>
      </c>
      <c r="P76" s="101">
        <f>N76-K76</f>
        <v>-90.13587528965661</v>
      </c>
      <c r="Q76" s="102">
        <f>N76/K76</f>
        <v>0.89074439358829505</v>
      </c>
      <c r="R76" s="272"/>
      <c r="S76" s="1">
        <v>0.35555555555555557</v>
      </c>
      <c r="T76" s="2">
        <v>0.4104976851851852</v>
      </c>
      <c r="U76" s="103"/>
      <c r="V76" s="104">
        <v>79.116666666666674</v>
      </c>
      <c r="W76" s="105"/>
      <c r="X76" s="106"/>
      <c r="Y76" s="264"/>
      <c r="Z76" s="265"/>
      <c r="AA76" s="110">
        <f>M76-J76</f>
        <v>-360.54350115862644</v>
      </c>
      <c r="AB76" s="102">
        <f>M76/J76</f>
        <v>0.89074439358829505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2942.9754730908576</v>
      </c>
      <c r="N89" s="138">
        <f>M89/L89</f>
        <v>692.46481719784879</v>
      </c>
      <c r="O89" s="139">
        <f>L89-I89</f>
        <v>0</v>
      </c>
      <c r="P89" s="140">
        <f>N89-K89</f>
        <v>-84.005771037445356</v>
      </c>
      <c r="Q89" s="141">
        <f>N89/K89</f>
        <v>0.89181074942147187</v>
      </c>
      <c r="R89" s="273"/>
      <c r="S89" s="142">
        <f>S73</f>
        <v>0.25026620370370373</v>
      </c>
      <c r="T89" s="143">
        <f>INDEX(T73:T88,COUNTA(T73:T88))</f>
        <v>0.4104976851851852</v>
      </c>
      <c r="U89" s="144"/>
      <c r="V89" s="155"/>
      <c r="W89" s="88"/>
      <c r="X89" s="90"/>
      <c r="Y89" s="260"/>
      <c r="Z89" s="261"/>
      <c r="AA89" s="156">
        <f>M89-J89</f>
        <v>-357.02452690914242</v>
      </c>
      <c r="AB89" s="141">
        <f>M89/J89</f>
        <v>0.89181074942147198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1315</v>
      </c>
      <c r="G90" s="158">
        <f t="shared" ref="G90:G93" si="23">E90*F90</f>
        <v>23906.7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3112.4260355029628</v>
      </c>
      <c r="N90" s="162">
        <f>M90/L90</f>
        <v>1037.4753451676543</v>
      </c>
      <c r="O90" s="164">
        <f>L90-I90</f>
        <v>0</v>
      </c>
      <c r="P90" s="165">
        <f>N90-K90</f>
        <v>-162.52465483234573</v>
      </c>
      <c r="Q90" s="151">
        <f>N90/K90</f>
        <v>0.86456278763971184</v>
      </c>
      <c r="R90" s="271">
        <f>Q106</f>
        <v>0.87009077904997634</v>
      </c>
      <c r="S90" s="166">
        <v>0.25</v>
      </c>
      <c r="T90" s="167">
        <v>0.26760416666666664</v>
      </c>
      <c r="U90" s="168"/>
      <c r="V90" s="169">
        <v>25.349999999999966</v>
      </c>
      <c r="W90" s="172"/>
      <c r="X90" s="150"/>
      <c r="Y90" s="274"/>
      <c r="Z90" s="275"/>
      <c r="AA90" s="108">
        <f>M90-J90</f>
        <v>-487.5739644970372</v>
      </c>
      <c r="AB90" s="151">
        <f>M90/J90</f>
        <v>0.86456278763971184</v>
      </c>
      <c r="AC90" s="276">
        <f>AB106</f>
        <v>0.87009077904997634</v>
      </c>
    </row>
    <row r="91" spans="1:29" ht="15.75" customHeight="1">
      <c r="A91" s="267"/>
      <c r="B91" s="91" t="s">
        <v>110</v>
      </c>
      <c r="C91" s="262" t="s">
        <v>111</v>
      </c>
      <c r="D91" s="263"/>
      <c r="E91" s="92">
        <v>14.03</v>
      </c>
      <c r="F91" s="93">
        <v>3863</v>
      </c>
      <c r="G91" s="94">
        <f t="shared" si="23"/>
        <v>54197.89</v>
      </c>
      <c r="H91" s="95"/>
      <c r="I91" s="96">
        <v>3</v>
      </c>
      <c r="J91" s="97">
        <v>3000</v>
      </c>
      <c r="K91" s="98">
        <f t="shared" ref="K91:K128" si="24">J91/I91</f>
        <v>1000</v>
      </c>
      <c r="L91" s="99">
        <v>3</v>
      </c>
      <c r="M91" s="97">
        <f>F91/V91*60</f>
        <v>2673.3564013840814</v>
      </c>
      <c r="N91" s="98">
        <f>M91/L91</f>
        <v>891.11880046136048</v>
      </c>
      <c r="O91" s="100">
        <f>L91-I91</f>
        <v>0</v>
      </c>
      <c r="P91" s="101">
        <f>N91-K91</f>
        <v>-108.88119953863952</v>
      </c>
      <c r="Q91" s="102">
        <f>N91/K91</f>
        <v>0.89111880046136049</v>
      </c>
      <c r="R91" s="272"/>
      <c r="S91" s="1">
        <v>0.27937499999999998</v>
      </c>
      <c r="T91" s="2">
        <v>0.33958333333333335</v>
      </c>
      <c r="U91" s="103">
        <v>16.95000000000001</v>
      </c>
      <c r="V91" s="104">
        <v>86.700000000000045</v>
      </c>
      <c r="W91" s="105"/>
      <c r="X91" s="106"/>
      <c r="Y91" s="264"/>
      <c r="Z91" s="265"/>
      <c r="AA91" s="110">
        <f>M91-J91</f>
        <v>-326.64359861591856</v>
      </c>
      <c r="AB91" s="102">
        <f>M91/J91</f>
        <v>0.89111880046136049</v>
      </c>
      <c r="AC91" s="277"/>
    </row>
    <row r="92" spans="1:29" ht="15.75" customHeight="1">
      <c r="A92" s="267"/>
      <c r="B92" s="91" t="s">
        <v>110</v>
      </c>
      <c r="C92" s="262" t="s">
        <v>116</v>
      </c>
      <c r="D92" s="263"/>
      <c r="E92" s="92">
        <v>18.18</v>
      </c>
      <c r="F92" s="93">
        <v>1992</v>
      </c>
      <c r="G92" s="94">
        <f t="shared" si="23"/>
        <v>36214.559999999998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3109.8005203816142</v>
      </c>
      <c r="N92" s="98">
        <f>M92/L92</f>
        <v>1036.6001734605381</v>
      </c>
      <c r="O92" s="100">
        <f>L92-I92</f>
        <v>0</v>
      </c>
      <c r="P92" s="101">
        <f>N92-K92</f>
        <v>-163.39982653946186</v>
      </c>
      <c r="Q92" s="102">
        <f>N92/K92</f>
        <v>0.86383347788378184</v>
      </c>
      <c r="R92" s="272"/>
      <c r="S92" s="1">
        <v>0.3611111111111111</v>
      </c>
      <c r="T92" s="2">
        <v>0.38780092592592591</v>
      </c>
      <c r="U92" s="103">
        <v>30.999999999999972</v>
      </c>
      <c r="V92" s="104">
        <v>38.433333333333323</v>
      </c>
      <c r="W92" s="105"/>
      <c r="X92" s="106"/>
      <c r="Y92" s="264"/>
      <c r="Z92" s="265"/>
      <c r="AA92" s="110">
        <f>M92-J92</f>
        <v>-490.19947961838579</v>
      </c>
      <c r="AB92" s="102">
        <f>M92/J92</f>
        <v>0.86383347788378173</v>
      </c>
      <c r="AC92" s="277"/>
    </row>
    <row r="93" spans="1:29" ht="15.75" customHeight="1">
      <c r="A93" s="267"/>
      <c r="B93" s="91" t="s">
        <v>110</v>
      </c>
      <c r="C93" s="262" t="s">
        <v>185</v>
      </c>
      <c r="D93" s="263"/>
      <c r="E93" s="92">
        <v>14.28</v>
      </c>
      <c r="F93" s="93">
        <v>4607</v>
      </c>
      <c r="G93" s="94">
        <f t="shared" si="23"/>
        <v>65787.959999999992</v>
      </c>
      <c r="H93" s="95"/>
      <c r="I93" s="96">
        <v>3</v>
      </c>
      <c r="J93" s="97">
        <v>3600</v>
      </c>
      <c r="K93" s="98">
        <f t="shared" si="24"/>
        <v>1200</v>
      </c>
      <c r="L93" s="99">
        <v>3</v>
      </c>
      <c r="M93" s="97">
        <f>F93/V93*60</f>
        <v>3111.6697936210148</v>
      </c>
      <c r="N93" s="98">
        <f>M93/L93</f>
        <v>1037.2232645403383</v>
      </c>
      <c r="O93" s="100">
        <f>L93-I93</f>
        <v>0</v>
      </c>
      <c r="P93" s="101">
        <f>N93-K93</f>
        <v>-162.77673545966172</v>
      </c>
      <c r="Q93" s="102">
        <f>N93/K93</f>
        <v>0.86435272045028189</v>
      </c>
      <c r="R93" s="272"/>
      <c r="S93" s="1">
        <v>0.39803240740740742</v>
      </c>
      <c r="T93" s="2">
        <v>0.4597222222222222</v>
      </c>
      <c r="U93" s="103">
        <v>14.733333333333372</v>
      </c>
      <c r="V93" s="104">
        <v>88.833333333333286</v>
      </c>
      <c r="W93" s="105"/>
      <c r="X93" s="106"/>
      <c r="Y93" s="264"/>
      <c r="Z93" s="265"/>
      <c r="AA93" s="110">
        <f>M93-J93</f>
        <v>-488.33020637898517</v>
      </c>
      <c r="AB93" s="102">
        <f>M93/J93</f>
        <v>0.86435272045028189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3001.8131877224182</v>
      </c>
      <c r="N106" s="138">
        <f t="shared" ref="N106:N111" si="28">M106/L106</f>
        <v>1000.6043959074727</v>
      </c>
      <c r="O106" s="139">
        <f t="shared" ref="O106:O111" si="29">L106-I106</f>
        <v>0</v>
      </c>
      <c r="P106" s="140">
        <f t="shared" ref="P106:P111" si="30">N106-K106</f>
        <v>-149.39560409252726</v>
      </c>
      <c r="Q106" s="141">
        <f t="shared" ref="Q106:Q111" si="31">N106/K106</f>
        <v>0.87009077904997634</v>
      </c>
      <c r="R106" s="273"/>
      <c r="S106" s="142">
        <f>S90</f>
        <v>0.25</v>
      </c>
      <c r="T106" s="143">
        <f>INDEX(T90:T105,COUNTA(T90:T105))</f>
        <v>0.4597222222222222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-448.18681227758179</v>
      </c>
      <c r="AB106" s="141">
        <f t="shared" ref="AB106:AB111" si="33">M106/J106</f>
        <v>0.87009077904997634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192</v>
      </c>
      <c r="D107" s="270"/>
      <c r="E107" s="157">
        <v>30</v>
      </c>
      <c r="F107" s="86">
        <v>1522</v>
      </c>
      <c r="G107" s="158">
        <f t="shared" ref="G107:G111" si="34">E107*F107</f>
        <v>45660</v>
      </c>
      <c r="H107" s="159"/>
      <c r="I107" s="160">
        <v>4</v>
      </c>
      <c r="J107" s="161">
        <v>3000</v>
      </c>
      <c r="K107" s="162">
        <f>J107/I107</f>
        <v>750</v>
      </c>
      <c r="L107" s="163">
        <v>4</v>
      </c>
      <c r="M107" s="161">
        <f>F107/V107*60</f>
        <v>2683.2517140058812</v>
      </c>
      <c r="N107" s="162">
        <f t="shared" si="28"/>
        <v>670.81292850147031</v>
      </c>
      <c r="O107" s="164">
        <f t="shared" si="29"/>
        <v>0</v>
      </c>
      <c r="P107" s="165">
        <f t="shared" si="30"/>
        <v>-79.18707149852969</v>
      </c>
      <c r="Q107" s="151">
        <f t="shared" si="31"/>
        <v>0.89441723800196038</v>
      </c>
      <c r="R107" s="271">
        <f>Q123</f>
        <v>0.88727011750921891</v>
      </c>
      <c r="S107" s="166">
        <v>0.29166666666666669</v>
      </c>
      <c r="T107" s="167">
        <v>0.3153009259259259</v>
      </c>
      <c r="U107" s="168"/>
      <c r="V107" s="169">
        <v>34.033333333333275</v>
      </c>
      <c r="W107" s="167"/>
      <c r="X107" s="170"/>
      <c r="Y107" s="274"/>
      <c r="Z107" s="275"/>
      <c r="AA107" s="108">
        <f t="shared" si="32"/>
        <v>-316.74828599411876</v>
      </c>
      <c r="AB107" s="151">
        <f t="shared" si="33"/>
        <v>0.89441723800196038</v>
      </c>
      <c r="AC107" s="276">
        <f>AB123</f>
        <v>0.8872701175092188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904</v>
      </c>
      <c r="G108" s="94">
        <f t="shared" si="34"/>
        <v>23006.799999999999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2910.912343470482</v>
      </c>
      <c r="N108" s="98">
        <f t="shared" si="28"/>
        <v>727.72808586762051</v>
      </c>
      <c r="O108" s="100">
        <f t="shared" si="29"/>
        <v>0</v>
      </c>
      <c r="P108" s="101">
        <f t="shared" si="30"/>
        <v>-97.271914132379493</v>
      </c>
      <c r="Q108" s="102">
        <f t="shared" si="31"/>
        <v>0.88209464953650973</v>
      </c>
      <c r="R108" s="272"/>
      <c r="S108" s="1">
        <v>0.32733796296296297</v>
      </c>
      <c r="T108" s="2">
        <v>0.34027777777777779</v>
      </c>
      <c r="U108" s="103">
        <v>17.333333333333378</v>
      </c>
      <c r="V108" s="104">
        <v>18.63333333333334</v>
      </c>
      <c r="W108" s="105"/>
      <c r="X108" s="112"/>
      <c r="Y108" s="264"/>
      <c r="Z108" s="265"/>
      <c r="AA108" s="110">
        <f t="shared" si="32"/>
        <v>-389.08765652951797</v>
      </c>
      <c r="AB108" s="102">
        <f t="shared" si="33"/>
        <v>0.88209464953650973</v>
      </c>
      <c r="AC108" s="277"/>
    </row>
    <row r="109" spans="1:29" ht="15.75" customHeight="1">
      <c r="A109" s="280"/>
      <c r="B109" s="91" t="s">
        <v>110</v>
      </c>
      <c r="C109" s="262" t="s">
        <v>118</v>
      </c>
      <c r="D109" s="263"/>
      <c r="E109" s="92">
        <v>25.03</v>
      </c>
      <c r="F109" s="93">
        <v>1327</v>
      </c>
      <c r="G109" s="94">
        <f t="shared" si="34"/>
        <v>33214.810000000005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>F109/V109*60</f>
        <v>2912.9268292682918</v>
      </c>
      <c r="N109" s="98">
        <f t="shared" si="28"/>
        <v>728.23170731707296</v>
      </c>
      <c r="O109" s="100">
        <f t="shared" si="29"/>
        <v>0</v>
      </c>
      <c r="P109" s="101">
        <f t="shared" si="30"/>
        <v>-96.76829268292704</v>
      </c>
      <c r="Q109" s="102">
        <f t="shared" si="31"/>
        <v>0.88270509977827027</v>
      </c>
      <c r="R109" s="272"/>
      <c r="S109" s="1">
        <v>0.35416666666666669</v>
      </c>
      <c r="T109" s="2">
        <v>0.37314814814814817</v>
      </c>
      <c r="U109" s="103">
        <v>20.000000000000007</v>
      </c>
      <c r="V109" s="104">
        <v>27.333333333333343</v>
      </c>
      <c r="W109" s="105"/>
      <c r="X109" s="112"/>
      <c r="Y109" s="264"/>
      <c r="Z109" s="265"/>
      <c r="AA109" s="110">
        <f t="shared" si="32"/>
        <v>-387.07317073170816</v>
      </c>
      <c r="AB109" s="102">
        <f t="shared" si="33"/>
        <v>0.88270509977827027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1534</v>
      </c>
      <c r="G110" s="94">
        <f t="shared" si="34"/>
        <v>38073.879999999997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2917.2741679873243</v>
      </c>
      <c r="N110" s="98">
        <f t="shared" si="28"/>
        <v>729.31854199683107</v>
      </c>
      <c r="O110" s="100">
        <f t="shared" si="29"/>
        <v>0</v>
      </c>
      <c r="P110" s="101">
        <f t="shared" si="30"/>
        <v>-95.681458003168927</v>
      </c>
      <c r="Q110" s="102">
        <f t="shared" si="31"/>
        <v>0.88402247514767407</v>
      </c>
      <c r="R110" s="272"/>
      <c r="S110" s="1">
        <v>0.38364583333333335</v>
      </c>
      <c r="T110" s="2">
        <v>0.40555555555555556</v>
      </c>
      <c r="U110" s="103">
        <v>15.116666666666658</v>
      </c>
      <c r="V110" s="104">
        <v>31.549999999999976</v>
      </c>
      <c r="W110" s="105"/>
      <c r="X110" s="106"/>
      <c r="Y110" s="264"/>
      <c r="Z110" s="265"/>
      <c r="AA110" s="110">
        <f t="shared" si="32"/>
        <v>-382.72583201267571</v>
      </c>
      <c r="AB110" s="102">
        <f t="shared" si="33"/>
        <v>0.88402247514767407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2520</v>
      </c>
      <c r="G111" s="94">
        <f t="shared" si="34"/>
        <v>75600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2683.2298136645995</v>
      </c>
      <c r="N111" s="98">
        <f t="shared" si="28"/>
        <v>894.40993788819981</v>
      </c>
      <c r="O111" s="100">
        <f t="shared" si="29"/>
        <v>0</v>
      </c>
      <c r="P111" s="101">
        <f t="shared" si="30"/>
        <v>-105.59006211180019</v>
      </c>
      <c r="Q111" s="102">
        <f t="shared" si="31"/>
        <v>0.89440993788819978</v>
      </c>
      <c r="R111" s="272"/>
      <c r="S111" s="1">
        <v>0.41597222222222224</v>
      </c>
      <c r="T111" s="2">
        <v>0.45510416666666664</v>
      </c>
      <c r="U111" s="103">
        <v>15.000000000000027</v>
      </c>
      <c r="V111" s="104">
        <v>56.349999999999937</v>
      </c>
      <c r="W111" s="105"/>
      <c r="X111" s="106"/>
      <c r="Y111" s="264"/>
      <c r="Z111" s="265"/>
      <c r="AA111" s="110">
        <f t="shared" si="32"/>
        <v>-316.77018633540047</v>
      </c>
      <c r="AB111" s="102">
        <f t="shared" si="33"/>
        <v>0.89440993788819989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2821.5189736793159</v>
      </c>
      <c r="N123" s="138">
        <f t="shared" ref="N123:N128" si="38">M123/L123</f>
        <v>742.50499307350424</v>
      </c>
      <c r="O123" s="139">
        <f t="shared" ref="O123:O128" si="39">L123-I123</f>
        <v>0</v>
      </c>
      <c r="P123" s="140">
        <f t="shared" ref="P123:P128" si="40">N123-K123</f>
        <v>-94.337112189653681</v>
      </c>
      <c r="Q123" s="141">
        <f t="shared" ref="Q123:Q128" si="41">N123/K123</f>
        <v>0.88727011750921891</v>
      </c>
      <c r="R123" s="273"/>
      <c r="S123" s="142">
        <f>S107</f>
        <v>0.29166666666666669</v>
      </c>
      <c r="T123" s="143">
        <f>INDEX(T107:T122,COUNTA(T107:T122))</f>
        <v>0.45510416666666664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-358.48102632068412</v>
      </c>
      <c r="AB123" s="141">
        <f t="shared" ref="AB123:AB128" si="43">M123/J123</f>
        <v>0.8872701175092188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177</v>
      </c>
      <c r="G124" s="158">
        <f t="shared" ref="G124:G128" si="44">E124*F124</f>
        <v>2375.34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3202.0100502512701</v>
      </c>
      <c r="N124" s="162">
        <f t="shared" si="38"/>
        <v>533.66834170854497</v>
      </c>
      <c r="O124" s="164">
        <f t="shared" si="39"/>
        <v>0</v>
      </c>
      <c r="P124" s="165">
        <f t="shared" si="40"/>
        <v>-66.331658291455028</v>
      </c>
      <c r="Q124" s="151">
        <f t="shared" si="41"/>
        <v>0.88944723618090826</v>
      </c>
      <c r="R124" s="271">
        <f>Q140</f>
        <v>0.87099649392158129</v>
      </c>
      <c r="S124" s="166">
        <v>0.70833333333333337</v>
      </c>
      <c r="T124" s="167">
        <v>0.7106365740740741</v>
      </c>
      <c r="U124" s="168"/>
      <c r="V124" s="169">
        <v>3.3166666666666522</v>
      </c>
      <c r="W124" s="167"/>
      <c r="X124" s="170"/>
      <c r="Y124" s="274"/>
      <c r="Z124" s="275"/>
      <c r="AA124" s="108">
        <f t="shared" si="42"/>
        <v>-397.98994974872994</v>
      </c>
      <c r="AB124" s="151">
        <f t="shared" si="43"/>
        <v>0.88944723618090837</v>
      </c>
      <c r="AC124" s="276">
        <f>AB140</f>
        <v>0.87099649392158141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1517</v>
      </c>
      <c r="G125" s="94">
        <f t="shared" si="44"/>
        <v>38895.879999999997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3142.2324510932108</v>
      </c>
      <c r="N125" s="98">
        <f t="shared" si="38"/>
        <v>285.65749555392824</v>
      </c>
      <c r="O125" s="100">
        <f t="shared" si="39"/>
        <v>0</v>
      </c>
      <c r="P125" s="101">
        <f t="shared" si="40"/>
        <v>-41.615231718799009</v>
      </c>
      <c r="Q125" s="102">
        <f t="shared" si="41"/>
        <v>0.87284234752589196</v>
      </c>
      <c r="R125" s="272"/>
      <c r="S125" s="1">
        <v>0.71391203703703698</v>
      </c>
      <c r="T125" s="2">
        <v>0.73402777777777772</v>
      </c>
      <c r="U125" s="103">
        <v>4.7166666666665513</v>
      </c>
      <c r="V125" s="104">
        <v>28.966666666666665</v>
      </c>
      <c r="W125" s="105"/>
      <c r="X125" s="112"/>
      <c r="Y125" s="264"/>
      <c r="Z125" s="265"/>
      <c r="AA125" s="110">
        <f t="shared" si="42"/>
        <v>-457.76754890678922</v>
      </c>
      <c r="AB125" s="102">
        <f t="shared" si="43"/>
        <v>0.87284234752589185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1859</v>
      </c>
      <c r="G126" s="94">
        <f t="shared" si="44"/>
        <v>54877.68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3115.642458100559</v>
      </c>
      <c r="N126" s="98">
        <f t="shared" si="38"/>
        <v>183.27308577062112</v>
      </c>
      <c r="O126" s="100">
        <f t="shared" si="39"/>
        <v>0</v>
      </c>
      <c r="P126" s="101">
        <f t="shared" si="40"/>
        <v>-28.491620111731805</v>
      </c>
      <c r="Q126" s="102">
        <f t="shared" si="41"/>
        <v>0.86545623836126651</v>
      </c>
      <c r="R126" s="272"/>
      <c r="S126" s="1">
        <v>0.73763888888888884</v>
      </c>
      <c r="T126" s="2">
        <v>0.76249999999999996</v>
      </c>
      <c r="U126" s="103">
        <v>5.2000000000000135</v>
      </c>
      <c r="V126" s="104">
        <v>35.799999999999997</v>
      </c>
      <c r="W126" s="105"/>
      <c r="X126" s="112"/>
      <c r="Y126" s="264"/>
      <c r="Z126" s="265"/>
      <c r="AA126" s="110">
        <f t="shared" si="42"/>
        <v>-484.357541899441</v>
      </c>
      <c r="AB126" s="102">
        <f t="shared" si="43"/>
        <v>0.86545623836126639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1978</v>
      </c>
      <c r="G127" s="94">
        <f t="shared" si="44"/>
        <v>59043.3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3114.9606299212696</v>
      </c>
      <c r="N127" s="98">
        <f t="shared" si="38"/>
        <v>183.23297823066292</v>
      </c>
      <c r="O127" s="100">
        <f t="shared" si="39"/>
        <v>0</v>
      </c>
      <c r="P127" s="101">
        <f t="shared" si="40"/>
        <v>-28.531727651690005</v>
      </c>
      <c r="Q127" s="102">
        <f t="shared" si="41"/>
        <v>0.86526684164479717</v>
      </c>
      <c r="R127" s="272"/>
      <c r="S127" s="1">
        <v>0.76666666666666672</v>
      </c>
      <c r="T127" s="2">
        <v>0.79312499999999997</v>
      </c>
      <c r="U127" s="103">
        <v>6.0000000000001386</v>
      </c>
      <c r="V127" s="104">
        <v>38.099999999999881</v>
      </c>
      <c r="W127" s="105"/>
      <c r="X127" s="106"/>
      <c r="Y127" s="264"/>
      <c r="Z127" s="265"/>
      <c r="AA127" s="110">
        <f t="shared" si="42"/>
        <v>-485.03937007873037</v>
      </c>
      <c r="AB127" s="102">
        <f t="shared" si="43"/>
        <v>0.86526684164479717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2398</v>
      </c>
      <c r="G128" s="94">
        <f t="shared" si="44"/>
        <v>68510.86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3103.0913012221531</v>
      </c>
      <c r="N128" s="98">
        <f t="shared" si="38"/>
        <v>258.59094176851278</v>
      </c>
      <c r="O128" s="100">
        <f t="shared" si="39"/>
        <v>0</v>
      </c>
      <c r="P128" s="101">
        <f t="shared" si="40"/>
        <v>-41.409058231487222</v>
      </c>
      <c r="Q128" s="102">
        <f t="shared" si="41"/>
        <v>0.86196980589504257</v>
      </c>
      <c r="R128" s="272"/>
      <c r="S128" s="1">
        <v>0.79652777777777783</v>
      </c>
      <c r="T128" s="2">
        <v>0.8287268518518518</v>
      </c>
      <c r="U128" s="103">
        <v>4.9000000000001265</v>
      </c>
      <c r="V128" s="104">
        <v>46.366666666666504</v>
      </c>
      <c r="W128" s="105"/>
      <c r="X128" s="106"/>
      <c r="Y128" s="264"/>
      <c r="Z128" s="265"/>
      <c r="AA128" s="110">
        <f t="shared" si="42"/>
        <v>-496.90869877784689</v>
      </c>
      <c r="AB128" s="102">
        <f t="shared" si="43"/>
        <v>0.86196980589504257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3135.5873781176929</v>
      </c>
      <c r="N140" s="138">
        <f>M140/L140</f>
        <v>248.85614112045181</v>
      </c>
      <c r="O140" s="139">
        <f>L140-I140</f>
        <v>0</v>
      </c>
      <c r="P140" s="140">
        <f>N140-K140</f>
        <v>-36.858144593833913</v>
      </c>
      <c r="Q140" s="141">
        <f>N140/K140</f>
        <v>0.87099649392158129</v>
      </c>
      <c r="R140" s="273"/>
      <c r="S140" s="142">
        <f>S124</f>
        <v>0.70833333333333337</v>
      </c>
      <c r="T140" s="143">
        <f>INDEX(T124:T139,COUNTA(T124:T139))</f>
        <v>0.8287268518518518</v>
      </c>
      <c r="U140" s="144"/>
      <c r="V140" s="155"/>
      <c r="W140" s="134"/>
      <c r="X140" s="138"/>
      <c r="Y140" s="260"/>
      <c r="Z140" s="261"/>
      <c r="AA140" s="156">
        <f>M140-J140</f>
        <v>-464.41262188230712</v>
      </c>
      <c r="AB140" s="141">
        <f>M140/J140</f>
        <v>0.87099649392158141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1619</v>
      </c>
      <c r="G141" s="158">
        <f t="shared" ref="G141:G143" si="48">E141*F141</f>
        <v>35957.99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2649.2727272727329</v>
      </c>
      <c r="N141" s="162">
        <f>M141/L141</f>
        <v>662.31818181818323</v>
      </c>
      <c r="O141" s="164">
        <f>L141-I141</f>
        <v>0</v>
      </c>
      <c r="P141" s="165">
        <f>N141-K141</f>
        <v>-87.681818181816766</v>
      </c>
      <c r="Q141" s="151">
        <f>N141/K141</f>
        <v>0.88309090909091092</v>
      </c>
      <c r="R141" s="271">
        <f>Q157</f>
        <v>0.88827119129567977</v>
      </c>
      <c r="S141" s="166">
        <v>0.70856481481481481</v>
      </c>
      <c r="T141" s="167">
        <v>0.73402777777777772</v>
      </c>
      <c r="U141" s="168"/>
      <c r="V141" s="169">
        <v>36.666666666666586</v>
      </c>
      <c r="W141" s="172"/>
      <c r="X141" s="150"/>
      <c r="Y141" s="274"/>
      <c r="Z141" s="275"/>
      <c r="AA141" s="108">
        <f>M141-J141</f>
        <v>-350.72727272726706</v>
      </c>
      <c r="AB141" s="151">
        <f>M141/J141</f>
        <v>0.88309090909091092</v>
      </c>
      <c r="AC141" s="276">
        <f>AB157</f>
        <v>0.88827119129567977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2515</v>
      </c>
      <c r="G142" s="94">
        <f t="shared" si="48"/>
        <v>42000.5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2939.6103896103941</v>
      </c>
      <c r="N142" s="98">
        <f>M142/L142</f>
        <v>979.87012987013134</v>
      </c>
      <c r="O142" s="100">
        <f>L142-I142</f>
        <v>0</v>
      </c>
      <c r="P142" s="101">
        <f>N142-K142</f>
        <v>-120.12987012986866</v>
      </c>
      <c r="Q142" s="102">
        <f>N142/K142</f>
        <v>0.89079102715466485</v>
      </c>
      <c r="R142" s="272"/>
      <c r="S142" s="1">
        <v>0.73750000000000004</v>
      </c>
      <c r="T142" s="2">
        <v>0.77314814814814814</v>
      </c>
      <c r="U142" s="103">
        <v>5.0000000000001421</v>
      </c>
      <c r="V142" s="104">
        <v>51.333333333333258</v>
      </c>
      <c r="W142" s="105"/>
      <c r="X142" s="106"/>
      <c r="Y142" s="264"/>
      <c r="Z142" s="265"/>
      <c r="AA142" s="110">
        <f>M142-J142</f>
        <v>-360.38961038960588</v>
      </c>
      <c r="AB142" s="102">
        <f>M142/J142</f>
        <v>0.89079102715466485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4700</v>
      </c>
      <c r="G143" s="94">
        <f t="shared" si="48"/>
        <v>84083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2938.5203195553986</v>
      </c>
      <c r="N143" s="98">
        <f>M143/L143</f>
        <v>734.63007988884965</v>
      </c>
      <c r="O143" s="100">
        <f>L143-I143</f>
        <v>0</v>
      </c>
      <c r="P143" s="101">
        <f>N143-K143</f>
        <v>-90.36992011115035</v>
      </c>
      <c r="Q143" s="102">
        <f>N143/K143</f>
        <v>0.89046070289557533</v>
      </c>
      <c r="R143" s="272"/>
      <c r="S143" s="1">
        <v>0.77641203703703698</v>
      </c>
      <c r="T143" s="2">
        <v>0.84305555555555556</v>
      </c>
      <c r="U143" s="103">
        <v>4.6999999999999353</v>
      </c>
      <c r="V143" s="104">
        <v>95.966666666666754</v>
      </c>
      <c r="W143" s="105"/>
      <c r="X143" s="106"/>
      <c r="Y143" s="264"/>
      <c r="Z143" s="265"/>
      <c r="AA143" s="110">
        <f>M143-J143</f>
        <v>-361.4796804446014</v>
      </c>
      <c r="AB143" s="102">
        <f>M143/J143</f>
        <v>0.89046070289557533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2842.4678121461752</v>
      </c>
      <c r="N157" s="138">
        <f>M157/L157</f>
        <v>775.21849422168418</v>
      </c>
      <c r="O157" s="139">
        <f>L157-I157</f>
        <v>0</v>
      </c>
      <c r="P157" s="140">
        <f>N157-K157</f>
        <v>-97.508778505588566</v>
      </c>
      <c r="Q157" s="141">
        <f>N157/K157</f>
        <v>0.88827119129567977</v>
      </c>
      <c r="R157" s="273"/>
      <c r="S157" s="142">
        <f>S141</f>
        <v>0.70856481481481481</v>
      </c>
      <c r="T157" s="143">
        <f>INDEX(T141:T156,COUNTA(T141:T156))</f>
        <v>0.84305555555555556</v>
      </c>
      <c r="U157" s="144"/>
      <c r="V157" s="155"/>
      <c r="W157" s="88"/>
      <c r="X157" s="90"/>
      <c r="Y157" s="260"/>
      <c r="Z157" s="261"/>
      <c r="AA157" s="156">
        <f>M157-J157</f>
        <v>-357.53218785382478</v>
      </c>
      <c r="AB157" s="141">
        <f>M157/J157</f>
        <v>0.88827119129567977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1717</v>
      </c>
      <c r="G158" s="158">
        <f t="shared" ref="G158:G160" si="53">E158*F158</f>
        <v>38254.76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2942.0276059019525</v>
      </c>
      <c r="N158" s="162">
        <f>M158/L158</f>
        <v>588.40552118039045</v>
      </c>
      <c r="O158" s="164">
        <f>L158-I158</f>
        <v>0</v>
      </c>
      <c r="P158" s="165">
        <f>N158-K158</f>
        <v>-71.594478819609549</v>
      </c>
      <c r="Q158" s="151">
        <f>N158/K158</f>
        <v>0.89152351693998555</v>
      </c>
      <c r="R158" s="271">
        <f>Q174</f>
        <v>0.8913643994026923</v>
      </c>
      <c r="S158" s="166">
        <v>0.70833333333333337</v>
      </c>
      <c r="T158" s="167">
        <v>0.73265046296296299</v>
      </c>
      <c r="U158" s="168"/>
      <c r="V158" s="169">
        <v>35.016666666666652</v>
      </c>
      <c r="W158" s="172"/>
      <c r="X158" s="150"/>
      <c r="Y158" s="274"/>
      <c r="Z158" s="275"/>
      <c r="AA158" s="108">
        <f>M158-J158</f>
        <v>-357.97239409804752</v>
      </c>
      <c r="AB158" s="151">
        <f>M158/J158</f>
        <v>0.89152351693998555</v>
      </c>
      <c r="AC158" s="276">
        <f>AB174</f>
        <v>0.8913643994026923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994</v>
      </c>
      <c r="G159" s="94">
        <f t="shared" si="53"/>
        <v>18070.919999999998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2942.7631578947485</v>
      </c>
      <c r="N159" s="98">
        <f>M159/L159</f>
        <v>735.69078947368712</v>
      </c>
      <c r="O159" s="100">
        <f>L159-I159</f>
        <v>0</v>
      </c>
      <c r="P159" s="101">
        <f>N159-K159</f>
        <v>-89.309210526312881</v>
      </c>
      <c r="Q159" s="102">
        <f>N159/K159</f>
        <v>0.89174641148325706</v>
      </c>
      <c r="R159" s="272"/>
      <c r="S159" s="1">
        <v>0.73611111111111116</v>
      </c>
      <c r="T159" s="2">
        <v>0.75018518518518518</v>
      </c>
      <c r="U159" s="103">
        <v>4.9833333333333663</v>
      </c>
      <c r="V159" s="104">
        <v>20.266666666666584</v>
      </c>
      <c r="W159" s="105"/>
      <c r="X159" s="106"/>
      <c r="Y159" s="264"/>
      <c r="Z159" s="265"/>
      <c r="AA159" s="110">
        <f>M159-J159</f>
        <v>-357.23684210525153</v>
      </c>
      <c r="AB159" s="102">
        <f>M159/J159</f>
        <v>0.89174641148325706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7266</v>
      </c>
      <c r="G160" s="94">
        <f t="shared" si="53"/>
        <v>121051.56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2939.7167902899528</v>
      </c>
      <c r="N160" s="98">
        <f>M160/L160</f>
        <v>734.92919757248819</v>
      </c>
      <c r="O160" s="100">
        <f>L160-I160</f>
        <v>0</v>
      </c>
      <c r="P160" s="101">
        <f>N160-K160</f>
        <v>-90.070802427511808</v>
      </c>
      <c r="Q160" s="102">
        <f>N160/K160</f>
        <v>0.89082326978483417</v>
      </c>
      <c r="R160" s="272"/>
      <c r="S160" s="1">
        <v>0.75347222222222221</v>
      </c>
      <c r="T160" s="2">
        <v>0.85645833333333332</v>
      </c>
      <c r="U160" s="103">
        <v>4.7333333333333272</v>
      </c>
      <c r="V160" s="104">
        <v>148.30000000000001</v>
      </c>
      <c r="W160" s="105"/>
      <c r="X160" s="106"/>
      <c r="Y160" s="264"/>
      <c r="Z160" s="265"/>
      <c r="AA160" s="110">
        <f>M160-J160</f>
        <v>-360.28320971004723</v>
      </c>
      <c r="AB160" s="102">
        <f>M160/J160</f>
        <v>0.89082326978483417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2941.5025180288844</v>
      </c>
      <c r="N174" s="138">
        <f>M174/L174</f>
        <v>678.80827339128109</v>
      </c>
      <c r="O174" s="139">
        <f>L174-I174</f>
        <v>0</v>
      </c>
      <c r="P174" s="140">
        <f>N174-K174</f>
        <v>-82.730188147180456</v>
      </c>
      <c r="Q174" s="141">
        <f>N174/K174</f>
        <v>0.8913643994026923</v>
      </c>
      <c r="R174" s="273"/>
      <c r="S174" s="142">
        <f>S158</f>
        <v>0.70833333333333337</v>
      </c>
      <c r="T174" s="143">
        <f>INDEX(T158:T173,COUNTA(T158:T173))</f>
        <v>0.85645833333333332</v>
      </c>
      <c r="U174" s="144"/>
      <c r="V174" s="155"/>
      <c r="W174" s="88"/>
      <c r="X174" s="90"/>
      <c r="Y174" s="260"/>
      <c r="Z174" s="261"/>
      <c r="AA174" s="156">
        <f>M174-J174</f>
        <v>-358.49748197111558</v>
      </c>
      <c r="AB174" s="141">
        <f>M174/J174</f>
        <v>0.8913643994026923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1997</v>
      </c>
      <c r="G175" s="158">
        <f t="shared" ref="G175:G178" si="58">E175*F175</f>
        <v>28017.91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2677.5418994413335</v>
      </c>
      <c r="N175" s="162">
        <f>M175/L175</f>
        <v>892.51396648044454</v>
      </c>
      <c r="O175" s="164">
        <f>L175-I175</f>
        <v>0</v>
      </c>
      <c r="P175" s="165">
        <f>N175-K175</f>
        <v>-107.48603351955546</v>
      </c>
      <c r="Q175" s="151">
        <f>N175/K175</f>
        <v>0.89251396648044456</v>
      </c>
      <c r="R175" s="271">
        <f>Q191</f>
        <v>0.88407184149600571</v>
      </c>
      <c r="S175" s="166">
        <v>0.7085069444444444</v>
      </c>
      <c r="T175" s="167">
        <v>0.73958333333333337</v>
      </c>
      <c r="U175" s="168"/>
      <c r="V175" s="169">
        <v>44.750000000000121</v>
      </c>
      <c r="W175" s="172"/>
      <c r="X175" s="150"/>
      <c r="Y175" s="274"/>
      <c r="Z175" s="275"/>
      <c r="AA175" s="108">
        <f>M175-J175</f>
        <v>-322.4581005586665</v>
      </c>
      <c r="AB175" s="151">
        <f>M175/J175</f>
        <v>0.89251396648044445</v>
      </c>
      <c r="AC175" s="276">
        <f>AB191</f>
        <v>0.88407184149600582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1900</v>
      </c>
      <c r="G176" s="94">
        <f t="shared" si="58"/>
        <v>34542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2673.9640344018758</v>
      </c>
      <c r="N176" s="98">
        <f>M176/L176</f>
        <v>668.49100860046894</v>
      </c>
      <c r="O176" s="100">
        <f>L176-I176</f>
        <v>0</v>
      </c>
      <c r="P176" s="101">
        <f>N176-K176</f>
        <v>-81.508991399531055</v>
      </c>
      <c r="Q176" s="102">
        <f>N176/K176</f>
        <v>0.8913213448006253</v>
      </c>
      <c r="R176" s="272"/>
      <c r="S176" s="1">
        <v>0.75025462962962963</v>
      </c>
      <c r="T176" s="2">
        <v>0.77986111111111112</v>
      </c>
      <c r="U176" s="103">
        <v>15.366666666666617</v>
      </c>
      <c r="V176" s="104">
        <v>42.63333333333334</v>
      </c>
      <c r="W176" s="105"/>
      <c r="X176" s="106"/>
      <c r="Y176" s="264"/>
      <c r="Z176" s="265"/>
      <c r="AA176" s="110">
        <f>M176-J176</f>
        <v>-326.03596559812422</v>
      </c>
      <c r="AB176" s="102">
        <f>M176/J176</f>
        <v>0.8913213448006253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4845</v>
      </c>
      <c r="G177" s="94">
        <f t="shared" si="58"/>
        <v>69186.599999999991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3110.7544141251988</v>
      </c>
      <c r="N177" s="98">
        <f>M177/L177</f>
        <v>1036.9181380417328</v>
      </c>
      <c r="O177" s="100">
        <f>L177-I177</f>
        <v>0</v>
      </c>
      <c r="P177" s="101">
        <f>N177-K177</f>
        <v>-163.08186195826715</v>
      </c>
      <c r="Q177" s="102">
        <f>N177/K177</f>
        <v>0.86409844836811067</v>
      </c>
      <c r="R177" s="272"/>
      <c r="S177" s="1">
        <v>0.79027777777777775</v>
      </c>
      <c r="T177" s="2">
        <v>0.85517361111111112</v>
      </c>
      <c r="U177" s="103">
        <v>14.999999999999947</v>
      </c>
      <c r="V177" s="104">
        <v>93.45000000000006</v>
      </c>
      <c r="W177" s="105">
        <v>0.85517361111111112</v>
      </c>
      <c r="X177" s="106">
        <v>0.90923611111111113</v>
      </c>
      <c r="Y177" s="264"/>
      <c r="Z177" s="265"/>
      <c r="AA177" s="110">
        <f>M177-J177</f>
        <v>-489.24558587480124</v>
      </c>
      <c r="AB177" s="102">
        <f>M177/J177</f>
        <v>0.86409844836811078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5073</v>
      </c>
      <c r="G178" s="94">
        <f t="shared" si="58"/>
        <v>71174.19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2677.044854881266</v>
      </c>
      <c r="N178" s="98">
        <f>M178/L178</f>
        <v>892.34828496042201</v>
      </c>
      <c r="O178" s="100">
        <f>L178-I178</f>
        <v>0</v>
      </c>
      <c r="P178" s="101">
        <f>N178-K178</f>
        <v>-107.65171503957799</v>
      </c>
      <c r="Q178" s="102">
        <f>N178/K178</f>
        <v>0.89234828496042196</v>
      </c>
      <c r="R178" s="272"/>
      <c r="S178" s="1">
        <v>0.90923611111111113</v>
      </c>
      <c r="T178" s="2">
        <v>0.98819444444444449</v>
      </c>
      <c r="U178" s="103">
        <v>77.850000000000023</v>
      </c>
      <c r="V178" s="104">
        <v>113.70000000000003</v>
      </c>
      <c r="W178" s="105"/>
      <c r="X178" s="106"/>
      <c r="Y178" s="264"/>
      <c r="Z178" s="265"/>
      <c r="AA178" s="110">
        <f>M178-J178</f>
        <v>-322.95514511873398</v>
      </c>
      <c r="AB178" s="102">
        <f>M178/J178</f>
        <v>0.89234828496042196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2784.8263007124183</v>
      </c>
      <c r="N191" s="138">
        <f t="shared" ref="N191:N197" si="62">M191/L191</f>
        <v>856.86963098843637</v>
      </c>
      <c r="O191" s="139">
        <f t="shared" ref="O191:O197" si="63">L191-I191</f>
        <v>0</v>
      </c>
      <c r="P191" s="140">
        <f t="shared" ref="P191:P197" si="64">N191-K191</f>
        <v>-112.36113824233291</v>
      </c>
      <c r="Q191" s="141">
        <f t="shared" ref="Q191:Q197" si="65">N191/K191</f>
        <v>0.88407184149600571</v>
      </c>
      <c r="R191" s="273"/>
      <c r="S191" s="142">
        <f>S175</f>
        <v>0.7085069444444444</v>
      </c>
      <c r="T191" s="143">
        <f>INDEX(T175:T190,COUNTA(T175:T190))</f>
        <v>0.98819444444444449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-365.17369928758171</v>
      </c>
      <c r="AB191" s="141">
        <f t="shared" ref="AB191:AB197" si="67">M191/J191</f>
        <v>0.88407184149600582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2381</v>
      </c>
      <c r="G192" s="158">
        <f t="shared" ref="G192:G197" si="68">E192*F192</f>
        <v>43286.58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3110.1596516690834</v>
      </c>
      <c r="N192" s="162">
        <f t="shared" si="62"/>
        <v>1036.7198838896945</v>
      </c>
      <c r="O192" s="164">
        <f t="shared" si="63"/>
        <v>0</v>
      </c>
      <c r="P192" s="165">
        <f t="shared" si="64"/>
        <v>-163.28011611030547</v>
      </c>
      <c r="Q192" s="151">
        <f t="shared" si="65"/>
        <v>0.86393323657474541</v>
      </c>
      <c r="R192" s="271">
        <f>Q208</f>
        <v>0.87002478431640629</v>
      </c>
      <c r="S192" s="166">
        <v>0.70837962962962964</v>
      </c>
      <c r="T192" s="167">
        <v>0.74027777777777781</v>
      </c>
      <c r="U192" s="168"/>
      <c r="V192" s="169">
        <v>45.933333333333373</v>
      </c>
      <c r="W192" s="167"/>
      <c r="X192" s="170"/>
      <c r="Y192" s="274"/>
      <c r="Z192" s="275"/>
      <c r="AA192" s="173">
        <f t="shared" si="66"/>
        <v>-489.84034833091664</v>
      </c>
      <c r="AB192" s="151">
        <f t="shared" si="67"/>
        <v>0.86393323657474541</v>
      </c>
      <c r="AC192" s="276">
        <f>AB208</f>
        <v>0.8700247843164064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1527</v>
      </c>
      <c r="G193" s="94">
        <f t="shared" si="68"/>
        <v>27760.86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3109.2760180995397</v>
      </c>
      <c r="N193" s="98">
        <f t="shared" si="62"/>
        <v>1036.4253393665133</v>
      </c>
      <c r="O193" s="100">
        <f t="shared" si="63"/>
        <v>0</v>
      </c>
      <c r="P193" s="101">
        <f t="shared" si="64"/>
        <v>-163.5746606334867</v>
      </c>
      <c r="Q193" s="102">
        <f t="shared" si="65"/>
        <v>0.8636877828054278</v>
      </c>
      <c r="R193" s="272"/>
      <c r="S193" s="1">
        <v>0.75069444444444444</v>
      </c>
      <c r="T193" s="2">
        <v>0.77115740740740746</v>
      </c>
      <c r="U193" s="103">
        <v>14.999999999999947</v>
      </c>
      <c r="V193" s="104">
        <v>29.466666666666743</v>
      </c>
      <c r="W193" s="105"/>
      <c r="X193" s="112"/>
      <c r="Y193" s="264"/>
      <c r="Z193" s="265"/>
      <c r="AA193" s="174">
        <f t="shared" si="66"/>
        <v>-490.72398190046033</v>
      </c>
      <c r="AB193" s="102">
        <f t="shared" si="67"/>
        <v>0.86368778280542768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2434</v>
      </c>
      <c r="G194" s="94">
        <f t="shared" si="68"/>
        <v>60411.88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2915.9400998336077</v>
      </c>
      <c r="N194" s="98">
        <f t="shared" si="62"/>
        <v>728.98502495840194</v>
      </c>
      <c r="O194" s="100">
        <f t="shared" si="63"/>
        <v>0</v>
      </c>
      <c r="P194" s="101">
        <f t="shared" si="64"/>
        <v>-96.014975041598063</v>
      </c>
      <c r="Q194" s="102">
        <f t="shared" si="65"/>
        <v>0.88361821207079028</v>
      </c>
      <c r="R194" s="272"/>
      <c r="S194" s="1">
        <v>0.78125</v>
      </c>
      <c r="T194" s="2">
        <v>0.81603009259259263</v>
      </c>
      <c r="U194" s="103">
        <v>14.53333333333326</v>
      </c>
      <c r="V194" s="104">
        <v>50.083333333333385</v>
      </c>
      <c r="W194" s="105"/>
      <c r="X194" s="112"/>
      <c r="Y194" s="264"/>
      <c r="Z194" s="265"/>
      <c r="AA194" s="174">
        <f t="shared" si="66"/>
        <v>-384.05990016639225</v>
      </c>
      <c r="AB194" s="102">
        <f t="shared" si="67"/>
        <v>0.88361821207079028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1948</v>
      </c>
      <c r="G195" s="94">
        <f t="shared" si="68"/>
        <v>48758.44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2913.5022850020669</v>
      </c>
      <c r="N195" s="98">
        <f t="shared" si="62"/>
        <v>728.37557125051671</v>
      </c>
      <c r="O195" s="100">
        <f t="shared" si="63"/>
        <v>0</v>
      </c>
      <c r="P195" s="101">
        <f t="shared" si="64"/>
        <v>-96.624428749483286</v>
      </c>
      <c r="Q195" s="102">
        <f t="shared" si="65"/>
        <v>0.88287948030365659</v>
      </c>
      <c r="R195" s="272"/>
      <c r="S195" s="1">
        <v>0.82638888888888884</v>
      </c>
      <c r="T195" s="2">
        <v>0.85424768518518523</v>
      </c>
      <c r="U195" s="103">
        <v>14.916666666666547</v>
      </c>
      <c r="V195" s="104">
        <v>40.116666666666809</v>
      </c>
      <c r="W195" s="105">
        <v>0.85424768518518523</v>
      </c>
      <c r="X195" s="106">
        <v>0.90858796296296296</v>
      </c>
      <c r="Y195" s="264"/>
      <c r="Z195" s="265"/>
      <c r="AA195" s="174">
        <f t="shared" si="66"/>
        <v>-386.49771499793314</v>
      </c>
      <c r="AB195" s="102">
        <f t="shared" si="67"/>
        <v>0.88287948030365659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1018</v>
      </c>
      <c r="G196" s="94">
        <f t="shared" si="68"/>
        <v>18507.239999999998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3111.0356536502413</v>
      </c>
      <c r="N196" s="98">
        <f t="shared" si="62"/>
        <v>1037.0118845500804</v>
      </c>
      <c r="O196" s="100">
        <f t="shared" si="63"/>
        <v>0</v>
      </c>
      <c r="P196" s="101">
        <f t="shared" si="64"/>
        <v>-162.98811544991963</v>
      </c>
      <c r="Q196" s="102">
        <f t="shared" si="65"/>
        <v>0.86417657045840035</v>
      </c>
      <c r="R196" s="272"/>
      <c r="S196" s="1">
        <v>0.90858796296296296</v>
      </c>
      <c r="T196" s="2">
        <v>0.92222222222222228</v>
      </c>
      <c r="U196" s="103">
        <v>78.249999999999915</v>
      </c>
      <c r="V196" s="104">
        <v>19.633333333333418</v>
      </c>
      <c r="W196" s="105"/>
      <c r="X196" s="106"/>
      <c r="Y196" s="264"/>
      <c r="Z196" s="265"/>
      <c r="AA196" s="174">
        <f t="shared" si="66"/>
        <v>-488.96434634975867</v>
      </c>
      <c r="AB196" s="102">
        <f t="shared" si="67"/>
        <v>0.86417657045840035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3731</v>
      </c>
      <c r="G197" s="114">
        <f t="shared" si="68"/>
        <v>53278.68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3110.6067623899953</v>
      </c>
      <c r="N197" s="98">
        <f t="shared" si="62"/>
        <v>1036.8689207966652</v>
      </c>
      <c r="O197" s="100">
        <f t="shared" si="63"/>
        <v>0</v>
      </c>
      <c r="P197" s="101">
        <f t="shared" si="64"/>
        <v>-163.13107920333482</v>
      </c>
      <c r="Q197" s="102">
        <f t="shared" si="65"/>
        <v>0.86405743399722101</v>
      </c>
      <c r="R197" s="272"/>
      <c r="S197" s="1">
        <v>0.93266203703703698</v>
      </c>
      <c r="T197" s="2">
        <v>0.98263888888888884</v>
      </c>
      <c r="U197" s="103">
        <v>15.033333333333179</v>
      </c>
      <c r="V197" s="104">
        <v>71.966666666666669</v>
      </c>
      <c r="W197" s="105"/>
      <c r="X197" s="3"/>
      <c r="Y197" s="264"/>
      <c r="Z197" s="265"/>
      <c r="AA197" s="174">
        <f t="shared" si="66"/>
        <v>-489.39323761000469</v>
      </c>
      <c r="AB197" s="102">
        <f t="shared" si="67"/>
        <v>0.8640574339972209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3045.0867451074223</v>
      </c>
      <c r="N208" s="138">
        <f>M208/L208</f>
        <v>913.52602353222665</v>
      </c>
      <c r="O208" s="139">
        <f>L208-I208</f>
        <v>0</v>
      </c>
      <c r="P208" s="140">
        <f>N208-K208</f>
        <v>-136.47397646777335</v>
      </c>
      <c r="Q208" s="141">
        <f>N208/K208</f>
        <v>0.87002478431640629</v>
      </c>
      <c r="R208" s="273"/>
      <c r="S208" s="142">
        <f>S192</f>
        <v>0.70837962962962964</v>
      </c>
      <c r="T208" s="143">
        <f>INDEX(T192:T207,COUNTA(T192:T207))</f>
        <v>0.98263888888888884</v>
      </c>
      <c r="U208" s="144"/>
      <c r="V208" s="155"/>
      <c r="W208" s="134"/>
      <c r="X208" s="138"/>
      <c r="Y208" s="260"/>
      <c r="Z208" s="261"/>
      <c r="AA208" s="176">
        <f>M208-J208</f>
        <v>-454.9132548925777</v>
      </c>
      <c r="AB208" s="141">
        <f>M208/J208</f>
        <v>0.8700247843164064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C166:D166"/>
    <mergeCell ref="Y166:Z166"/>
    <mergeCell ref="C167:D167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593" priority="1" operator="greaterThan">
      <formula>0</formula>
    </cfRule>
  </conditionalFormatting>
  <conditionalFormatting sqref="P5:P208 AA5:AA208">
    <cfRule type="cellIs" dxfId="592" priority="4" operator="lessThan">
      <formula>0</formula>
    </cfRule>
  </conditionalFormatting>
  <conditionalFormatting sqref="Q5:Q208 AB5:AB208">
    <cfRule type="cellIs" dxfId="591" priority="2" operator="greaterThan">
      <formula>1</formula>
    </cfRule>
    <cfRule type="cellIs" dxfId="590" priority="3" operator="lessThan">
      <formula>0.8</formula>
    </cfRule>
  </conditionalFormatting>
  <conditionalFormatting sqref="AC5:AC23 R5:R208 AC124:AC129">
    <cfRule type="cellIs" dxfId="589" priority="5" operator="lessThan">
      <formula>0.8</formula>
    </cfRule>
  </conditionalFormatting>
  <conditionalFormatting sqref="AC29:AC37">
    <cfRule type="cellIs" dxfId="588" priority="15" operator="lessThan">
      <formula>0.8</formula>
    </cfRule>
  </conditionalFormatting>
  <conditionalFormatting sqref="AC39:AC44">
    <cfRule type="cellIs" dxfId="587" priority="14" operator="lessThan">
      <formula>0.8</formula>
    </cfRule>
  </conditionalFormatting>
  <conditionalFormatting sqref="AC56:AC61">
    <cfRule type="cellIs" dxfId="586" priority="8" operator="lessThan">
      <formula>0.8</formula>
    </cfRule>
  </conditionalFormatting>
  <conditionalFormatting sqref="AC73">
    <cfRule type="cellIs" dxfId="585" priority="13" operator="lessThan">
      <formula>0.8</formula>
    </cfRule>
  </conditionalFormatting>
  <conditionalFormatting sqref="AC90">
    <cfRule type="cellIs" dxfId="584" priority="7" operator="lessThan">
      <formula>0.8</formula>
    </cfRule>
  </conditionalFormatting>
  <conditionalFormatting sqref="AC107:AC112">
    <cfRule type="cellIs" dxfId="583" priority="6" operator="lessThan">
      <formula>0.8</formula>
    </cfRule>
  </conditionalFormatting>
  <conditionalFormatting sqref="AC141">
    <cfRule type="cellIs" dxfId="582" priority="12" operator="lessThan">
      <formula>0.8</formula>
    </cfRule>
  </conditionalFormatting>
  <conditionalFormatting sqref="AC158">
    <cfRule type="cellIs" dxfId="581" priority="11" operator="lessThan">
      <formula>0.8</formula>
    </cfRule>
  </conditionalFormatting>
  <conditionalFormatting sqref="AC175">
    <cfRule type="cellIs" dxfId="580" priority="10" operator="lessThan">
      <formula>0.8</formula>
    </cfRule>
  </conditionalFormatting>
  <conditionalFormatting sqref="AC192:AC197">
    <cfRule type="cellIs" dxfId="579" priority="9" operator="lessThan">
      <formula>0.8</formula>
    </cfRule>
  </conditionalFormatting>
  <dataValidations count="1">
    <dataValidation type="list" allowBlank="1" showInputMessage="1" showErrorMessage="1" sqref="Y5:Z208" xr:uid="{595534A6-4A2A-4D85-98BE-2385AEB5D0F7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82BC-976E-4EBD-AD81-1BB579BB90EE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76647</v>
      </c>
      <c r="E1" s="76" t="s">
        <v>3</v>
      </c>
      <c r="F1" s="77">
        <f>SUM(G5:G157)</f>
        <v>3446176.46</v>
      </c>
      <c r="G1" s="78" t="s">
        <v>73</v>
      </c>
      <c r="H1" s="79">
        <f>L21+L38+L55+L72+L89+L106+L123+L140+L157</f>
        <v>170.62500000000003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45982</v>
      </c>
      <c r="B2" s="323"/>
      <c r="C2" s="81" t="s">
        <v>34</v>
      </c>
      <c r="D2" s="82">
        <f>AVERAGE(N21,N38,N55,N72,N89,N106,N123,N140,N157)</f>
        <v>142.39734182711382</v>
      </c>
      <c r="E2" s="82" t="s">
        <v>80</v>
      </c>
      <c r="F2" s="83">
        <f>F1/D1</f>
        <v>44.961661382702516</v>
      </c>
      <c r="G2" s="84" t="s">
        <v>81</v>
      </c>
      <c r="H2" s="85">
        <f>COUNT(H5:H157)</f>
        <v>1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3396</v>
      </c>
      <c r="G5" s="158">
        <f t="shared" ref="G5:G7" si="0">E5*F5</f>
        <v>66901.2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1077.8101031473154</v>
      </c>
      <c r="N5" s="162">
        <f>M5/L5</f>
        <v>82.908469472870422</v>
      </c>
      <c r="O5" s="178">
        <f>L5-I5</f>
        <v>0</v>
      </c>
      <c r="P5" s="179">
        <f>N5-K5</f>
        <v>-9.3992228348218845</v>
      </c>
      <c r="Q5" s="131">
        <f>N5/K5</f>
        <v>0.8981750859560963</v>
      </c>
      <c r="R5" s="272">
        <f>Q21</f>
        <v>0.88809444074785915</v>
      </c>
      <c r="S5" s="166">
        <v>0.25</v>
      </c>
      <c r="T5" s="167">
        <v>0.38128472222222221</v>
      </c>
      <c r="U5" s="168"/>
      <c r="V5" s="169">
        <v>189.04999999999998</v>
      </c>
      <c r="W5" s="86"/>
      <c r="X5" s="87"/>
      <c r="Y5" s="274"/>
      <c r="Z5" s="275"/>
      <c r="AA5" s="108">
        <f>M5-J5</f>
        <v>-122.18989685268457</v>
      </c>
      <c r="AB5" s="109">
        <f>M5/J5</f>
        <v>0.89817508595609619</v>
      </c>
      <c r="AC5" s="289">
        <f>AB21</f>
        <v>0.88809444074785915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3719</v>
      </c>
      <c r="G6" s="94">
        <f t="shared" si="0"/>
        <v>89516.33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2304.3717728055099</v>
      </c>
      <c r="N6" s="98">
        <f>M6/L6</f>
        <v>115.2185886402755</v>
      </c>
      <c r="O6" s="100">
        <f>L6-I6</f>
        <v>0</v>
      </c>
      <c r="P6" s="101">
        <f>N6-K6</f>
        <v>-14.781411359724501</v>
      </c>
      <c r="Q6" s="102">
        <f>N6/K6</f>
        <v>0.88629683569442697</v>
      </c>
      <c r="R6" s="272"/>
      <c r="S6" s="1">
        <v>0.44178240740740743</v>
      </c>
      <c r="T6" s="2">
        <v>0.50902777777777775</v>
      </c>
      <c r="U6" s="103">
        <v>5.1666666666667016</v>
      </c>
      <c r="V6" s="104">
        <v>96.833333333333258</v>
      </c>
      <c r="W6" s="105">
        <v>0.50902777777777775</v>
      </c>
      <c r="X6" s="106">
        <v>0.5489236111111111</v>
      </c>
      <c r="Y6" s="264"/>
      <c r="Z6" s="265"/>
      <c r="AA6" s="110">
        <f>M6-J6</f>
        <v>-295.62822719449014</v>
      </c>
      <c r="AB6" s="111">
        <f>M6/J6</f>
        <v>0.88629683569442685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2246</v>
      </c>
      <c r="G7" s="94">
        <f t="shared" si="0"/>
        <v>67312.62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2301.622544833474</v>
      </c>
      <c r="N7" s="98">
        <f>M7/L7</f>
        <v>115.0811272416737</v>
      </c>
      <c r="O7" s="100">
        <f>L7-I7</f>
        <v>0</v>
      </c>
      <c r="P7" s="101">
        <f>N7-K7</f>
        <v>-14.918872758326302</v>
      </c>
      <c r="Q7" s="102">
        <f>N7/K7</f>
        <v>0.88523944032056689</v>
      </c>
      <c r="R7" s="272"/>
      <c r="S7" s="1">
        <v>0.5489236111111111</v>
      </c>
      <c r="T7" s="2">
        <v>0.58958333333333335</v>
      </c>
      <c r="U7" s="103">
        <v>57.450000000000031</v>
      </c>
      <c r="V7" s="104">
        <v>58.55000000000004</v>
      </c>
      <c r="W7" s="105"/>
      <c r="X7" s="106"/>
      <c r="Y7" s="264"/>
      <c r="Z7" s="265"/>
      <c r="AA7" s="110">
        <f>M7-J7</f>
        <v>-298.37745516652603</v>
      </c>
      <c r="AB7" s="111">
        <f>M7/J7</f>
        <v>0.88523944032056689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1894.6014735954329</v>
      </c>
      <c r="N21" s="138">
        <f>M21/L21</f>
        <v>107.2415928450245</v>
      </c>
      <c r="O21" s="139">
        <f>L21-I21</f>
        <v>0</v>
      </c>
      <c r="P21" s="140">
        <f>N21-K21</f>
        <v>-13.513124136107578</v>
      </c>
      <c r="Q21" s="141">
        <f>N21/K21</f>
        <v>0.88809444074785915</v>
      </c>
      <c r="R21" s="273"/>
      <c r="S21" s="142">
        <f>S5</f>
        <v>0.25</v>
      </c>
      <c r="T21" s="143">
        <f>INDEX(T5:T20,COUNTA(T5:T20))</f>
        <v>0.58958333333333335</v>
      </c>
      <c r="U21" s="144"/>
      <c r="V21" s="144"/>
      <c r="W21" s="145"/>
      <c r="X21" s="146"/>
      <c r="Y21" s="260"/>
      <c r="Z21" s="261"/>
      <c r="AA21" s="147">
        <f>M21-J21</f>
        <v>-238.73185973790055</v>
      </c>
      <c r="AB21" s="148">
        <f>M21/J21</f>
        <v>0.88809444074785915</v>
      </c>
      <c r="AC21" s="292"/>
    </row>
    <row r="22" spans="1:29" ht="15.75" customHeight="1">
      <c r="A22" s="266" t="s">
        <v>155</v>
      </c>
      <c r="B22" s="107" t="s">
        <v>159</v>
      </c>
      <c r="C22" s="351" t="s">
        <v>167</v>
      </c>
      <c r="D22" s="351"/>
      <c r="E22" s="157">
        <v>77.34</v>
      </c>
      <c r="F22" s="161">
        <v>1520</v>
      </c>
      <c r="G22" s="158">
        <f t="shared" ref="G22:G25" si="5">E22*F22</f>
        <v>117556.8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1774.3190661478613</v>
      </c>
      <c r="N22" s="162">
        <f>M22/L22</f>
        <v>70.972762645914457</v>
      </c>
      <c r="O22" s="164">
        <f>L22-I22</f>
        <v>0</v>
      </c>
      <c r="P22" s="165">
        <f>N22-K22</f>
        <v>-9.0272373540855426</v>
      </c>
      <c r="Q22" s="151">
        <f>N22/K22</f>
        <v>0.8871595330739307</v>
      </c>
      <c r="R22" s="271">
        <f>Q38</f>
        <v>0.88708901854024769</v>
      </c>
      <c r="S22" s="166">
        <v>0.29166666666666669</v>
      </c>
      <c r="T22" s="167">
        <v>0.3273611111111111</v>
      </c>
      <c r="U22" s="168"/>
      <c r="V22" s="169">
        <v>51.399999999999963</v>
      </c>
      <c r="W22" s="180"/>
      <c r="X22" s="162"/>
      <c r="Y22" s="274"/>
      <c r="Z22" s="275"/>
      <c r="AA22" s="108">
        <f>M22-J22</f>
        <v>-225.68093385213865</v>
      </c>
      <c r="AB22" s="151">
        <f>M22/J22</f>
        <v>0.8871595330739307</v>
      </c>
      <c r="AC22" s="349">
        <f>AB38</f>
        <v>0.88708901854024769</v>
      </c>
    </row>
    <row r="23" spans="1:29" ht="15.75" customHeight="1">
      <c r="A23" s="267"/>
      <c r="B23" s="91" t="s">
        <v>156</v>
      </c>
      <c r="C23" s="350" t="s">
        <v>158</v>
      </c>
      <c r="D23" s="350"/>
      <c r="E23" s="92">
        <v>56.77</v>
      </c>
      <c r="F23" s="93">
        <v>2940</v>
      </c>
      <c r="G23" s="94">
        <f t="shared" si="5"/>
        <v>166903.80000000002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1773.755656108598</v>
      </c>
      <c r="N23" s="98">
        <f>M23/L23</f>
        <v>70.950226244343924</v>
      </c>
      <c r="O23" s="100">
        <f>L23-I23</f>
        <v>0</v>
      </c>
      <c r="P23" s="101">
        <f>N23-K23</f>
        <v>-9.0497737556560764</v>
      </c>
      <c r="Q23" s="102">
        <f>N23/K23</f>
        <v>0.88687782805429904</v>
      </c>
      <c r="R23" s="272"/>
      <c r="S23" s="1">
        <v>0.34166666666666667</v>
      </c>
      <c r="T23" s="2">
        <v>0.41072916666666665</v>
      </c>
      <c r="U23" s="103"/>
      <c r="V23" s="104">
        <v>99.44999999999996</v>
      </c>
      <c r="W23" s="105"/>
      <c r="X23" s="106"/>
      <c r="Y23" s="264"/>
      <c r="Z23" s="265"/>
      <c r="AA23" s="110">
        <f>M23-J23</f>
        <v>-226.24434389140197</v>
      </c>
      <c r="AB23" s="102">
        <f>M23/J23</f>
        <v>0.88687782805429904</v>
      </c>
      <c r="AC23" s="291"/>
    </row>
    <row r="24" spans="1:29" ht="15.75" customHeight="1">
      <c r="A24" s="267"/>
      <c r="B24" s="91" t="s">
        <v>156</v>
      </c>
      <c r="C24" s="350" t="s">
        <v>157</v>
      </c>
      <c r="D24" s="350"/>
      <c r="E24" s="92">
        <v>51.86</v>
      </c>
      <c r="F24" s="93">
        <v>1170</v>
      </c>
      <c r="G24" s="94">
        <f t="shared" si="5"/>
        <v>60676.2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1766.778523489935</v>
      </c>
      <c r="N24" s="98">
        <f>M24/L24</f>
        <v>70.671140939597393</v>
      </c>
      <c r="O24" s="100">
        <f>L24-I24</f>
        <v>0</v>
      </c>
      <c r="P24" s="101">
        <f>N24-K24</f>
        <v>-9.3288590604026069</v>
      </c>
      <c r="Q24" s="102">
        <f>N24/K24</f>
        <v>0.88338926174496746</v>
      </c>
      <c r="R24" s="272"/>
      <c r="S24" s="1">
        <v>0.41407407407407409</v>
      </c>
      <c r="T24" s="2">
        <v>0.44166666666666665</v>
      </c>
      <c r="U24" s="103">
        <v>4.8166666666667268</v>
      </c>
      <c r="V24" s="104">
        <v>39.733333333333285</v>
      </c>
      <c r="W24" s="105">
        <v>0.44166666666666665</v>
      </c>
      <c r="X24" s="106">
        <v>0.48124999999999996</v>
      </c>
      <c r="Y24" s="264"/>
      <c r="Z24" s="265"/>
      <c r="AA24" s="110">
        <f>M24-J24</f>
        <v>-233.22147651006503</v>
      </c>
      <c r="AB24" s="102">
        <f>M24/J24</f>
        <v>0.88338926174496746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2652</v>
      </c>
      <c r="G25" s="94">
        <f t="shared" si="5"/>
        <v>157847.04000000001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1781.8589025755869</v>
      </c>
      <c r="N25" s="98">
        <f>M25/L25</f>
        <v>71.274356103023479</v>
      </c>
      <c r="O25" s="100">
        <f>L25-I25</f>
        <v>0</v>
      </c>
      <c r="P25" s="101">
        <f>N25-K25</f>
        <v>-8.7256438969765213</v>
      </c>
      <c r="Q25" s="102">
        <f>N25/K25</f>
        <v>0.89092945128779344</v>
      </c>
      <c r="R25" s="272"/>
      <c r="S25" s="1">
        <v>0.48124999999999996</v>
      </c>
      <c r="T25" s="2">
        <v>0.54326388888888888</v>
      </c>
      <c r="U25" s="103">
        <v>56.999999999999957</v>
      </c>
      <c r="V25" s="104">
        <v>89.300000000000054</v>
      </c>
      <c r="W25" s="105"/>
      <c r="X25" s="106"/>
      <c r="Y25" s="264"/>
      <c r="Z25" s="265"/>
      <c r="AA25" s="110">
        <f>M25-J25</f>
        <v>-218.14109742441315</v>
      </c>
      <c r="AB25" s="102">
        <f>M25/J25</f>
        <v>0.89092945128779344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1774.1780370804954</v>
      </c>
      <c r="N38" s="138">
        <f t="shared" ref="N38:N46" si="10">M38/L38</f>
        <v>70.967121483219813</v>
      </c>
      <c r="O38" s="139">
        <f t="shared" ref="O38:O46" si="11">L38-I38</f>
        <v>0</v>
      </c>
      <c r="P38" s="140">
        <f t="shared" ref="P38:P46" si="12">N38-K38</f>
        <v>-9.0328785167801868</v>
      </c>
      <c r="Q38" s="141">
        <f t="shared" ref="Q38:Q46" si="13">N38/K38</f>
        <v>0.88708901854024769</v>
      </c>
      <c r="R38" s="273"/>
      <c r="S38" s="142">
        <f>S22</f>
        <v>0.29166666666666669</v>
      </c>
      <c r="T38" s="143">
        <f>INDEX(T22:T37,COUNTA(T22:T37))</f>
        <v>0.54326388888888888</v>
      </c>
      <c r="U38" s="144"/>
      <c r="V38" s="155"/>
      <c r="W38" s="134"/>
      <c r="X38" s="138"/>
      <c r="Y38" s="260"/>
      <c r="Z38" s="261"/>
      <c r="AA38" s="156">
        <f t="shared" ref="AA38:AA46" si="14">M38-J38</f>
        <v>-225.82196291950459</v>
      </c>
      <c r="AB38" s="141">
        <f t="shared" ref="AB38:AB46" si="15">M38/J38</f>
        <v>0.88708901854024769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2677</v>
      </c>
      <c r="G39" s="158">
        <f t="shared" ref="G39:G46" si="16">E39*F39</f>
        <v>153392.1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6" si="17">F39/V39*60</f>
        <v>1592.3992068737614</v>
      </c>
      <c r="N39" s="162">
        <f t="shared" si="10"/>
        <v>72.381782130625524</v>
      </c>
      <c r="O39" s="164">
        <f t="shared" si="11"/>
        <v>0</v>
      </c>
      <c r="P39" s="165">
        <f t="shared" si="12"/>
        <v>-9.436399687556289</v>
      </c>
      <c r="Q39" s="151">
        <f t="shared" si="13"/>
        <v>0.88466622604097866</v>
      </c>
      <c r="R39" s="271">
        <f>Q55</f>
        <v>0.88000810975616817</v>
      </c>
      <c r="S39" s="166">
        <v>0.25009259259259259</v>
      </c>
      <c r="T39" s="167">
        <v>0.32013888888888886</v>
      </c>
      <c r="U39" s="168"/>
      <c r="V39" s="169">
        <v>100.86666666666663</v>
      </c>
      <c r="W39" s="86"/>
      <c r="X39" s="87"/>
      <c r="Y39" s="274"/>
      <c r="Z39" s="275"/>
      <c r="AA39" s="108">
        <f t="shared" si="14"/>
        <v>-207.60079312623861</v>
      </c>
      <c r="AB39" s="151">
        <f t="shared" si="15"/>
        <v>0.88466622604097855</v>
      </c>
      <c r="AC39" s="349">
        <f>AB55</f>
        <v>0.88000810975616828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250</v>
      </c>
      <c r="G40" s="94">
        <f t="shared" si="16"/>
        <v>14107.5</v>
      </c>
      <c r="H40" s="95">
        <v>2</v>
      </c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1768.1728880157295</v>
      </c>
      <c r="N40" s="98">
        <f t="shared" si="10"/>
        <v>80.37149490980589</v>
      </c>
      <c r="O40" s="100">
        <f t="shared" si="11"/>
        <v>0</v>
      </c>
      <c r="P40" s="101">
        <f t="shared" si="12"/>
        <v>-10.537595999285017</v>
      </c>
      <c r="Q40" s="102">
        <f t="shared" si="13"/>
        <v>0.88408644400786485</v>
      </c>
      <c r="R40" s="272"/>
      <c r="S40" s="1">
        <v>0.32361111111111113</v>
      </c>
      <c r="T40" s="2">
        <v>0.32950231481481479</v>
      </c>
      <c r="U40" s="103">
        <v>5.0000000000000622</v>
      </c>
      <c r="V40" s="104">
        <v>8.4833333333332739</v>
      </c>
      <c r="W40" s="105"/>
      <c r="X40" s="106"/>
      <c r="Y40" s="264"/>
      <c r="Z40" s="265"/>
      <c r="AA40" s="110">
        <f t="shared" si="14"/>
        <v>-231.82711198427046</v>
      </c>
      <c r="AB40" s="102">
        <f t="shared" si="15"/>
        <v>0.88408644400786474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2260</v>
      </c>
      <c r="G41" s="94">
        <f t="shared" si="16"/>
        <v>121497.59999999999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1769.0802348336597</v>
      </c>
      <c r="N41" s="98">
        <f t="shared" si="10"/>
        <v>84.24191594445999</v>
      </c>
      <c r="O41" s="100">
        <f t="shared" si="11"/>
        <v>0</v>
      </c>
      <c r="P41" s="101">
        <f t="shared" si="12"/>
        <v>-10.996179293635251</v>
      </c>
      <c r="Q41" s="102">
        <f t="shared" si="13"/>
        <v>0.88454011741682992</v>
      </c>
      <c r="R41" s="272"/>
      <c r="S41" s="1">
        <v>0.33288194444444447</v>
      </c>
      <c r="T41" s="2">
        <v>0.38611111111111113</v>
      </c>
      <c r="U41" s="103">
        <v>4.8666666666667346</v>
      </c>
      <c r="V41" s="104">
        <v>76.649999999999991</v>
      </c>
      <c r="W41" s="105"/>
      <c r="X41" s="106"/>
      <c r="Y41" s="264"/>
      <c r="Z41" s="265"/>
      <c r="AA41" s="110">
        <f t="shared" si="14"/>
        <v>-230.91976516634031</v>
      </c>
      <c r="AB41" s="102">
        <f t="shared" si="15"/>
        <v>0.88454011741682981</v>
      </c>
      <c r="AC41" s="291"/>
    </row>
    <row r="42" spans="1:29" ht="15.75" customHeight="1">
      <c r="A42" s="280"/>
      <c r="B42" s="152" t="s">
        <v>159</v>
      </c>
      <c r="C42" s="262" t="s">
        <v>244</v>
      </c>
      <c r="D42" s="263"/>
      <c r="E42" s="92">
        <v>64.97</v>
      </c>
      <c r="F42" s="103">
        <v>1980</v>
      </c>
      <c r="G42" s="94">
        <f t="shared" si="16"/>
        <v>128640.59999999999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1704.0401625627546</v>
      </c>
      <c r="N42" s="98">
        <f t="shared" si="10"/>
        <v>81.144769645845457</v>
      </c>
      <c r="O42" s="100">
        <f t="shared" si="11"/>
        <v>0</v>
      </c>
      <c r="P42" s="101">
        <f t="shared" si="12"/>
        <v>-14.093325592249784</v>
      </c>
      <c r="Q42" s="102">
        <f t="shared" si="13"/>
        <v>0.8520200812813773</v>
      </c>
      <c r="R42" s="272"/>
      <c r="S42" s="1">
        <v>0.39394675925925926</v>
      </c>
      <c r="T42" s="2">
        <v>0.44236111111111109</v>
      </c>
      <c r="U42" s="103">
        <v>11.283333333333312</v>
      </c>
      <c r="V42" s="104">
        <v>69.71666666666664</v>
      </c>
      <c r="W42" s="105">
        <v>0.44236111111111109</v>
      </c>
      <c r="X42" s="106">
        <v>0.48263888888888878</v>
      </c>
      <c r="Y42" s="264"/>
      <c r="Z42" s="265"/>
      <c r="AA42" s="110">
        <f t="shared" si="14"/>
        <v>-295.95983743724537</v>
      </c>
      <c r="AB42" s="102">
        <f t="shared" si="15"/>
        <v>0.8520200812813773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455</v>
      </c>
      <c r="G43" s="94">
        <f t="shared" si="16"/>
        <v>26071.5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1765.0862068965373</v>
      </c>
      <c r="N43" s="98">
        <f t="shared" si="10"/>
        <v>88.254310344826862</v>
      </c>
      <c r="O43" s="100">
        <f t="shared" si="11"/>
        <v>0</v>
      </c>
      <c r="P43" s="101">
        <f t="shared" si="12"/>
        <v>-11.745689655173138</v>
      </c>
      <c r="Q43" s="102">
        <f t="shared" si="13"/>
        <v>0.88254310344826858</v>
      </c>
      <c r="R43" s="272"/>
      <c r="S43" s="1">
        <v>0.48263888888888878</v>
      </c>
      <c r="T43" s="2">
        <v>0.49337962962962961</v>
      </c>
      <c r="U43" s="103">
        <v>57.999999999999872</v>
      </c>
      <c r="V43" s="104">
        <v>15.466666666666793</v>
      </c>
      <c r="W43" s="105"/>
      <c r="X43" s="106"/>
      <c r="Y43" s="264"/>
      <c r="Z43" s="265"/>
      <c r="AA43" s="110">
        <f t="shared" si="14"/>
        <v>-234.91379310346269</v>
      </c>
      <c r="AB43" s="102">
        <f t="shared" si="15"/>
        <v>0.8825431034482687</v>
      </c>
      <c r="AC43" s="291"/>
    </row>
    <row r="44" spans="1:29" ht="15.75" customHeight="1">
      <c r="A44" s="281"/>
      <c r="B44" s="152" t="s">
        <v>159</v>
      </c>
      <c r="C44" s="262" t="s">
        <v>166</v>
      </c>
      <c r="D44" s="263"/>
      <c r="E44" s="92">
        <v>47.37</v>
      </c>
      <c r="F44" s="103">
        <v>1259</v>
      </c>
      <c r="G44" s="114">
        <f t="shared" si="16"/>
        <v>59638.829999999994</v>
      </c>
      <c r="H44" s="115"/>
      <c r="I44" s="99">
        <v>21</v>
      </c>
      <c r="J44" s="97">
        <v>2000</v>
      </c>
      <c r="K44" s="98">
        <f t="shared" si="6"/>
        <v>95.238095238095241</v>
      </c>
      <c r="L44" s="99">
        <v>21</v>
      </c>
      <c r="M44" s="97">
        <f t="shared" si="17"/>
        <v>1769.0866510538624</v>
      </c>
      <c r="N44" s="98">
        <f t="shared" si="10"/>
        <v>84.242221478755354</v>
      </c>
      <c r="O44" s="100">
        <f t="shared" si="11"/>
        <v>0</v>
      </c>
      <c r="P44" s="101">
        <f t="shared" si="12"/>
        <v>-10.995873759339887</v>
      </c>
      <c r="Q44" s="102">
        <f t="shared" si="13"/>
        <v>0.88454332552693116</v>
      </c>
      <c r="R44" s="272"/>
      <c r="S44" s="1">
        <v>0.49743055555555554</v>
      </c>
      <c r="T44" s="2">
        <v>0.52708333333333335</v>
      </c>
      <c r="U44" s="103">
        <v>5.8333333333333393</v>
      </c>
      <c r="V44" s="104">
        <v>42.700000000000038</v>
      </c>
      <c r="W44" s="105"/>
      <c r="X44" s="106"/>
      <c r="Y44" s="264"/>
      <c r="Z44" s="265"/>
      <c r="AA44" s="110">
        <f t="shared" si="14"/>
        <v>-230.9133489461376</v>
      </c>
      <c r="AB44" s="102">
        <f t="shared" si="15"/>
        <v>0.88454332552693116</v>
      </c>
      <c r="AC44" s="291"/>
    </row>
    <row r="45" spans="1:29" ht="15.75" customHeight="1">
      <c r="A45" s="281"/>
      <c r="B45" s="152" t="s">
        <v>159</v>
      </c>
      <c r="C45" s="262" t="s">
        <v>209</v>
      </c>
      <c r="D45" s="263"/>
      <c r="E45" s="92">
        <v>59.36</v>
      </c>
      <c r="F45" s="103">
        <v>848</v>
      </c>
      <c r="G45" s="114">
        <f t="shared" si="16"/>
        <v>50337.279999999999</v>
      </c>
      <c r="H45" s="118"/>
      <c r="I45" s="113">
        <v>20</v>
      </c>
      <c r="J45" s="97">
        <v>2000</v>
      </c>
      <c r="K45" s="98">
        <f t="shared" si="6"/>
        <v>100</v>
      </c>
      <c r="L45" s="113">
        <v>20</v>
      </c>
      <c r="M45" s="97">
        <f t="shared" si="17"/>
        <v>1767.6896352055542</v>
      </c>
      <c r="N45" s="98">
        <f t="shared" si="10"/>
        <v>88.384481760277708</v>
      </c>
      <c r="O45" s="119">
        <f t="shared" si="11"/>
        <v>0</v>
      </c>
      <c r="P45" s="120">
        <f t="shared" si="12"/>
        <v>-11.615518239722292</v>
      </c>
      <c r="Q45" s="121">
        <f t="shared" si="13"/>
        <v>0.88384481760277711</v>
      </c>
      <c r="R45" s="272"/>
      <c r="S45" s="1">
        <v>0.53070601851851851</v>
      </c>
      <c r="T45" s="2">
        <v>0.55069444444444449</v>
      </c>
      <c r="U45" s="103">
        <v>5.2166666666666295</v>
      </c>
      <c r="V45" s="104">
        <v>28.78333333333341</v>
      </c>
      <c r="W45" s="105"/>
      <c r="X45" s="106"/>
      <c r="Y45" s="264"/>
      <c r="Z45" s="265"/>
      <c r="AA45" s="110">
        <f t="shared" si="14"/>
        <v>-232.31036479444583</v>
      </c>
      <c r="AB45" s="102">
        <f t="shared" si="15"/>
        <v>0.88384481760277711</v>
      </c>
      <c r="AC45" s="291"/>
    </row>
    <row r="46" spans="1:29" ht="15.75" customHeight="1">
      <c r="A46" s="281"/>
      <c r="B46" s="152" t="s">
        <v>156</v>
      </c>
      <c r="C46" s="262" t="s">
        <v>189</v>
      </c>
      <c r="D46" s="263"/>
      <c r="E46" s="92">
        <v>56.43</v>
      </c>
      <c r="F46" s="103">
        <v>1632</v>
      </c>
      <c r="G46" s="114">
        <f t="shared" si="16"/>
        <v>92093.759999999995</v>
      </c>
      <c r="H46" s="118"/>
      <c r="I46" s="113">
        <v>22</v>
      </c>
      <c r="J46" s="97">
        <v>2000</v>
      </c>
      <c r="K46" s="98">
        <f t="shared" si="6"/>
        <v>90.909090909090907</v>
      </c>
      <c r="L46" s="113">
        <v>22</v>
      </c>
      <c r="M46" s="97">
        <f t="shared" si="17"/>
        <v>1768.5731487056</v>
      </c>
      <c r="N46" s="98">
        <f t="shared" si="10"/>
        <v>80.389688577527281</v>
      </c>
      <c r="O46" s="119">
        <f t="shared" si="11"/>
        <v>0</v>
      </c>
      <c r="P46" s="120">
        <f t="shared" si="12"/>
        <v>-10.519402331563626</v>
      </c>
      <c r="Q46" s="121">
        <f t="shared" si="13"/>
        <v>0.88428657435280011</v>
      </c>
      <c r="R46" s="272"/>
      <c r="S46" s="1">
        <v>0.5541666666666667</v>
      </c>
      <c r="T46" s="2">
        <v>0.59261574074074075</v>
      </c>
      <c r="U46" s="103">
        <v>4.9999999999999822</v>
      </c>
      <c r="V46" s="104">
        <v>55.366666666666632</v>
      </c>
      <c r="W46" s="105"/>
      <c r="X46" s="106"/>
      <c r="Y46" s="264"/>
      <c r="Z46" s="265"/>
      <c r="AA46" s="110">
        <f t="shared" si="14"/>
        <v>-231.42685129439997</v>
      </c>
      <c r="AB46" s="102">
        <f t="shared" si="15"/>
        <v>0.8842865743528</v>
      </c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21.125</v>
      </c>
      <c r="J55" s="137">
        <f t="shared" si="18"/>
        <v>1975</v>
      </c>
      <c r="K55" s="138">
        <f t="shared" ref="K55" si="19">J55/I55</f>
        <v>93.491124260355036</v>
      </c>
      <c r="L55" s="136">
        <f t="shared" ref="L55:M55" si="20">AVERAGE(L39:L54)</f>
        <v>21.125</v>
      </c>
      <c r="M55" s="137">
        <f t="shared" si="20"/>
        <v>1738.0160167684323</v>
      </c>
      <c r="N55" s="138">
        <f>M55/L55</f>
        <v>82.272947539334069</v>
      </c>
      <c r="O55" s="139">
        <f>L55-I55</f>
        <v>0</v>
      </c>
      <c r="P55" s="140">
        <f>N55-K55</f>
        <v>-11.218176721020967</v>
      </c>
      <c r="Q55" s="141">
        <f>N55/K55</f>
        <v>0.88000810975616817</v>
      </c>
      <c r="R55" s="273"/>
      <c r="S55" s="142">
        <f>S39</f>
        <v>0.25009259259259259</v>
      </c>
      <c r="T55" s="143">
        <f>INDEX(T39:T54,COUNTA(T39:T54))</f>
        <v>0.59261574074074075</v>
      </c>
      <c r="U55" s="144"/>
      <c r="V55" s="155"/>
      <c r="W55" s="187"/>
      <c r="X55" s="188"/>
      <c r="Y55" s="260"/>
      <c r="Z55" s="261"/>
      <c r="AA55" s="156">
        <f>M55-J55</f>
        <v>-236.98398323156766</v>
      </c>
      <c r="AB55" s="141">
        <f>M55/J55</f>
        <v>0.88000810975616828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203</v>
      </c>
      <c r="D56" s="270"/>
      <c r="E56" s="157">
        <v>59.54</v>
      </c>
      <c r="F56" s="86">
        <v>2288</v>
      </c>
      <c r="G56" s="158">
        <f t="shared" ref="G56:G59" si="21">E56*F56</f>
        <v>136227.51999999999</v>
      </c>
      <c r="H56" s="159"/>
      <c r="I56" s="160">
        <v>23</v>
      </c>
      <c r="J56" s="161">
        <v>2000</v>
      </c>
      <c r="K56" s="162">
        <f>J56/I56</f>
        <v>86.956521739130437</v>
      </c>
      <c r="L56" s="163">
        <v>23</v>
      </c>
      <c r="M56" s="161">
        <f>F56/V56*60</f>
        <v>1767.9330328396652</v>
      </c>
      <c r="N56" s="162">
        <f>M56/L56</f>
        <v>76.866653601724579</v>
      </c>
      <c r="O56" s="164">
        <f>L56-I56</f>
        <v>0</v>
      </c>
      <c r="P56" s="165">
        <f>N56-K56</f>
        <v>-10.089868137405858</v>
      </c>
      <c r="Q56" s="151">
        <f>N56/K56</f>
        <v>0.88396651641983259</v>
      </c>
      <c r="R56" s="271">
        <f>Q72</f>
        <v>0.88498299764746546</v>
      </c>
      <c r="S56" s="166">
        <v>0.29190972222222222</v>
      </c>
      <c r="T56" s="167">
        <v>0.34583333333333333</v>
      </c>
      <c r="U56" s="168"/>
      <c r="V56" s="169">
        <v>77.649999999999991</v>
      </c>
      <c r="W56" s="167"/>
      <c r="X56" s="170"/>
      <c r="Y56" s="274"/>
      <c r="Z56" s="275"/>
      <c r="AA56" s="108">
        <f>M56-J56</f>
        <v>-232.0669671603348</v>
      </c>
      <c r="AB56" s="151">
        <f>M56/J56</f>
        <v>0.88396651641983259</v>
      </c>
      <c r="AC56" s="276">
        <f>AB72</f>
        <v>0.88498299764746546</v>
      </c>
    </row>
    <row r="57" spans="1:29" ht="15.75" customHeight="1">
      <c r="A57" s="267"/>
      <c r="B57" s="152" t="s">
        <v>159</v>
      </c>
      <c r="C57" s="262" t="s">
        <v>163</v>
      </c>
      <c r="D57" s="263"/>
      <c r="E57" s="92">
        <v>59.34</v>
      </c>
      <c r="F57" s="93">
        <v>1166</v>
      </c>
      <c r="G57" s="94">
        <f t="shared" si="21"/>
        <v>69190.44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1768.9001264222527</v>
      </c>
      <c r="N57" s="98">
        <f>M57/L57</f>
        <v>73.704171934260529</v>
      </c>
      <c r="O57" s="100">
        <f>L57-I57</f>
        <v>0</v>
      </c>
      <c r="P57" s="101">
        <f>N57-K57</f>
        <v>-9.6291613990727996</v>
      </c>
      <c r="Q57" s="102">
        <f>N57/K57</f>
        <v>0.8844500632111264</v>
      </c>
      <c r="R57" s="272"/>
      <c r="S57" s="1">
        <v>0.35031250000000003</v>
      </c>
      <c r="T57" s="2">
        <v>0.37777777777777777</v>
      </c>
      <c r="U57" s="103">
        <v>6.450000000000049</v>
      </c>
      <c r="V57" s="104">
        <v>39.549999999999947</v>
      </c>
      <c r="W57" s="105"/>
      <c r="X57" s="106"/>
      <c r="Y57" s="264"/>
      <c r="Z57" s="265"/>
      <c r="AA57" s="110">
        <f>M57-J57</f>
        <v>-231.0998735777473</v>
      </c>
      <c r="AB57" s="102">
        <f>M57/J57</f>
        <v>0.8844500632111264</v>
      </c>
      <c r="AC57" s="277"/>
    </row>
    <row r="58" spans="1:29" ht="15.75" customHeight="1">
      <c r="A58" s="267"/>
      <c r="B58" s="152" t="s">
        <v>159</v>
      </c>
      <c r="C58" s="262" t="s">
        <v>168</v>
      </c>
      <c r="D58" s="263"/>
      <c r="E58" s="92">
        <v>58.67</v>
      </c>
      <c r="F58" s="93">
        <v>2301</v>
      </c>
      <c r="G58" s="94">
        <f t="shared" si="21"/>
        <v>134999.67000000001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1773.0308219178091</v>
      </c>
      <c r="N58" s="98">
        <f>M58/L58</f>
        <v>77.088296605122139</v>
      </c>
      <c r="O58" s="100">
        <f>L58-I58</f>
        <v>0</v>
      </c>
      <c r="P58" s="101">
        <f>N58-K58</f>
        <v>-9.8682251340082985</v>
      </c>
      <c r="Q58" s="102">
        <f>N58/K58</f>
        <v>0.88651541095890463</v>
      </c>
      <c r="R58" s="272"/>
      <c r="S58" s="1">
        <v>0.38203703703703706</v>
      </c>
      <c r="T58" s="2">
        <v>0.43611111111111112</v>
      </c>
      <c r="U58" s="103">
        <v>6.1333333333333862</v>
      </c>
      <c r="V58" s="104">
        <v>77.866666666666632</v>
      </c>
      <c r="W58" s="105">
        <v>0.43611111111111112</v>
      </c>
      <c r="X58" s="106">
        <v>0.47638888888888886</v>
      </c>
      <c r="Y58" s="264"/>
      <c r="Z58" s="265"/>
      <c r="AA58" s="110">
        <f>M58-J58</f>
        <v>-226.96917808219087</v>
      </c>
      <c r="AB58" s="102">
        <f>M58/J58</f>
        <v>0.88651541095890452</v>
      </c>
      <c r="AC58" s="277"/>
    </row>
    <row r="59" spans="1:29" ht="15.75" customHeight="1">
      <c r="A59" s="267"/>
      <c r="B59" s="152" t="s">
        <v>159</v>
      </c>
      <c r="C59" s="262" t="s">
        <v>202</v>
      </c>
      <c r="D59" s="263"/>
      <c r="E59" s="92">
        <v>71.55</v>
      </c>
      <c r="F59" s="93">
        <v>1711</v>
      </c>
      <c r="G59" s="94">
        <f t="shared" si="21"/>
        <v>122422.04999999999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1769.9999999999966</v>
      </c>
      <c r="N59" s="98">
        <f>M59/L59</f>
        <v>76.956521739130281</v>
      </c>
      <c r="O59" s="100">
        <f>L59-I59</f>
        <v>0</v>
      </c>
      <c r="P59" s="101">
        <f>N59-K59</f>
        <v>-10.000000000000156</v>
      </c>
      <c r="Q59" s="102">
        <f>N59/K59</f>
        <v>0.88499999999999823</v>
      </c>
      <c r="R59" s="272"/>
      <c r="S59" s="1">
        <v>0.47638888888888886</v>
      </c>
      <c r="T59" s="2">
        <v>0.51666666666666672</v>
      </c>
      <c r="U59" s="103">
        <v>57.999999999999957</v>
      </c>
      <c r="V59" s="104">
        <v>58.000000000000114</v>
      </c>
      <c r="W59" s="105"/>
      <c r="X59" s="106"/>
      <c r="Y59" s="264"/>
      <c r="Z59" s="265"/>
      <c r="AA59" s="110">
        <f>M59-J59</f>
        <v>-230.00000000000341</v>
      </c>
      <c r="AB59" s="102">
        <f>M59/J59</f>
        <v>0.88499999999999834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1769.965995294931</v>
      </c>
      <c r="N72" s="138">
        <f t="shared" ref="N72:N80" si="25">M72/L72</f>
        <v>76.127569690104551</v>
      </c>
      <c r="O72" s="139">
        <f t="shared" ref="O72:O80" si="26">L72-I72</f>
        <v>0</v>
      </c>
      <c r="P72" s="140">
        <f t="shared" ref="P72:P80" si="27">N72-K72</f>
        <v>-9.89393568623953</v>
      </c>
      <c r="Q72" s="141">
        <f t="shared" ref="Q72:Q80" si="28">N72/K72</f>
        <v>0.88498299764746546</v>
      </c>
      <c r="R72" s="273"/>
      <c r="S72" s="142">
        <f>S56</f>
        <v>0.29190972222222222</v>
      </c>
      <c r="T72" s="143">
        <f>INDEX(T56:T71,COUNTA(T56:T71))</f>
        <v>0.51666666666666672</v>
      </c>
      <c r="U72" s="144"/>
      <c r="V72" s="155"/>
      <c r="W72" s="134"/>
      <c r="X72" s="138"/>
      <c r="Y72" s="260"/>
      <c r="Z72" s="261"/>
      <c r="AA72" s="156">
        <f t="shared" ref="AA72:AA80" si="29">M72-J72</f>
        <v>-230.03400470506904</v>
      </c>
      <c r="AB72" s="141">
        <f t="shared" ref="AB72:AB80" si="30">M72/J72</f>
        <v>0.88498299764746546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171</v>
      </c>
      <c r="D73" s="351"/>
      <c r="E73" s="157">
        <v>31.27</v>
      </c>
      <c r="F73" s="86">
        <v>1286</v>
      </c>
      <c r="G73" s="158">
        <f t="shared" ref="G73:G80" si="31">E73*F73</f>
        <v>40213.22</v>
      </c>
      <c r="H73" s="159"/>
      <c r="I73" s="160">
        <v>19</v>
      </c>
      <c r="J73" s="161">
        <v>3600</v>
      </c>
      <c r="K73" s="162">
        <f>J73/I73</f>
        <v>189.47368421052633</v>
      </c>
      <c r="L73" s="163">
        <v>19</v>
      </c>
      <c r="M73" s="161">
        <f t="shared" ref="M73:M80" si="32">F73/V73*60</f>
        <v>3168.7885010266978</v>
      </c>
      <c r="N73" s="162">
        <f t="shared" si="25"/>
        <v>166.77834215929988</v>
      </c>
      <c r="O73" s="164">
        <f t="shared" si="26"/>
        <v>0</v>
      </c>
      <c r="P73" s="165">
        <f t="shared" si="27"/>
        <v>-22.695342051226447</v>
      </c>
      <c r="Q73" s="151">
        <f t="shared" si="28"/>
        <v>0.88021902806297159</v>
      </c>
      <c r="R73" s="271">
        <f>Q89</f>
        <v>0.89057533237347708</v>
      </c>
      <c r="S73" s="166">
        <v>0.25</v>
      </c>
      <c r="T73" s="167">
        <v>0.2669097222222222</v>
      </c>
      <c r="U73" s="168"/>
      <c r="V73" s="169">
        <v>24.349999999999969</v>
      </c>
      <c r="W73" s="167"/>
      <c r="X73" s="170"/>
      <c r="Y73" s="274"/>
      <c r="Z73" s="275"/>
      <c r="AA73" s="108">
        <f t="shared" si="29"/>
        <v>-431.21149897330224</v>
      </c>
      <c r="AB73" s="151">
        <f t="shared" si="30"/>
        <v>0.88021902806297159</v>
      </c>
      <c r="AC73" s="276">
        <f>AB89</f>
        <v>0.89057533237347719</v>
      </c>
    </row>
    <row r="74" spans="1:29" ht="15.75" customHeight="1">
      <c r="A74" s="280"/>
      <c r="B74" s="91" t="s">
        <v>164</v>
      </c>
      <c r="C74" s="350" t="s">
        <v>170</v>
      </c>
      <c r="D74" s="350"/>
      <c r="E74" s="92">
        <v>37.94</v>
      </c>
      <c r="F74" s="93">
        <v>2273</v>
      </c>
      <c r="G74" s="94">
        <f t="shared" si="31"/>
        <v>86237.62</v>
      </c>
      <c r="H74" s="95"/>
      <c r="I74" s="96">
        <v>21</v>
      </c>
      <c r="J74" s="97">
        <v>3600</v>
      </c>
      <c r="K74" s="98">
        <f t="shared" ref="K74:K110" si="33">J74/I74</f>
        <v>171.42857142857142</v>
      </c>
      <c r="L74" s="99">
        <v>21</v>
      </c>
      <c r="M74" s="97">
        <f t="shared" si="32"/>
        <v>3169.1711851278087</v>
      </c>
      <c r="N74" s="98">
        <f t="shared" si="25"/>
        <v>150.9129135775147</v>
      </c>
      <c r="O74" s="100">
        <f t="shared" si="26"/>
        <v>0</v>
      </c>
      <c r="P74" s="101">
        <f t="shared" si="27"/>
        <v>-20.515657851056716</v>
      </c>
      <c r="Q74" s="102">
        <f t="shared" si="28"/>
        <v>0.8803253292021691</v>
      </c>
      <c r="R74" s="272"/>
      <c r="S74" s="1">
        <v>0.27013888888888887</v>
      </c>
      <c r="T74" s="2">
        <v>0.30002314814814812</v>
      </c>
      <c r="U74" s="103">
        <v>4.6500000000000075</v>
      </c>
      <c r="V74" s="104">
        <v>43.033333333333317</v>
      </c>
      <c r="W74" s="105"/>
      <c r="X74" s="106"/>
      <c r="Y74" s="264"/>
      <c r="Z74" s="265"/>
      <c r="AA74" s="110">
        <f t="shared" si="29"/>
        <v>-430.82881487219129</v>
      </c>
      <c r="AB74" s="102">
        <f t="shared" si="30"/>
        <v>0.8803253292021691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1393</v>
      </c>
      <c r="G75" s="94">
        <f t="shared" si="31"/>
        <v>51345.979999999996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3254.2504866969512</v>
      </c>
      <c r="N75" s="98">
        <f t="shared" si="25"/>
        <v>154.96430889033101</v>
      </c>
      <c r="O75" s="100">
        <f t="shared" si="26"/>
        <v>0</v>
      </c>
      <c r="P75" s="101">
        <f t="shared" si="27"/>
        <v>-16.464262538240405</v>
      </c>
      <c r="Q75" s="102">
        <f t="shared" si="28"/>
        <v>0.90395846852693096</v>
      </c>
      <c r="R75" s="272"/>
      <c r="S75" s="1">
        <v>0.30508101851851854</v>
      </c>
      <c r="T75" s="2">
        <v>0.32291666666666669</v>
      </c>
      <c r="U75" s="103">
        <v>7.283333333333406</v>
      </c>
      <c r="V75" s="104">
        <v>25.683333333333323</v>
      </c>
      <c r="W75" s="105"/>
      <c r="X75" s="106"/>
      <c r="Y75" s="264"/>
      <c r="Z75" s="265"/>
      <c r="AA75" s="110">
        <f t="shared" si="29"/>
        <v>-345.74951330304884</v>
      </c>
      <c r="AB75" s="102">
        <f t="shared" si="30"/>
        <v>0.90395846852693085</v>
      </c>
      <c r="AC75" s="277"/>
    </row>
    <row r="76" spans="1:29" ht="15.75" customHeight="1">
      <c r="A76" s="280"/>
      <c r="B76" s="91" t="s">
        <v>164</v>
      </c>
      <c r="C76" s="350" t="s">
        <v>172</v>
      </c>
      <c r="D76" s="350"/>
      <c r="E76" s="92">
        <v>38.630000000000003</v>
      </c>
      <c r="F76" s="93">
        <v>1687</v>
      </c>
      <c r="G76" s="94">
        <f t="shared" si="31"/>
        <v>65168.810000000005</v>
      </c>
      <c r="H76" s="95"/>
      <c r="I76" s="96">
        <v>20</v>
      </c>
      <c r="J76" s="97">
        <v>3600</v>
      </c>
      <c r="K76" s="98">
        <f t="shared" si="33"/>
        <v>180</v>
      </c>
      <c r="L76" s="99">
        <v>20</v>
      </c>
      <c r="M76" s="97">
        <f t="shared" si="32"/>
        <v>3252.9191215854298</v>
      </c>
      <c r="N76" s="98">
        <f t="shared" si="25"/>
        <v>162.64595607927149</v>
      </c>
      <c r="O76" s="100">
        <f t="shared" si="26"/>
        <v>0</v>
      </c>
      <c r="P76" s="101">
        <f t="shared" si="27"/>
        <v>-17.354043920728515</v>
      </c>
      <c r="Q76" s="102">
        <f t="shared" si="28"/>
        <v>0.90358864488484159</v>
      </c>
      <c r="R76" s="272"/>
      <c r="S76" s="1">
        <v>0.3263888888888889</v>
      </c>
      <c r="T76" s="2">
        <v>0.3479976851851852</v>
      </c>
      <c r="U76" s="103">
        <v>4.9999999999999822</v>
      </c>
      <c r="V76" s="104">
        <v>31.116666666666681</v>
      </c>
      <c r="W76" s="105"/>
      <c r="X76" s="106"/>
      <c r="Y76" s="264"/>
      <c r="Z76" s="265"/>
      <c r="AA76" s="190">
        <f t="shared" si="29"/>
        <v>-347.08087841457018</v>
      </c>
      <c r="AB76" s="191">
        <f t="shared" si="30"/>
        <v>0.90358864488484159</v>
      </c>
      <c r="AC76" s="277"/>
    </row>
    <row r="77" spans="1:29" ht="15.75" customHeight="1">
      <c r="A77" s="281"/>
      <c r="B77" s="91" t="s">
        <v>164</v>
      </c>
      <c r="C77" s="350" t="s">
        <v>245</v>
      </c>
      <c r="D77" s="350"/>
      <c r="E77" s="92">
        <v>71.84</v>
      </c>
      <c r="F77" s="97">
        <v>1257</v>
      </c>
      <c r="G77" s="94">
        <f t="shared" si="31"/>
        <v>90302.88</v>
      </c>
      <c r="H77" s="112"/>
      <c r="I77" s="96">
        <v>20</v>
      </c>
      <c r="J77" s="97">
        <v>1800</v>
      </c>
      <c r="K77" s="98">
        <f t="shared" si="33"/>
        <v>90</v>
      </c>
      <c r="L77" s="113">
        <v>20</v>
      </c>
      <c r="M77" s="97">
        <f t="shared" si="32"/>
        <v>1554.5173479903808</v>
      </c>
      <c r="N77" s="98">
        <f t="shared" si="25"/>
        <v>77.725867399519046</v>
      </c>
      <c r="O77" s="100">
        <f t="shared" si="26"/>
        <v>0</v>
      </c>
      <c r="P77" s="101">
        <f t="shared" si="27"/>
        <v>-12.274132600480954</v>
      </c>
      <c r="Q77" s="102">
        <f t="shared" si="28"/>
        <v>0.86362074888354501</v>
      </c>
      <c r="R77" s="272"/>
      <c r="S77" s="1">
        <v>0.35728009259259258</v>
      </c>
      <c r="T77" s="2">
        <v>0.39097222222222222</v>
      </c>
      <c r="U77" s="103"/>
      <c r="V77" s="104">
        <v>48.51666666666668</v>
      </c>
      <c r="W77" s="105"/>
      <c r="X77" s="106"/>
      <c r="Y77" s="264"/>
      <c r="Z77" s="265"/>
      <c r="AA77" s="190">
        <f t="shared" si="29"/>
        <v>-245.48265200961919</v>
      </c>
      <c r="AB77" s="191">
        <f t="shared" si="30"/>
        <v>0.8636207488835449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1442</v>
      </c>
      <c r="G78" s="114">
        <f t="shared" si="31"/>
        <v>83246.659999999989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1593.370165745856</v>
      </c>
      <c r="N78" s="98">
        <f t="shared" si="25"/>
        <v>72.425916624811634</v>
      </c>
      <c r="O78" s="100">
        <f t="shared" si="26"/>
        <v>0</v>
      </c>
      <c r="P78" s="101">
        <f t="shared" si="27"/>
        <v>-9.3922651933701786</v>
      </c>
      <c r="Q78" s="102">
        <f t="shared" si="28"/>
        <v>0.88520564763658671</v>
      </c>
      <c r="R78" s="272"/>
      <c r="S78" s="1">
        <v>0.39583333333333331</v>
      </c>
      <c r="T78" s="2">
        <v>0.43354166666666666</v>
      </c>
      <c r="U78" s="103">
        <v>6.9999999999999751</v>
      </c>
      <c r="V78" s="104">
        <v>54.300000000000011</v>
      </c>
      <c r="W78" s="105">
        <v>0.43354166666666666</v>
      </c>
      <c r="X78" s="106">
        <v>0.47243055555555558</v>
      </c>
      <c r="Y78" s="264"/>
      <c r="Z78" s="265"/>
      <c r="AA78" s="190">
        <f t="shared" si="29"/>
        <v>-206.62983425414404</v>
      </c>
      <c r="AB78" s="191">
        <f t="shared" si="30"/>
        <v>0.8852056476365866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1532</v>
      </c>
      <c r="G79" s="114">
        <f t="shared" si="31"/>
        <v>88442.36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1593.067590987871</v>
      </c>
      <c r="N79" s="98">
        <f t="shared" si="25"/>
        <v>72.412163226721404</v>
      </c>
      <c r="O79" s="119">
        <f t="shared" si="26"/>
        <v>0</v>
      </c>
      <c r="P79" s="120">
        <f t="shared" si="27"/>
        <v>-9.4060185914604091</v>
      </c>
      <c r="Q79" s="121">
        <f t="shared" si="28"/>
        <v>0.88503755054881716</v>
      </c>
      <c r="R79" s="272"/>
      <c r="S79" s="1">
        <v>0.47243055555555558</v>
      </c>
      <c r="T79" s="2">
        <v>0.51249999999999996</v>
      </c>
      <c r="U79" s="103">
        <v>56.000000000000043</v>
      </c>
      <c r="V79" s="104">
        <v>57.699999999999903</v>
      </c>
      <c r="W79" s="105"/>
      <c r="X79" s="106"/>
      <c r="Y79" s="264"/>
      <c r="Z79" s="265"/>
      <c r="AA79" s="190">
        <f t="shared" si="29"/>
        <v>-206.93240901212903</v>
      </c>
      <c r="AB79" s="191">
        <f t="shared" si="30"/>
        <v>0.88503755054881716</v>
      </c>
      <c r="AC79" s="277"/>
    </row>
    <row r="80" spans="1:29" ht="15.75" customHeight="1">
      <c r="A80" s="281"/>
      <c r="B80" s="91" t="s">
        <v>164</v>
      </c>
      <c r="C80" s="350" t="s">
        <v>173</v>
      </c>
      <c r="D80" s="350"/>
      <c r="E80" s="92">
        <v>38</v>
      </c>
      <c r="F80" s="97">
        <v>2140</v>
      </c>
      <c r="G80" s="114">
        <f t="shared" si="31"/>
        <v>81320</v>
      </c>
      <c r="H80" s="118"/>
      <c r="I80" s="96">
        <v>21</v>
      </c>
      <c r="J80" s="97">
        <v>3600</v>
      </c>
      <c r="K80" s="98">
        <f t="shared" si="33"/>
        <v>171.42857142857142</v>
      </c>
      <c r="L80" s="113">
        <v>21</v>
      </c>
      <c r="M80" s="97">
        <f t="shared" si="32"/>
        <v>3253.3783783783747</v>
      </c>
      <c r="N80" s="98">
        <f t="shared" si="25"/>
        <v>154.92277992277974</v>
      </c>
      <c r="O80" s="119">
        <f t="shared" si="26"/>
        <v>0</v>
      </c>
      <c r="P80" s="120">
        <f t="shared" si="27"/>
        <v>-16.505791505791677</v>
      </c>
      <c r="Q80" s="121">
        <f t="shared" si="28"/>
        <v>0.90371621621621523</v>
      </c>
      <c r="R80" s="272"/>
      <c r="S80" s="1">
        <v>0.51597222222222217</v>
      </c>
      <c r="T80" s="2">
        <v>0.5433796296296296</v>
      </c>
      <c r="U80" s="103">
        <v>4.9999999999999822</v>
      </c>
      <c r="V80" s="104">
        <v>39.466666666666711</v>
      </c>
      <c r="W80" s="105"/>
      <c r="X80" s="106"/>
      <c r="Y80" s="264"/>
      <c r="Z80" s="265"/>
      <c r="AA80" s="190">
        <f t="shared" si="29"/>
        <v>-346.62162162162531</v>
      </c>
      <c r="AB80" s="191">
        <f t="shared" si="30"/>
        <v>0.90371621621621523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20.75</v>
      </c>
      <c r="J89" s="137">
        <f t="shared" si="34"/>
        <v>2925</v>
      </c>
      <c r="K89" s="138">
        <f t="shared" ref="K89:K93" si="35">J89/I89</f>
        <v>140.96385542168676</v>
      </c>
      <c r="L89" s="136">
        <f t="shared" ref="L89:M89" si="36">AVERAGE(L73:L88)</f>
        <v>20.75</v>
      </c>
      <c r="M89" s="137">
        <f t="shared" si="36"/>
        <v>2604.9328471924209</v>
      </c>
      <c r="N89" s="138">
        <f>M89/L89</f>
        <v>125.53893239481546</v>
      </c>
      <c r="O89" s="139">
        <f>L89-I89</f>
        <v>0</v>
      </c>
      <c r="P89" s="140">
        <f>N89-K89</f>
        <v>-15.424923026871298</v>
      </c>
      <c r="Q89" s="141">
        <f>N89/K89</f>
        <v>0.89057533237347708</v>
      </c>
      <c r="R89" s="273"/>
      <c r="S89" s="142">
        <f>S73</f>
        <v>0.25</v>
      </c>
      <c r="T89" s="143">
        <f>INDEX(T73:T88,COUNTA(T73:T88))</f>
        <v>0.5433796296296296</v>
      </c>
      <c r="U89" s="144"/>
      <c r="V89" s="155"/>
      <c r="W89" s="134"/>
      <c r="X89" s="138"/>
      <c r="Y89" s="260"/>
      <c r="Z89" s="261"/>
      <c r="AA89" s="156">
        <f t="shared" ref="AA89:AA95" si="37">M89-J89</f>
        <v>-320.06715280757908</v>
      </c>
      <c r="AB89" s="141">
        <f t="shared" ref="AB89:AB95" si="38">M89/J89</f>
        <v>0.89057533237347719</v>
      </c>
      <c r="AC89" s="278"/>
    </row>
    <row r="90" spans="1:29" ht="15.75" customHeight="1">
      <c r="A90" s="266" t="s">
        <v>107</v>
      </c>
      <c r="B90" s="91" t="s">
        <v>233</v>
      </c>
      <c r="C90" s="351" t="s">
        <v>234</v>
      </c>
      <c r="D90" s="351"/>
      <c r="E90" s="92">
        <v>30.84</v>
      </c>
      <c r="F90" s="93">
        <v>2186</v>
      </c>
      <c r="G90" s="94">
        <f t="shared" ref="G90:G93" si="39">E90*F90</f>
        <v>67416.240000000005</v>
      </c>
      <c r="H90" s="95"/>
      <c r="I90" s="96">
        <v>15</v>
      </c>
      <c r="J90" s="97">
        <v>3000</v>
      </c>
      <c r="K90" s="98">
        <f t="shared" si="35"/>
        <v>200</v>
      </c>
      <c r="L90" s="99">
        <v>15</v>
      </c>
      <c r="M90" s="97">
        <f>F90/V90*60</f>
        <v>2618.8352745424313</v>
      </c>
      <c r="N90" s="98">
        <f>M90/L90</f>
        <v>174.58901830282875</v>
      </c>
      <c r="O90" s="100">
        <f>L90-I90</f>
        <v>0</v>
      </c>
      <c r="P90" s="101">
        <f>N90-K90</f>
        <v>-25.410981697171252</v>
      </c>
      <c r="Q90" s="102">
        <f>N90/K90</f>
        <v>0.87294509151414379</v>
      </c>
      <c r="R90" s="271">
        <f>Q106</f>
        <v>0.87987805200886293</v>
      </c>
      <c r="S90" s="1">
        <v>0.30902777777777779</v>
      </c>
      <c r="T90" s="2">
        <v>0.34380787037037036</v>
      </c>
      <c r="U90" s="103">
        <v>5.5666666666666842</v>
      </c>
      <c r="V90" s="104">
        <v>50.0833333333333</v>
      </c>
      <c r="W90" s="105"/>
      <c r="X90" s="106"/>
      <c r="Y90" s="274"/>
      <c r="Z90" s="275"/>
      <c r="AA90" s="108">
        <f t="shared" si="37"/>
        <v>-381.16472545756869</v>
      </c>
      <c r="AB90" s="151">
        <f t="shared" si="38"/>
        <v>0.87294509151414379</v>
      </c>
      <c r="AC90" s="276">
        <f>AB106</f>
        <v>0.87987805200886293</v>
      </c>
    </row>
    <row r="91" spans="1:29" ht="15.75" customHeight="1">
      <c r="A91" s="267"/>
      <c r="B91" s="91" t="s">
        <v>153</v>
      </c>
      <c r="C91" s="350" t="s">
        <v>176</v>
      </c>
      <c r="D91" s="350"/>
      <c r="E91" s="92">
        <v>35.83</v>
      </c>
      <c r="F91" s="93">
        <v>4754</v>
      </c>
      <c r="G91" s="94">
        <f t="shared" si="39"/>
        <v>170335.81999999998</v>
      </c>
      <c r="H91" s="95"/>
      <c r="I91" s="96">
        <v>12</v>
      </c>
      <c r="J91" s="97">
        <v>3273</v>
      </c>
      <c r="K91" s="98">
        <f t="shared" si="35"/>
        <v>272.75</v>
      </c>
      <c r="L91" s="99">
        <v>12</v>
      </c>
      <c r="M91" s="97">
        <f>F91/V91*60</f>
        <v>2907.6452599388358</v>
      </c>
      <c r="N91" s="98">
        <f>M91/L91</f>
        <v>242.30377166156964</v>
      </c>
      <c r="O91" s="100">
        <f>L91-I91</f>
        <v>0</v>
      </c>
      <c r="P91" s="101">
        <f>N91-K91</f>
        <v>-30.446228338430359</v>
      </c>
      <c r="Q91" s="102">
        <f>N91/K91</f>
        <v>0.88837313166478327</v>
      </c>
      <c r="R91" s="272"/>
      <c r="S91" s="1">
        <v>0.34930555555555554</v>
      </c>
      <c r="T91" s="2">
        <v>0.41743055555555558</v>
      </c>
      <c r="U91" s="103">
        <v>7.9166666666666519</v>
      </c>
      <c r="V91" s="104">
        <v>98.100000000000065</v>
      </c>
      <c r="W91" s="105"/>
      <c r="X91" s="106"/>
      <c r="Y91" s="264"/>
      <c r="Z91" s="265"/>
      <c r="AA91" s="110">
        <f t="shared" si="37"/>
        <v>-365.35474006116419</v>
      </c>
      <c r="AB91" s="102">
        <f t="shared" si="38"/>
        <v>0.88837313166478327</v>
      </c>
      <c r="AC91" s="277"/>
    </row>
    <row r="92" spans="1:29" ht="15.75" customHeight="1">
      <c r="A92" s="267"/>
      <c r="B92" s="91" t="s">
        <v>153</v>
      </c>
      <c r="C92" s="350" t="s">
        <v>177</v>
      </c>
      <c r="D92" s="350"/>
      <c r="E92" s="92">
        <v>36.409999999999997</v>
      </c>
      <c r="F92" s="93">
        <v>3668</v>
      </c>
      <c r="G92" s="94">
        <f t="shared" si="39"/>
        <v>133551.87999999998</v>
      </c>
      <c r="H92" s="112"/>
      <c r="I92" s="96">
        <v>11</v>
      </c>
      <c r="J92" s="97">
        <v>3273</v>
      </c>
      <c r="K92" s="98">
        <f t="shared" si="35"/>
        <v>297.54545454545456</v>
      </c>
      <c r="L92" s="113">
        <v>11</v>
      </c>
      <c r="M92" s="97">
        <f>F92/V92*60</f>
        <v>2907.9057476326807</v>
      </c>
      <c r="N92" s="98">
        <f>M92/L92</f>
        <v>264.35506796660735</v>
      </c>
      <c r="O92" s="100">
        <f>L92-I92</f>
        <v>0</v>
      </c>
      <c r="P92" s="101">
        <f>N92-K92</f>
        <v>-33.19038657884721</v>
      </c>
      <c r="Q92" s="102">
        <f>N92/K92</f>
        <v>0.88845271849455565</v>
      </c>
      <c r="R92" s="272"/>
      <c r="S92" s="1">
        <v>0.42105324074074074</v>
      </c>
      <c r="T92" s="2">
        <v>0.47361111111111109</v>
      </c>
      <c r="U92" s="103">
        <v>5.2166666666666295</v>
      </c>
      <c r="V92" s="104">
        <v>75.683333333333309</v>
      </c>
      <c r="W92" s="105">
        <v>0.47361111111111109</v>
      </c>
      <c r="X92" s="106">
        <v>0.51319444444444429</v>
      </c>
      <c r="Y92" s="264"/>
      <c r="Z92" s="265"/>
      <c r="AA92" s="110">
        <f t="shared" si="37"/>
        <v>-365.09425236731931</v>
      </c>
      <c r="AB92" s="102">
        <f t="shared" si="38"/>
        <v>0.88845271849455565</v>
      </c>
      <c r="AC92" s="277"/>
    </row>
    <row r="93" spans="1:29" ht="15.75" customHeight="1">
      <c r="A93" s="267"/>
      <c r="B93" s="91" t="s">
        <v>153</v>
      </c>
      <c r="C93" s="350" t="s">
        <v>174</v>
      </c>
      <c r="D93" s="350"/>
      <c r="E93" s="92">
        <v>34.229999999999997</v>
      </c>
      <c r="F93" s="93">
        <v>1617</v>
      </c>
      <c r="G93" s="114">
        <f t="shared" si="39"/>
        <v>55349.909999999996</v>
      </c>
      <c r="H93" s="115"/>
      <c r="I93" s="96">
        <v>16</v>
      </c>
      <c r="J93" s="97">
        <v>3000</v>
      </c>
      <c r="K93" s="98">
        <f t="shared" si="35"/>
        <v>187.5</v>
      </c>
      <c r="L93" s="99">
        <v>16</v>
      </c>
      <c r="M93" s="97">
        <f>F93/V93*60</f>
        <v>2604.5637583892458</v>
      </c>
      <c r="N93" s="98">
        <f>M93/L93</f>
        <v>162.78523489932786</v>
      </c>
      <c r="O93" s="100">
        <f>L93-I93</f>
        <v>0</v>
      </c>
      <c r="P93" s="101">
        <f>N93-K93</f>
        <v>-24.714765100672139</v>
      </c>
      <c r="Q93" s="102">
        <f>N93/K93</f>
        <v>0.86818791946308194</v>
      </c>
      <c r="R93" s="272"/>
      <c r="S93" s="1">
        <v>0.51319444444444429</v>
      </c>
      <c r="T93" s="2">
        <v>0.5390625</v>
      </c>
      <c r="U93" s="103">
        <v>56.999999999999801</v>
      </c>
      <c r="V93" s="104">
        <v>37.250000000000227</v>
      </c>
      <c r="W93" s="105"/>
      <c r="X93" s="106"/>
      <c r="Y93" s="264"/>
      <c r="Z93" s="265"/>
      <c r="AA93" s="110">
        <f t="shared" si="37"/>
        <v>-395.43624161075422</v>
      </c>
      <c r="AB93" s="102">
        <f t="shared" si="38"/>
        <v>0.86818791946308194</v>
      </c>
      <c r="AC93" s="277"/>
    </row>
    <row r="94" spans="1:29" ht="15.75" customHeight="1">
      <c r="A94" s="267"/>
      <c r="B94" s="91"/>
      <c r="C94" s="350"/>
      <c r="D94" s="350"/>
      <c r="E94" s="92"/>
      <c r="F94" s="93"/>
      <c r="G94" s="114"/>
      <c r="H94" s="118"/>
      <c r="I94" s="96"/>
      <c r="J94" s="97"/>
      <c r="K94" s="98"/>
      <c r="L94" s="113"/>
      <c r="M94" s="97"/>
      <c r="N94" s="98"/>
      <c r="O94" s="119"/>
      <c r="P94" s="120"/>
      <c r="Q94" s="121"/>
      <c r="R94" s="272"/>
      <c r="S94" s="1"/>
      <c r="T94" s="2"/>
      <c r="U94" s="103"/>
      <c r="V94" s="104"/>
      <c r="W94" s="105"/>
      <c r="X94" s="106"/>
      <c r="Y94" s="264"/>
      <c r="Z94" s="265"/>
      <c r="AA94" s="110">
        <f t="shared" si="37"/>
        <v>0</v>
      </c>
      <c r="AB94" s="102" t="e">
        <f t="shared" si="38"/>
        <v>#DIV/0!</v>
      </c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>
        <f t="shared" si="37"/>
        <v>0</v>
      </c>
      <c r="AB95" s="102" t="e">
        <f t="shared" si="38"/>
        <v>#DIV/0!</v>
      </c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0">AVERAGE(I90:I105)</f>
        <v>13.5</v>
      </c>
      <c r="J106" s="137">
        <f t="shared" si="40"/>
        <v>3136.5</v>
      </c>
      <c r="K106" s="138">
        <f t="shared" ref="K106" si="41">J106/I106</f>
        <v>232.33333333333334</v>
      </c>
      <c r="L106" s="136">
        <f t="shared" ref="L106:M106" si="42">AVERAGE(L90:L105)</f>
        <v>13.5</v>
      </c>
      <c r="M106" s="137">
        <f t="shared" si="42"/>
        <v>2759.7375101257985</v>
      </c>
      <c r="N106" s="138">
        <f>M106/L106</f>
        <v>204.42500075005916</v>
      </c>
      <c r="O106" s="139">
        <f>L106-I106</f>
        <v>0</v>
      </c>
      <c r="P106" s="140">
        <f>N106-K106</f>
        <v>-27.908332583274188</v>
      </c>
      <c r="Q106" s="141">
        <f>N106/K106</f>
        <v>0.87987805200886293</v>
      </c>
      <c r="R106" s="273"/>
      <c r="S106" s="142">
        <f>S90</f>
        <v>0.30902777777777779</v>
      </c>
      <c r="T106" s="143">
        <f>INDEX(T90:T105,COUNTA(T90:T105))</f>
        <v>0.5390625</v>
      </c>
      <c r="U106" s="144"/>
      <c r="V106" s="155"/>
      <c r="W106" s="134"/>
      <c r="X106" s="138"/>
      <c r="Y106" s="260"/>
      <c r="Z106" s="261"/>
      <c r="AA106" s="156">
        <f>M106-J106</f>
        <v>-376.76248987420149</v>
      </c>
      <c r="AB106" s="141">
        <f>M106/J106</f>
        <v>0.87987805200886293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1606</v>
      </c>
      <c r="G107" s="158">
        <f t="shared" ref="G107:G110" si="43">E107*F107</f>
        <v>39716.379999999997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3257.2394366197227</v>
      </c>
      <c r="N107" s="162">
        <f>M107/L107</f>
        <v>542.87323943662045</v>
      </c>
      <c r="O107" s="164">
        <f>L107-I107</f>
        <v>0</v>
      </c>
      <c r="P107" s="165">
        <f>N107-K107</f>
        <v>-57.126760563379548</v>
      </c>
      <c r="Q107" s="151">
        <f>N107/K107</f>
        <v>0.90478873239436741</v>
      </c>
      <c r="R107" s="271">
        <f>Q123</f>
        <v>0.88868694655644753</v>
      </c>
      <c r="S107" s="192">
        <v>0.25028935185185186</v>
      </c>
      <c r="T107" s="193">
        <v>0.27083333333333331</v>
      </c>
      <c r="U107" s="168"/>
      <c r="V107" s="169">
        <v>29.583333333333293</v>
      </c>
      <c r="W107" s="167"/>
      <c r="X107" s="170"/>
      <c r="Y107" s="274"/>
      <c r="Z107" s="275"/>
      <c r="AA107" s="108">
        <f>M107-J107</f>
        <v>-342.76056338027729</v>
      </c>
      <c r="AB107" s="151">
        <f>M107/J107</f>
        <v>0.90478873239436741</v>
      </c>
      <c r="AC107" s="276">
        <f>AB123</f>
        <v>0.88868694655644753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1355</v>
      </c>
      <c r="G108" s="94">
        <f t="shared" si="43"/>
        <v>33509.15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3256.3417890520677</v>
      </c>
      <c r="N108" s="98">
        <f>M108/L108</f>
        <v>542.72363150867795</v>
      </c>
      <c r="O108" s="100">
        <f>L108-I108</f>
        <v>0</v>
      </c>
      <c r="P108" s="101">
        <f>N108-K108</f>
        <v>-57.276368491322046</v>
      </c>
      <c r="Q108" s="102">
        <f>N108/K108</f>
        <v>0.90453938584779658</v>
      </c>
      <c r="R108" s="272"/>
      <c r="S108" s="1">
        <v>0.27432870370370371</v>
      </c>
      <c r="T108" s="2">
        <v>0.29166666666666669</v>
      </c>
      <c r="U108" s="103">
        <v>5.0333333333333741</v>
      </c>
      <c r="V108" s="104">
        <v>24.966666666666679</v>
      </c>
      <c r="W108" s="105"/>
      <c r="X108" s="112"/>
      <c r="Y108" s="264"/>
      <c r="Z108" s="265"/>
      <c r="AA108" s="110">
        <f>M108-J108</f>
        <v>-343.65821094793228</v>
      </c>
      <c r="AB108" s="102">
        <f>M108/J108</f>
        <v>0.90453938584779658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1787</v>
      </c>
      <c r="G109" s="94">
        <f t="shared" si="43"/>
        <v>40797.21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3097.3519499277804</v>
      </c>
      <c r="N109" s="98">
        <f>M109/L109</f>
        <v>309.73519499277802</v>
      </c>
      <c r="O109" s="100">
        <f>L109-I109</f>
        <v>0</v>
      </c>
      <c r="P109" s="101">
        <f>N109-K109</f>
        <v>-50.26480500722198</v>
      </c>
      <c r="Q109" s="102">
        <f>N109/K109</f>
        <v>0.86037554164660557</v>
      </c>
      <c r="R109" s="272"/>
      <c r="S109" s="1">
        <v>0.29540509259259257</v>
      </c>
      <c r="T109" s="2">
        <v>0.31944444444444442</v>
      </c>
      <c r="U109" s="103">
        <v>5.3833333333332689</v>
      </c>
      <c r="V109" s="104">
        <v>34.616666666666667</v>
      </c>
      <c r="W109" s="105"/>
      <c r="X109" s="106"/>
      <c r="Y109" s="264"/>
      <c r="Z109" s="265"/>
      <c r="AA109" s="110">
        <f>M109-J109</f>
        <v>-502.64805007221958</v>
      </c>
      <c r="AB109" s="102">
        <f>M109/J109</f>
        <v>0.86037554164660568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2010</v>
      </c>
      <c r="G110" s="114">
        <f t="shared" si="43"/>
        <v>52682.1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2895.5582232893134</v>
      </c>
      <c r="N110" s="98">
        <f>M110/L110</f>
        <v>482.59303721488556</v>
      </c>
      <c r="O110" s="100">
        <f>L110-I110</f>
        <v>0</v>
      </c>
      <c r="P110" s="101">
        <f>N110-K110</f>
        <v>-62.906962785114445</v>
      </c>
      <c r="Q110" s="102">
        <f>N110/K110</f>
        <v>0.88468017821243916</v>
      </c>
      <c r="R110" s="272"/>
      <c r="S110" s="1">
        <v>0.36204861111111108</v>
      </c>
      <c r="T110" s="2">
        <v>0.39097222222222222</v>
      </c>
      <c r="U110" s="103">
        <v>6.0999999999999943</v>
      </c>
      <c r="V110" s="104">
        <v>41.650000000000034</v>
      </c>
      <c r="W110" s="105"/>
      <c r="X110" s="112"/>
      <c r="Y110" s="264"/>
      <c r="Z110" s="265"/>
      <c r="AA110" s="110">
        <f>M110-J110</f>
        <v>-377.44177671068655</v>
      </c>
      <c r="AB110" s="102">
        <f>M110/J110</f>
        <v>0.88468017821243916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4">AVERAGE(I107:I122)</f>
        <v>7</v>
      </c>
      <c r="J123" s="137">
        <f t="shared" si="44"/>
        <v>3518.25</v>
      </c>
      <c r="K123" s="138">
        <f t="shared" ref="K123" si="45">J123/I123</f>
        <v>502.60714285714283</v>
      </c>
      <c r="L123" s="136">
        <f t="shared" ref="L123:M123" si="46">AVERAGE(L107:L122)</f>
        <v>7</v>
      </c>
      <c r="M123" s="137">
        <f t="shared" si="46"/>
        <v>3126.6228497222214</v>
      </c>
      <c r="N123" s="138">
        <f>M123/L123</f>
        <v>446.66040710317446</v>
      </c>
      <c r="O123" s="139">
        <f>L123-I123</f>
        <v>0</v>
      </c>
      <c r="P123" s="140">
        <f>N123-K123</f>
        <v>-55.946735753968369</v>
      </c>
      <c r="Q123" s="141">
        <f>N123/K123</f>
        <v>0.88868694655644753</v>
      </c>
      <c r="R123" s="273"/>
      <c r="S123" s="142">
        <f>S107</f>
        <v>0.25028935185185186</v>
      </c>
      <c r="T123" s="143">
        <f>INDEX(T107:T122,COUNTA(T107:T122))</f>
        <v>0.39097222222222222</v>
      </c>
      <c r="U123" s="144"/>
      <c r="V123" s="155"/>
      <c r="W123" s="134"/>
      <c r="X123" s="138"/>
      <c r="Y123" s="260"/>
      <c r="Z123" s="261"/>
      <c r="AA123" s="156">
        <f>M123-J123</f>
        <v>-391.62715027777858</v>
      </c>
      <c r="AB123" s="141">
        <f>M123/J123</f>
        <v>0.88868694655644753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1020</v>
      </c>
      <c r="G124" s="158">
        <f t="shared" ref="G124:G126" si="47">E124*F124</f>
        <v>45186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1768.7861271676315</v>
      </c>
      <c r="N124" s="162">
        <f>M124/L124</f>
        <v>104.04624277456657</v>
      </c>
      <c r="O124" s="164">
        <f>L124-I124</f>
        <v>0</v>
      </c>
      <c r="P124" s="165">
        <f>N124-K124</f>
        <v>-13.600816048962841</v>
      </c>
      <c r="Q124" s="151">
        <f>N124/K124</f>
        <v>0.88439306358381586</v>
      </c>
      <c r="R124" s="271">
        <f>Q140</f>
        <v>0.88411866282895624</v>
      </c>
      <c r="S124" s="166">
        <v>0.70861111111111108</v>
      </c>
      <c r="T124" s="167">
        <v>0.73263888888888884</v>
      </c>
      <c r="U124" s="168"/>
      <c r="V124" s="169">
        <v>34.599999999999973</v>
      </c>
      <c r="W124" s="86"/>
      <c r="X124" s="87"/>
      <c r="Y124" s="274"/>
      <c r="Z124" s="275"/>
      <c r="AA124" s="108">
        <f>M124-J124</f>
        <v>-231.21387283236845</v>
      </c>
      <c r="AB124" s="151">
        <f>M124/J124</f>
        <v>0.88439306358381575</v>
      </c>
      <c r="AC124" s="349">
        <f>AB140</f>
        <v>0.88411866282895624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1009</v>
      </c>
      <c r="G125" s="94">
        <f t="shared" si="47"/>
        <v>51126.03</v>
      </c>
      <c r="H125" s="95"/>
      <c r="I125" s="96">
        <v>20</v>
      </c>
      <c r="J125" s="97">
        <v>2000</v>
      </c>
      <c r="K125" s="98">
        <f t="shared" ref="K125:K126" si="48">J125/I125</f>
        <v>100</v>
      </c>
      <c r="L125" s="99">
        <v>20</v>
      </c>
      <c r="M125" s="97">
        <f>F125/V125*60</f>
        <v>1768.4518013631953</v>
      </c>
      <c r="N125" s="98">
        <f>M125/L125</f>
        <v>88.422590068159764</v>
      </c>
      <c r="O125" s="100">
        <f>L125-I125</f>
        <v>0</v>
      </c>
      <c r="P125" s="101">
        <f>N125-K125</f>
        <v>-11.577409931840236</v>
      </c>
      <c r="Q125" s="102">
        <f>N125/K125</f>
        <v>0.88422590068159768</v>
      </c>
      <c r="R125" s="272"/>
      <c r="S125" s="1">
        <v>0.73611111111111116</v>
      </c>
      <c r="T125" s="2">
        <v>0.75988425925925929</v>
      </c>
      <c r="U125" s="103">
        <v>5.0000000000001421</v>
      </c>
      <c r="V125" s="104">
        <v>34.233333333333306</v>
      </c>
      <c r="W125" s="105"/>
      <c r="X125" s="106"/>
      <c r="Y125" s="264"/>
      <c r="Z125" s="265"/>
      <c r="AA125" s="110">
        <f>M125-J125</f>
        <v>-231.54819863680473</v>
      </c>
      <c r="AB125" s="102">
        <f>M125/J125</f>
        <v>0.88422590068159768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1277</v>
      </c>
      <c r="G126" s="94">
        <f t="shared" si="47"/>
        <v>73172.099999999991</v>
      </c>
      <c r="H126" s="95"/>
      <c r="I126" s="96">
        <v>21</v>
      </c>
      <c r="J126" s="97">
        <v>2000</v>
      </c>
      <c r="K126" s="98">
        <f t="shared" si="48"/>
        <v>95.238095238095241</v>
      </c>
      <c r="L126" s="99">
        <v>21</v>
      </c>
      <c r="M126" s="97">
        <f>F126/V126*60</f>
        <v>1767.4740484429105</v>
      </c>
      <c r="N126" s="98">
        <f>M126/L126</f>
        <v>84.165430878233835</v>
      </c>
      <c r="O126" s="100">
        <f>L126-I126</f>
        <v>0</v>
      </c>
      <c r="P126" s="101">
        <f>N126-K126</f>
        <v>-11.072664359861406</v>
      </c>
      <c r="Q126" s="102">
        <f>N126/K126</f>
        <v>0.88373702422145528</v>
      </c>
      <c r="R126" s="272"/>
      <c r="S126" s="1">
        <v>0.76319444444444451</v>
      </c>
      <c r="T126" s="2">
        <v>0.79329861111111111</v>
      </c>
      <c r="U126" s="103">
        <v>4.766666666666719</v>
      </c>
      <c r="V126" s="104">
        <v>43.349999999999902</v>
      </c>
      <c r="W126" s="105"/>
      <c r="X126" s="106"/>
      <c r="Y126" s="264"/>
      <c r="Z126" s="265"/>
      <c r="AA126" s="110">
        <f>M126-J126</f>
        <v>-232.52595155708946</v>
      </c>
      <c r="AB126" s="102">
        <f>M126/J126</f>
        <v>0.88373702422145528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9">AVERAGE(I124:I139)</f>
        <v>19.333333333333332</v>
      </c>
      <c r="J140" s="137">
        <f t="shared" si="49"/>
        <v>2000</v>
      </c>
      <c r="K140" s="138">
        <f t="shared" ref="K140" si="50">J140/I140</f>
        <v>103.44827586206897</v>
      </c>
      <c r="L140" s="136">
        <f t="shared" ref="L140:M140" si="51">AVERAGE(L124:L139)</f>
        <v>19.333333333333332</v>
      </c>
      <c r="M140" s="137">
        <f t="shared" si="51"/>
        <v>1768.2373256579124</v>
      </c>
      <c r="N140" s="138">
        <f>M140/L140</f>
        <v>91.460551327133402</v>
      </c>
      <c r="O140" s="139">
        <f>L140-I140</f>
        <v>0</v>
      </c>
      <c r="P140" s="140">
        <f>N140-K140</f>
        <v>-11.987724534935566</v>
      </c>
      <c r="Q140" s="141">
        <f>N140/K140</f>
        <v>0.88411866282895624</v>
      </c>
      <c r="R140" s="273"/>
      <c r="S140" s="142">
        <f>S124</f>
        <v>0.70861111111111108</v>
      </c>
      <c r="T140" s="143">
        <f>INDEX(T124:T139,COUNTA(T124:T139))</f>
        <v>0.79329861111111111</v>
      </c>
      <c r="U140" s="144"/>
      <c r="V140" s="155"/>
      <c r="W140" s="187"/>
      <c r="X140" s="188"/>
      <c r="Y140" s="260"/>
      <c r="Z140" s="261"/>
      <c r="AA140" s="156">
        <f>M140-J140</f>
        <v>-231.76267434208762</v>
      </c>
      <c r="AB140" s="141">
        <f>M140/J140</f>
        <v>0.88411866282895624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1785</v>
      </c>
      <c r="G141" s="158">
        <f t="shared" ref="G141:G143" si="52">E141*F141</f>
        <v>101370.15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1767.8129298486951</v>
      </c>
      <c r="N141" s="162">
        <f>M141/L141</f>
        <v>76.861431732551964</v>
      </c>
      <c r="O141" s="164">
        <f>L141-I141</f>
        <v>0</v>
      </c>
      <c r="P141" s="165">
        <f>N141-K141</f>
        <v>-10.095090006578474</v>
      </c>
      <c r="Q141" s="151">
        <f>N141/K141</f>
        <v>0.88390646492434755</v>
      </c>
      <c r="R141" s="271">
        <f>Q157</f>
        <v>0.88414246307832944</v>
      </c>
      <c r="S141" s="166">
        <v>0.70862268518518523</v>
      </c>
      <c r="T141" s="167">
        <v>0.75069444444444444</v>
      </c>
      <c r="U141" s="168"/>
      <c r="V141" s="169">
        <v>60.583333333333265</v>
      </c>
      <c r="W141" s="167"/>
      <c r="X141" s="170"/>
      <c r="Y141" s="274"/>
      <c r="Z141" s="275"/>
      <c r="AA141" s="108">
        <f>M141-J141</f>
        <v>-232.18707015130485</v>
      </c>
      <c r="AB141" s="151">
        <f>M141/J141</f>
        <v>0.88390646492434755</v>
      </c>
      <c r="AC141" s="276">
        <f>AB157</f>
        <v>0.88414246307832944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1416</v>
      </c>
      <c r="G142" s="94">
        <f t="shared" si="52"/>
        <v>80527.92</v>
      </c>
      <c r="H142" s="95"/>
      <c r="I142" s="96">
        <v>23</v>
      </c>
      <c r="J142" s="97">
        <v>2000</v>
      </c>
      <c r="K142" s="98">
        <f t="shared" ref="K142:K143" si="53">J142/I142</f>
        <v>86.956521739130437</v>
      </c>
      <c r="L142" s="99">
        <v>23</v>
      </c>
      <c r="M142" s="97">
        <f>F142/V142*60</f>
        <v>1768.1581685744018</v>
      </c>
      <c r="N142" s="98">
        <f>M142/L142</f>
        <v>76.876442111930515</v>
      </c>
      <c r="O142" s="100">
        <f>L142-I142</f>
        <v>0</v>
      </c>
      <c r="P142" s="101">
        <f>N142-K142</f>
        <v>-10.080079627199922</v>
      </c>
      <c r="Q142" s="102">
        <f>N142/K142</f>
        <v>0.88407908428720094</v>
      </c>
      <c r="R142" s="272"/>
      <c r="S142" s="1">
        <v>0.75416666666666665</v>
      </c>
      <c r="T142" s="2">
        <v>0.78753472222222221</v>
      </c>
      <c r="U142" s="103">
        <v>4.9999999999999822</v>
      </c>
      <c r="V142" s="104">
        <v>48.05</v>
      </c>
      <c r="W142" s="105"/>
      <c r="X142" s="106"/>
      <c r="Y142" s="264"/>
      <c r="Z142" s="265"/>
      <c r="AA142" s="110">
        <f>M142-J142</f>
        <v>-231.84183142559823</v>
      </c>
      <c r="AB142" s="102">
        <f>M142/J142</f>
        <v>0.88407908428720083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1677</v>
      </c>
      <c r="G143" s="94">
        <f t="shared" si="52"/>
        <v>79825.2</v>
      </c>
      <c r="H143" s="95"/>
      <c r="I143" s="96">
        <v>23</v>
      </c>
      <c r="J143" s="97">
        <v>2000</v>
      </c>
      <c r="K143" s="98">
        <f t="shared" si="53"/>
        <v>86.956521739130437</v>
      </c>
      <c r="L143" s="99">
        <v>23</v>
      </c>
      <c r="M143" s="97">
        <f>F143/V143*60</f>
        <v>1768.8836800468798</v>
      </c>
      <c r="N143" s="98">
        <f>M143/L143</f>
        <v>76.907986088994775</v>
      </c>
      <c r="O143" s="100">
        <f>L143-I143</f>
        <v>0</v>
      </c>
      <c r="P143" s="101">
        <f>N143-K143</f>
        <v>-10.048535650135662</v>
      </c>
      <c r="Q143" s="102">
        <f>N143/K143</f>
        <v>0.88444184002343984</v>
      </c>
      <c r="R143" s="272"/>
      <c r="S143" s="1">
        <v>0.79105324074074079</v>
      </c>
      <c r="T143" s="2">
        <v>0.8305555555555556</v>
      </c>
      <c r="U143" s="103">
        <v>5.0666666666667659</v>
      </c>
      <c r="V143" s="104">
        <v>56.883333333333326</v>
      </c>
      <c r="W143" s="105"/>
      <c r="X143" s="106"/>
      <c r="Y143" s="264"/>
      <c r="Z143" s="265"/>
      <c r="AA143" s="110">
        <f>M143-J143</f>
        <v>-231.11631995312018</v>
      </c>
      <c r="AB143" s="102">
        <f>M143/J143</f>
        <v>0.88444184002343995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4">AVERAGE(I141:I156)</f>
        <v>23</v>
      </c>
      <c r="J157" s="137">
        <f t="shared" si="54"/>
        <v>2000</v>
      </c>
      <c r="K157" s="138">
        <f t="shared" ref="K157" si="55">J157/I157</f>
        <v>86.956521739130437</v>
      </c>
      <c r="L157" s="136">
        <f t="shared" ref="L157:M157" si="56">AVERAGE(L141:L156)</f>
        <v>23</v>
      </c>
      <c r="M157" s="137">
        <f t="shared" si="56"/>
        <v>1768.2849261566589</v>
      </c>
      <c r="N157" s="138">
        <f>M157/L157</f>
        <v>76.88195331115908</v>
      </c>
      <c r="O157" s="139">
        <f>L157-I157</f>
        <v>0</v>
      </c>
      <c r="P157" s="140">
        <f>N157-K157</f>
        <v>-10.074568427971357</v>
      </c>
      <c r="Q157" s="141">
        <f>N157/K157</f>
        <v>0.88414246307832944</v>
      </c>
      <c r="R157" s="273"/>
      <c r="S157" s="142">
        <f>S141</f>
        <v>0.70862268518518523</v>
      </c>
      <c r="T157" s="143">
        <f>INDEX(T141:T156,COUNTA(T141:T156))</f>
        <v>0.8305555555555556</v>
      </c>
      <c r="U157" s="144"/>
      <c r="V157" s="155"/>
      <c r="W157" s="134"/>
      <c r="X157" s="138"/>
      <c r="Y157" s="260"/>
      <c r="Z157" s="261"/>
      <c r="AA157" s="156">
        <f>M157-J157</f>
        <v>-231.71507384334109</v>
      </c>
      <c r="AB157" s="141">
        <f>M157/J157</f>
        <v>0.88414246307832944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78" priority="3" operator="greaterThan">
      <formula>0</formula>
    </cfRule>
  </conditionalFormatting>
  <conditionalFormatting sqref="P5:P157 AA5:AA157">
    <cfRule type="cellIs" dxfId="577" priority="6" operator="lessThan">
      <formula>0</formula>
    </cfRule>
  </conditionalFormatting>
  <conditionalFormatting sqref="Q5:Q157 AB5:AB157">
    <cfRule type="cellIs" dxfId="576" priority="4" operator="greaterThan">
      <formula>1</formula>
    </cfRule>
    <cfRule type="cellIs" dxfId="575" priority="5" operator="lessThan">
      <formula>0.8</formula>
    </cfRule>
  </conditionalFormatting>
  <conditionalFormatting sqref="R5:R157 AC124">
    <cfRule type="cellIs" dxfId="574" priority="7" operator="lessThan">
      <formula>0.8</formula>
    </cfRule>
  </conditionalFormatting>
  <conditionalFormatting sqref="AC5:AC22 AC56:AC91">
    <cfRule type="cellIs" dxfId="573" priority="9" operator="lessThan">
      <formula>0.8</formula>
    </cfRule>
  </conditionalFormatting>
  <conditionalFormatting sqref="AC39">
    <cfRule type="cellIs" dxfId="572" priority="12" operator="lessThan">
      <formula>0.8</formula>
    </cfRule>
  </conditionalFormatting>
  <conditionalFormatting sqref="AC54">
    <cfRule type="cellIs" dxfId="571" priority="11" operator="lessThan">
      <formula>0.8</formula>
    </cfRule>
  </conditionalFormatting>
  <conditionalFormatting sqref="AC97:AC105">
    <cfRule type="cellIs" dxfId="570" priority="10" operator="lessThan">
      <formula>0.8</formula>
    </cfRule>
  </conditionalFormatting>
  <conditionalFormatting sqref="AC107:AC112">
    <cfRule type="cellIs" dxfId="569" priority="8" operator="lessThan">
      <formula>0.8</formula>
    </cfRule>
  </conditionalFormatting>
  <conditionalFormatting sqref="AC139">
    <cfRule type="cellIs" dxfId="568" priority="2" operator="lessThan">
      <formula>0.8</formula>
    </cfRule>
  </conditionalFormatting>
  <conditionalFormatting sqref="AC141:AC157">
    <cfRule type="cellIs" dxfId="567" priority="1" operator="lessThan">
      <formula>0.8</formula>
    </cfRule>
  </conditionalFormatting>
  <dataValidations count="1">
    <dataValidation type="list" allowBlank="1" showInputMessage="1" showErrorMessage="1" sqref="Y5:Z157" xr:uid="{0024A1EF-71F0-47E6-B7A9-5FDCCF19986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816E-57A6-4832-9E2E-3AC08A33FF30}">
  <sheetPr>
    <tabColor theme="8" tint="0.59999389629810485"/>
  </sheetPr>
  <dimension ref="B1:AR36"/>
  <sheetViews>
    <sheetView zoomScale="70" zoomScaleNormal="70" workbookViewId="0">
      <selection activeCell="O37" sqref="O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248</v>
      </c>
      <c r="D3" s="248"/>
      <c r="E3" s="6" t="s">
        <v>2</v>
      </c>
      <c r="F3" s="249">
        <f>'1120(18度C)'!D1+'1120(4度C)'!D1</f>
        <v>209035</v>
      </c>
      <c r="G3" s="250"/>
      <c r="H3" s="6" t="s">
        <v>3</v>
      </c>
      <c r="I3" s="251">
        <f>'1120(18度C)'!F1+'1120(4度C)'!F1</f>
        <v>6637138.9700000025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453.53783664017664</v>
      </c>
      <c r="F6" s="226" t="e">
        <f>AVERAGE(#REF!,D13:K13)</f>
        <v>#REF!</v>
      </c>
      <c r="G6" s="227">
        <f>AVERAGE(D13:K13)</f>
        <v>179.5083007128639</v>
      </c>
      <c r="H6" s="228"/>
      <c r="I6" s="227">
        <f>AVERAGE(L13:O13)</f>
        <v>95.202398800599696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400.00442597884023</v>
      </c>
      <c r="F7" s="230" t="e">
        <f>AVERAGE(#REF!,D14:K14)</f>
        <v>#REF!</v>
      </c>
      <c r="G7" s="217">
        <f>AVERAGE(D14:K14)</f>
        <v>159.03788131821148</v>
      </c>
      <c r="H7" s="218"/>
      <c r="I7" s="217">
        <f>AVERAGE(L14:O14)</f>
        <v>84.167968135012856</v>
      </c>
      <c r="J7" s="218"/>
      <c r="K7" s="217">
        <f>AVERAGE(D28:O28)</f>
        <v>520.76999580557003</v>
      </c>
      <c r="L7" s="218"/>
      <c r="M7" s="217">
        <f>AVERAGE(P28:X28)</f>
        <v>694.62037388382964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0.88227174190557023</v>
      </c>
      <c r="F8" s="222" t="e">
        <f>AVERAGE(D15:K15,#REF!)</f>
        <v>#REF!</v>
      </c>
      <c r="G8" s="223">
        <f>AVERAGE(D15:K15)</f>
        <v>0.8851951531854293</v>
      </c>
      <c r="H8" s="224"/>
      <c r="I8" s="223">
        <f>AVERAGE(L15:O15)</f>
        <v>0.88410085700080221</v>
      </c>
      <c r="J8" s="224"/>
      <c r="K8" s="223">
        <f>AVERAGE(D29:O29)</f>
        <v>0.87982410219203733</v>
      </c>
      <c r="L8" s="224"/>
      <c r="M8" s="223">
        <f>AVERAGE(P29:X29)</f>
        <v>0.88087401567462109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93.877551020408163</v>
      </c>
      <c r="G13" s="23">
        <v>86.021505376344081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107.23509470742519</v>
      </c>
      <c r="E14" s="27">
        <v>70.966966410489292</v>
      </c>
      <c r="F14" s="27">
        <v>82.390468507840254</v>
      </c>
      <c r="G14" s="27">
        <v>76.13071668140698</v>
      </c>
      <c r="H14" s="27">
        <v>125.45802588034708</v>
      </c>
      <c r="I14" s="27">
        <v>204.43269585350376</v>
      </c>
      <c r="J14" s="27" t="s">
        <v>36</v>
      </c>
      <c r="K14" s="54">
        <v>446.65120118646792</v>
      </c>
      <c r="L14" s="26" t="s">
        <v>36</v>
      </c>
      <c r="M14" s="66" t="s">
        <v>36</v>
      </c>
      <c r="N14" s="27">
        <v>91.451756238377101</v>
      </c>
      <c r="O14" s="28">
        <v>76.884180031648611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0.88804062804586481</v>
      </c>
      <c r="E15" s="31">
        <f t="shared" si="0"/>
        <v>0.88708708013111615</v>
      </c>
      <c r="F15" s="31">
        <f t="shared" si="0"/>
        <v>0.87763759932264618</v>
      </c>
      <c r="G15" s="31">
        <f t="shared" si="0"/>
        <v>0.88501958142135617</v>
      </c>
      <c r="H15" s="31">
        <f t="shared" si="0"/>
        <v>0.89000138017682107</v>
      </c>
      <c r="I15" s="31">
        <f t="shared" si="0"/>
        <v>0.87991117297060439</v>
      </c>
      <c r="J15" s="31" t="s">
        <v>36</v>
      </c>
      <c r="K15" s="55">
        <f t="shared" ref="K15" si="1">K14/K13</f>
        <v>0.88866863022959586</v>
      </c>
      <c r="L15" s="30" t="s">
        <v>36</v>
      </c>
      <c r="M15" s="67" t="s">
        <v>36</v>
      </c>
      <c r="N15" s="31">
        <f t="shared" ref="N15:O15" si="2">N14/N13</f>
        <v>0.88403364363764525</v>
      </c>
      <c r="O15" s="32">
        <f t="shared" si="2"/>
        <v>0.88416807036395906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0.16685185185185186</v>
      </c>
      <c r="E16" s="2">
        <v>0.2502314814814815</v>
      </c>
      <c r="F16" s="2">
        <v>0.16672453703703705</v>
      </c>
      <c r="G16" s="2">
        <v>0.25017361111111114</v>
      </c>
      <c r="H16" s="2">
        <v>0.25</v>
      </c>
      <c r="I16" s="2">
        <v>0.16666666666666666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0.70835648148148145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0.53055555555555556</v>
      </c>
      <c r="E17" s="2">
        <v>0.57916666666666672</v>
      </c>
      <c r="F17" s="2">
        <v>0.59097222222222223</v>
      </c>
      <c r="G17" s="2">
        <v>0.54038194444444443</v>
      </c>
      <c r="H17" s="2">
        <v>0.59537037037037033</v>
      </c>
      <c r="I17" s="2">
        <v>0.51180555555555551</v>
      </c>
      <c r="J17" s="2" t="s">
        <v>36</v>
      </c>
      <c r="K17" s="2">
        <v>0.43228009259259259</v>
      </c>
      <c r="L17" s="1" t="s">
        <v>36</v>
      </c>
      <c r="M17" s="68" t="s">
        <v>36</v>
      </c>
      <c r="N17" s="2">
        <v>0.79745370370370372</v>
      </c>
      <c r="O17" s="3">
        <v>0.82986111111111116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</v>
      </c>
      <c r="G18" s="34">
        <v>23.25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183.26783919761172</v>
      </c>
      <c r="E28" s="27" t="s">
        <v>36</v>
      </c>
      <c r="F28" s="27" t="s">
        <v>36</v>
      </c>
      <c r="G28" s="27">
        <v>271.65055563635531</v>
      </c>
      <c r="H28" s="27">
        <v>384.21230879429248</v>
      </c>
      <c r="I28" s="27">
        <v>370.75146333891877</v>
      </c>
      <c r="J28" s="27" t="s">
        <v>36</v>
      </c>
      <c r="K28" s="27" t="s">
        <v>36</v>
      </c>
      <c r="L28" s="27" t="s">
        <v>36</v>
      </c>
      <c r="M28" s="27">
        <v>692.4657250976278</v>
      </c>
      <c r="N28" s="27">
        <v>1000.5276873544555</v>
      </c>
      <c r="O28" s="27">
        <v>742.51439121972885</v>
      </c>
      <c r="P28" s="26">
        <v>248.79614733337698</v>
      </c>
      <c r="Q28" s="27" t="s">
        <v>36</v>
      </c>
      <c r="R28" s="27" t="s">
        <v>36</v>
      </c>
      <c r="S28" s="27" t="s">
        <v>36</v>
      </c>
      <c r="T28" s="27">
        <v>775.28052284838031</v>
      </c>
      <c r="U28" s="27" t="s">
        <v>36</v>
      </c>
      <c r="V28" s="27">
        <v>678.68941421978548</v>
      </c>
      <c r="W28" s="27">
        <v>856.7860678098167</v>
      </c>
      <c r="X28" s="28">
        <v>913.54971720778883</v>
      </c>
    </row>
    <row r="29" spans="2:44" ht="40.15" customHeight="1">
      <c r="B29" s="205"/>
      <c r="C29" s="29" t="s">
        <v>38</v>
      </c>
      <c r="D29" s="31">
        <f>D28/D27</f>
        <v>0.86543146287761097</v>
      </c>
      <c r="E29" s="31" t="s">
        <v>36</v>
      </c>
      <c r="F29" s="31" t="s">
        <v>36</v>
      </c>
      <c r="G29" s="31">
        <f>G28/G27</f>
        <v>0.86777260828280167</v>
      </c>
      <c r="H29" s="31">
        <f>H28/H27</f>
        <v>0.88664378952529044</v>
      </c>
      <c r="I29" s="31">
        <f>I28/I27</f>
        <v>0.88980351201340502</v>
      </c>
      <c r="J29" s="31" t="s">
        <v>36</v>
      </c>
      <c r="K29" s="31" t="s">
        <v>36</v>
      </c>
      <c r="L29" s="31" t="s">
        <v>36</v>
      </c>
      <c r="M29" s="31">
        <f>M28/M27</f>
        <v>0.8918119186863388</v>
      </c>
      <c r="N29" s="31">
        <f>N28/N27</f>
        <v>0.87002407596039599</v>
      </c>
      <c r="O29" s="31">
        <f>O28/O27</f>
        <v>0.88728134799841807</v>
      </c>
      <c r="P29" s="30">
        <f>P28/P27</f>
        <v>0.87078651566681942</v>
      </c>
      <c r="Q29" s="31" t="s">
        <v>36</v>
      </c>
      <c r="R29" s="31" t="s">
        <v>36</v>
      </c>
      <c r="S29" s="31" t="s">
        <v>36</v>
      </c>
      <c r="T29" s="31">
        <f>T28/T27</f>
        <v>0.88834226576376907</v>
      </c>
      <c r="U29" s="31" t="s">
        <v>36</v>
      </c>
      <c r="V29" s="31">
        <f>V28/V27</f>
        <v>0.89120832170274855</v>
      </c>
      <c r="W29" s="31">
        <f>W28/W27</f>
        <v>0.88398562551806481</v>
      </c>
      <c r="X29" s="32">
        <f>X28/X27</f>
        <v>0.87004734972170361</v>
      </c>
    </row>
    <row r="30" spans="2:44" ht="17.25" customHeight="1">
      <c r="B30" s="206" t="s">
        <v>39</v>
      </c>
      <c r="C30" s="14" t="s">
        <v>40</v>
      </c>
      <c r="D30" s="2">
        <v>0.30863425925925925</v>
      </c>
      <c r="E30" s="2" t="s">
        <v>36</v>
      </c>
      <c r="F30" s="2" t="s">
        <v>36</v>
      </c>
      <c r="G30" s="2">
        <v>0.31388888888888888</v>
      </c>
      <c r="H30" s="2">
        <v>0.25</v>
      </c>
      <c r="I30" s="2">
        <v>0.34166666666666662</v>
      </c>
      <c r="J30" s="2" t="s">
        <v>36</v>
      </c>
      <c r="K30" s="2" t="s">
        <v>36</v>
      </c>
      <c r="L30" s="2" t="s">
        <v>36</v>
      </c>
      <c r="M30" s="2">
        <v>0.25003472222222223</v>
      </c>
      <c r="N30" s="2">
        <v>0.16699074074074075</v>
      </c>
      <c r="O30" s="2">
        <v>0.16668981481481482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0.70839120370370368</v>
      </c>
      <c r="W30" s="2">
        <v>0.70844907407407409</v>
      </c>
      <c r="X30" s="3">
        <v>0.70863425925925927</v>
      </c>
    </row>
    <row r="31" spans="2:44" ht="17.25" customHeight="1">
      <c r="B31" s="203"/>
      <c r="C31" s="14" t="s">
        <v>41</v>
      </c>
      <c r="D31" s="2">
        <v>0.37394675925925924</v>
      </c>
      <c r="E31" s="2" t="s">
        <v>36</v>
      </c>
      <c r="F31" s="2" t="s">
        <v>36</v>
      </c>
      <c r="G31" s="2">
        <v>0.38263888888888886</v>
      </c>
      <c r="H31" s="2">
        <v>0.3334259259259259</v>
      </c>
      <c r="I31" s="2">
        <v>0.38572916666666668</v>
      </c>
      <c r="J31" s="2" t="s">
        <v>36</v>
      </c>
      <c r="K31" s="2" t="s">
        <v>36</v>
      </c>
      <c r="L31" s="2" t="s">
        <v>36</v>
      </c>
      <c r="M31" s="2">
        <v>0.43958333333333333</v>
      </c>
      <c r="N31" s="2">
        <v>0.4236111111111111</v>
      </c>
      <c r="O31" s="2">
        <v>0.3634722222222222</v>
      </c>
      <c r="P31" s="1">
        <v>0.83908564814814812</v>
      </c>
      <c r="Q31" s="2" t="s">
        <v>36</v>
      </c>
      <c r="R31" s="2" t="s">
        <v>36</v>
      </c>
      <c r="S31" s="2" t="s">
        <v>36</v>
      </c>
      <c r="T31" s="2">
        <v>0.85347222222222219</v>
      </c>
      <c r="U31" s="2" t="s">
        <v>36</v>
      </c>
      <c r="V31" s="2">
        <v>0.86597222222222225</v>
      </c>
      <c r="W31" s="2">
        <v>1</v>
      </c>
      <c r="X31" s="3">
        <v>0.99894675925925924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8B99-F287-4E1A-8E1F-D3D090B267E4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112978</v>
      </c>
      <c r="E1" s="76" t="s">
        <v>3</v>
      </c>
      <c r="F1" s="77">
        <f>SUM(G5:G208)</f>
        <v>2247051.1700000004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45981</v>
      </c>
      <c r="B2" s="323"/>
      <c r="C2" s="81" t="s">
        <v>34</v>
      </c>
      <c r="D2" s="82">
        <f>AVERAGE(N21,N38,N55,N72,N89,N106,N123,N140,N157,N174,N191,N208)</f>
        <v>593.20765333817815</v>
      </c>
      <c r="E2" s="82" t="s">
        <v>80</v>
      </c>
      <c r="F2" s="83">
        <f>F1/D1</f>
        <v>19.889280833436601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2314</v>
      </c>
      <c r="G5" s="94">
        <f t="shared" ref="G5:G6" si="0">E5*F5</f>
        <v>69072.900000000009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3115.3328347045594</v>
      </c>
      <c r="N5" s="98">
        <f>M5/L5</f>
        <v>183.25487262967997</v>
      </c>
      <c r="O5" s="100">
        <f>L5-I5</f>
        <v>0</v>
      </c>
      <c r="P5" s="101">
        <f>N5-K5</f>
        <v>-28.509833252672962</v>
      </c>
      <c r="Q5" s="102">
        <f>N5/K5</f>
        <v>0.86537023186237771</v>
      </c>
      <c r="R5" s="272">
        <f>Q21</f>
        <v>0.86543146287761097</v>
      </c>
      <c r="S5" s="1">
        <v>0.30863425925925925</v>
      </c>
      <c r="T5" s="2">
        <v>0.33958333333333335</v>
      </c>
      <c r="U5" s="103">
        <v>5.4333333333332767</v>
      </c>
      <c r="V5" s="104">
        <v>44.566666666666706</v>
      </c>
      <c r="W5" s="86"/>
      <c r="X5" s="87"/>
      <c r="Y5" s="274"/>
      <c r="Z5" s="275"/>
      <c r="AA5" s="108">
        <f>M5-J5</f>
        <v>-484.66716529544055</v>
      </c>
      <c r="AB5" s="109">
        <f>M5/J5</f>
        <v>0.8653702318623776</v>
      </c>
      <c r="AC5" s="289">
        <f>AB21</f>
        <v>0.86543146287761097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2310</v>
      </c>
      <c r="G6" s="94">
        <f t="shared" si="0"/>
        <v>68191.199999999997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3115.7736980142395</v>
      </c>
      <c r="N6" s="98">
        <f>M6/L6</f>
        <v>183.28080576554351</v>
      </c>
      <c r="O6" s="100">
        <f>L6-I6</f>
        <v>0</v>
      </c>
      <c r="P6" s="101">
        <f>N6-K6</f>
        <v>-28.483900116809423</v>
      </c>
      <c r="Q6" s="102">
        <f>N6/K6</f>
        <v>0.86549269389284433</v>
      </c>
      <c r="R6" s="272"/>
      <c r="S6" s="1">
        <v>0.34305555555555556</v>
      </c>
      <c r="T6" s="2">
        <v>0.37394675925925924</v>
      </c>
      <c r="U6" s="103">
        <v>4.9999999999999822</v>
      </c>
      <c r="V6" s="104">
        <v>44.483333333333306</v>
      </c>
      <c r="W6" s="105"/>
      <c r="X6" s="106"/>
      <c r="Y6" s="264"/>
      <c r="Z6" s="265"/>
      <c r="AA6" s="110">
        <f>M6-J6</f>
        <v>-484.22630198576053</v>
      </c>
      <c r="AB6" s="111">
        <f>M6/J6</f>
        <v>0.86549269389284433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3115.5532663593995</v>
      </c>
      <c r="N21" s="138">
        <f>M21/L21</f>
        <v>183.26783919761172</v>
      </c>
      <c r="O21" s="139">
        <f>L21-I21</f>
        <v>0</v>
      </c>
      <c r="P21" s="140">
        <f>N21-K21</f>
        <v>-28.496866684741207</v>
      </c>
      <c r="Q21" s="141">
        <f>N21/K21</f>
        <v>0.86543146287761097</v>
      </c>
      <c r="R21" s="273"/>
      <c r="S21" s="142">
        <f>S5</f>
        <v>0.30863425925925925</v>
      </c>
      <c r="T21" s="143">
        <f>INDEX(T5:T20,COUNTA(T5:T20))</f>
        <v>0.37394675925925924</v>
      </c>
      <c r="U21" s="144"/>
      <c r="V21" s="144"/>
      <c r="W21" s="145"/>
      <c r="X21" s="146"/>
      <c r="Y21" s="260"/>
      <c r="Z21" s="261"/>
      <c r="AA21" s="147">
        <f>M21-J21</f>
        <v>-484.44673364060054</v>
      </c>
      <c r="AB21" s="148">
        <f>M21/J21</f>
        <v>0.86543146287761097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1321</v>
      </c>
      <c r="G22" s="94">
        <f t="shared" ref="G22:G23" si="5">E22*F22</f>
        <v>33870.44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3143.1592861863878</v>
      </c>
      <c r="N22" s="98">
        <f>M22/L22</f>
        <v>285.74175328967164</v>
      </c>
      <c r="O22" s="100">
        <f>L22-I22</f>
        <v>0</v>
      </c>
      <c r="P22" s="101">
        <f>N22-K22</f>
        <v>-41.530973983055617</v>
      </c>
      <c r="Q22" s="102">
        <f>N22/K22</f>
        <v>0.87309980171844115</v>
      </c>
      <c r="R22" s="271">
        <f>Q38</f>
        <v>0.86777260828280167</v>
      </c>
      <c r="S22" s="1">
        <v>0.31388888888888888</v>
      </c>
      <c r="T22" s="2">
        <v>0.33140046296296294</v>
      </c>
      <c r="U22" s="103">
        <v>4.7333333333333272</v>
      </c>
      <c r="V22" s="104">
        <v>25.21666666666664</v>
      </c>
      <c r="W22" s="172"/>
      <c r="X22" s="150"/>
      <c r="Y22" s="274"/>
      <c r="Z22" s="275"/>
      <c r="AA22" s="108">
        <f>M22-J22</f>
        <v>-456.84071381361218</v>
      </c>
      <c r="AB22" s="151">
        <f>M22/J22</f>
        <v>0.87309980171844104</v>
      </c>
      <c r="AC22" s="276">
        <f>AB38</f>
        <v>0.86777260828280167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3555</v>
      </c>
      <c r="G23" s="94">
        <f t="shared" si="5"/>
        <v>101566.35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3104.8034934497841</v>
      </c>
      <c r="N23" s="98">
        <f>M23/L23</f>
        <v>258.7336244541487</v>
      </c>
      <c r="O23" s="100">
        <f>L23-I23</f>
        <v>0</v>
      </c>
      <c r="P23" s="101">
        <f>N23-K23</f>
        <v>-41.266375545851304</v>
      </c>
      <c r="Q23" s="102">
        <f>N23/K23</f>
        <v>0.86244541484716231</v>
      </c>
      <c r="R23" s="272"/>
      <c r="S23" s="1">
        <v>0.33493055555555556</v>
      </c>
      <c r="T23" s="2">
        <v>0.38263888888888886</v>
      </c>
      <c r="U23" s="103">
        <v>5.0833333333333819</v>
      </c>
      <c r="V23" s="104">
        <v>68.699999999999946</v>
      </c>
      <c r="W23" s="105"/>
      <c r="X23" s="106"/>
      <c r="Y23" s="264"/>
      <c r="Z23" s="265"/>
      <c r="AA23" s="110">
        <f>M23-J23</f>
        <v>-495.19650655021587</v>
      </c>
      <c r="AB23" s="102">
        <f>M23/J23</f>
        <v>0.86244541484716231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3123.981389818086</v>
      </c>
      <c r="N38" s="138">
        <f>M38/L38</f>
        <v>271.65055563635531</v>
      </c>
      <c r="O38" s="139">
        <f>L38-I38</f>
        <v>0</v>
      </c>
      <c r="P38" s="140">
        <f>N38-K38</f>
        <v>-41.392922624514256</v>
      </c>
      <c r="Q38" s="141">
        <f>N38/K38</f>
        <v>0.86777260828280167</v>
      </c>
      <c r="R38" s="273"/>
      <c r="S38" s="142">
        <f>S22</f>
        <v>0.31388888888888888</v>
      </c>
      <c r="T38" s="143">
        <f>INDEX(T22:T37,COUNTA(T22:T37))</f>
        <v>0.38263888888888886</v>
      </c>
      <c r="U38" s="144"/>
      <c r="V38" s="155"/>
      <c r="W38" s="134"/>
      <c r="X38" s="138"/>
      <c r="Y38" s="260"/>
      <c r="Z38" s="261"/>
      <c r="AA38" s="156">
        <f>M38-J38</f>
        <v>-476.01861018191403</v>
      </c>
      <c r="AB38" s="141">
        <f>M38/J38</f>
        <v>0.86777260828280167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1517</v>
      </c>
      <c r="G39" s="158">
        <f t="shared" ref="G39:G41" si="9">E39*F39</f>
        <v>21283.51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2305.2764879696078</v>
      </c>
      <c r="N39" s="162">
        <f>M39/L39</f>
        <v>384.21274799493466</v>
      </c>
      <c r="O39" s="164">
        <f>L39-I39</f>
        <v>0</v>
      </c>
      <c r="P39" s="165">
        <f>N39-K39</f>
        <v>-49.120585338398655</v>
      </c>
      <c r="Q39" s="151">
        <f>N39/K39</f>
        <v>0.88664480306523386</v>
      </c>
      <c r="R39" s="271">
        <f>Q55</f>
        <v>0.88664378952529044</v>
      </c>
      <c r="S39" s="166">
        <v>0.25</v>
      </c>
      <c r="T39" s="167">
        <v>0.27741898148148147</v>
      </c>
      <c r="U39" s="168"/>
      <c r="V39" s="169">
        <v>39.48333333333332</v>
      </c>
      <c r="W39" s="167"/>
      <c r="X39" s="170"/>
      <c r="Y39" s="274"/>
      <c r="Z39" s="275"/>
      <c r="AA39" s="108">
        <f>M39-J39</f>
        <v>-294.72351203039216</v>
      </c>
      <c r="AB39" s="151">
        <f>M39/J39</f>
        <v>0.88664480306523374</v>
      </c>
      <c r="AC39" s="276">
        <f>AB55</f>
        <v>0.88664378952529033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1200</v>
      </c>
      <c r="G40" s="94">
        <f t="shared" si="9"/>
        <v>21276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2305.229455709713</v>
      </c>
      <c r="N40" s="98">
        <f>M40/L40</f>
        <v>384.20490928495218</v>
      </c>
      <c r="O40" s="100">
        <f>L40-I40</f>
        <v>0</v>
      </c>
      <c r="P40" s="101">
        <f>N40-K40</f>
        <v>-49.128424048381135</v>
      </c>
      <c r="Q40" s="102">
        <f>N40/K40</f>
        <v>0.88662671373450508</v>
      </c>
      <c r="R40" s="272"/>
      <c r="S40" s="1">
        <v>0.28055555555555556</v>
      </c>
      <c r="T40" s="2">
        <v>0.30224537037037036</v>
      </c>
      <c r="U40" s="103">
        <v>4.5166666666666799</v>
      </c>
      <c r="V40" s="104">
        <v>31.233333333333313</v>
      </c>
      <c r="W40" s="105"/>
      <c r="X40" s="112"/>
      <c r="Y40" s="264"/>
      <c r="Z40" s="265"/>
      <c r="AA40" s="110">
        <f>M40-J40</f>
        <v>-294.77054429028703</v>
      </c>
      <c r="AB40" s="102">
        <f>M40/J40</f>
        <v>0.88662671373450497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1542</v>
      </c>
      <c r="G41" s="94">
        <f t="shared" si="9"/>
        <v>22343.58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2305.315614617944</v>
      </c>
      <c r="N41" s="98">
        <f>M41/L41</f>
        <v>384.21926910299067</v>
      </c>
      <c r="O41" s="100">
        <f>L41-I41</f>
        <v>0</v>
      </c>
      <c r="P41" s="101">
        <f>N41-K41</f>
        <v>-49.114064230342649</v>
      </c>
      <c r="Q41" s="102">
        <f>N41/K41</f>
        <v>0.88665985177613238</v>
      </c>
      <c r="R41" s="272"/>
      <c r="S41" s="1">
        <v>0.30555555555555558</v>
      </c>
      <c r="T41" s="2">
        <v>0.3334259259259259</v>
      </c>
      <c r="U41" s="103">
        <v>4.766666666666719</v>
      </c>
      <c r="V41" s="104">
        <v>40.133333333333269</v>
      </c>
      <c r="W41" s="105"/>
      <c r="X41" s="112"/>
      <c r="Y41" s="264"/>
      <c r="Z41" s="265"/>
      <c r="AA41" s="110">
        <f>M41-J41</f>
        <v>-294.68438538205601</v>
      </c>
      <c r="AB41" s="102">
        <f>M41/J41</f>
        <v>0.88665985177613227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2305.2738527657548</v>
      </c>
      <c r="N55" s="138">
        <f>M55/L55</f>
        <v>384.21230879429248</v>
      </c>
      <c r="O55" s="139">
        <f>L55-I55</f>
        <v>0</v>
      </c>
      <c r="P55" s="140">
        <f>N55-K55</f>
        <v>-49.121024539040832</v>
      </c>
      <c r="Q55" s="141">
        <f>N55/K55</f>
        <v>0.88664378952529044</v>
      </c>
      <c r="R55" s="273"/>
      <c r="S55" s="142">
        <f>S39</f>
        <v>0.25</v>
      </c>
      <c r="T55" s="143">
        <f>INDEX(T39:T54,COUNTA(T39:T54))</f>
        <v>0.3334259259259259</v>
      </c>
      <c r="U55" s="144"/>
      <c r="V55" s="155"/>
      <c r="W55" s="134"/>
      <c r="X55" s="138"/>
      <c r="Y55" s="260"/>
      <c r="Z55" s="261"/>
      <c r="AA55" s="156">
        <f>M55-J55</f>
        <v>-294.72614723424522</v>
      </c>
      <c r="AB55" s="141">
        <f>M55/J55</f>
        <v>0.88664378952529033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753</v>
      </c>
      <c r="G56" s="94">
        <f t="shared" ref="G56:G57" si="14">E56*F56</f>
        <v>14600.67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2223.7899917965451</v>
      </c>
      <c r="N56" s="98">
        <f>M56/L56</f>
        <v>370.63166529942418</v>
      </c>
      <c r="O56" s="100">
        <f>L56-I56</f>
        <v>0</v>
      </c>
      <c r="P56" s="101">
        <f>N56-K56</f>
        <v>-46.035001367242501</v>
      </c>
      <c r="Q56" s="102">
        <f>N56/K56</f>
        <v>0.88951599671861803</v>
      </c>
      <c r="R56" s="271">
        <f>Q72</f>
        <v>0.88980351201340502</v>
      </c>
      <c r="S56" s="1">
        <v>0.34166666666666662</v>
      </c>
      <c r="T56" s="2">
        <v>0.35577546296296297</v>
      </c>
      <c r="U56" s="103">
        <v>4.9999999999999023</v>
      </c>
      <c r="V56" s="104">
        <v>20.316666666666752</v>
      </c>
      <c r="W56" s="105"/>
      <c r="X56" s="170"/>
      <c r="Y56" s="274"/>
      <c r="Z56" s="275"/>
      <c r="AA56" s="108">
        <f>M56-J56</f>
        <v>-276.21000820345489</v>
      </c>
      <c r="AB56" s="151">
        <f>M56/J56</f>
        <v>0.88951599671861803</v>
      </c>
      <c r="AC56" s="276">
        <f>AB72</f>
        <v>0.88980351201340513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1426</v>
      </c>
      <c r="G57" s="94">
        <f t="shared" si="14"/>
        <v>28092.2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2225.2275682704803</v>
      </c>
      <c r="N57" s="98">
        <f>M57/L57</f>
        <v>370.87126137841341</v>
      </c>
      <c r="O57" s="100">
        <f>L57-I57</f>
        <v>0</v>
      </c>
      <c r="P57" s="101">
        <f>N57-K57</f>
        <v>-45.795405288253278</v>
      </c>
      <c r="Q57" s="102">
        <f>N57/K57</f>
        <v>0.89009102730819212</v>
      </c>
      <c r="R57" s="272"/>
      <c r="S57" s="1">
        <v>0.35902777777777778</v>
      </c>
      <c r="T57" s="2">
        <v>0.38572916666666668</v>
      </c>
      <c r="U57" s="103">
        <v>4.6833333333333194</v>
      </c>
      <c r="V57" s="104">
        <v>38.450000000000017</v>
      </c>
      <c r="W57" s="105"/>
      <c r="X57" s="112"/>
      <c r="Y57" s="264"/>
      <c r="Z57" s="265"/>
      <c r="AA57" s="110">
        <f>M57-J57</f>
        <v>-274.77243172951967</v>
      </c>
      <c r="AB57" s="102">
        <f>M57/J57</f>
        <v>0.89009102730819212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2224.5087800335127</v>
      </c>
      <c r="N72" s="138">
        <f>M72/L72</f>
        <v>370.75146333891877</v>
      </c>
      <c r="O72" s="139">
        <f>L72-I72</f>
        <v>0</v>
      </c>
      <c r="P72" s="140">
        <f>N72-K72</f>
        <v>-45.915203327747918</v>
      </c>
      <c r="Q72" s="141">
        <f>N72/K72</f>
        <v>0.88980351201340502</v>
      </c>
      <c r="R72" s="273"/>
      <c r="S72" s="142">
        <f>S56</f>
        <v>0.34166666666666662</v>
      </c>
      <c r="T72" s="143">
        <f>INDEX(T56:T71,COUNTA(T56:T71))</f>
        <v>0.38572916666666668</v>
      </c>
      <c r="U72" s="144"/>
      <c r="V72" s="155"/>
      <c r="W72" s="134"/>
      <c r="X72" s="138"/>
      <c r="Y72" s="260"/>
      <c r="Z72" s="261"/>
      <c r="AA72" s="156">
        <f>M72-J72</f>
        <v>-275.49121996648728</v>
      </c>
      <c r="AB72" s="141">
        <f>M72/J72</f>
        <v>0.88980351201340513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2650</v>
      </c>
      <c r="G73" s="158">
        <f t="shared" ref="G73:G76" si="18">E73*F73</f>
        <v>56842.5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2947.1733086190939</v>
      </c>
      <c r="N73" s="162">
        <f>M73/L73</f>
        <v>736.79332715477346</v>
      </c>
      <c r="O73" s="164">
        <f>L73-I73</f>
        <v>0</v>
      </c>
      <c r="P73" s="165">
        <f>N73-K73</f>
        <v>-88.206672845226535</v>
      </c>
      <c r="Q73" s="151">
        <f>N73/K73</f>
        <v>0.89308282079366486</v>
      </c>
      <c r="R73" s="271">
        <f>Q89</f>
        <v>0.8918119186863388</v>
      </c>
      <c r="S73" s="166">
        <v>0.25003472222222223</v>
      </c>
      <c r="T73" s="167">
        <v>0.28749999999999998</v>
      </c>
      <c r="U73" s="168"/>
      <c r="V73" s="169">
        <v>53.94999999999996</v>
      </c>
      <c r="W73" s="172"/>
      <c r="X73" s="150"/>
      <c r="Y73" s="274"/>
      <c r="Z73" s="275"/>
      <c r="AA73" s="108">
        <f>M73-J73</f>
        <v>-352.82669138090614</v>
      </c>
      <c r="AB73" s="151">
        <f>M73/J73</f>
        <v>0.89308282079366486</v>
      </c>
      <c r="AC73" s="276">
        <f>AB89</f>
        <v>0.8918119186863388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3205</v>
      </c>
      <c r="G74" s="94">
        <f t="shared" si="18"/>
        <v>57337.450000000004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2944.1183975503955</v>
      </c>
      <c r="N74" s="98">
        <f>M74/L74</f>
        <v>736.02959938759886</v>
      </c>
      <c r="O74" s="100">
        <f>L74-I74</f>
        <v>0</v>
      </c>
      <c r="P74" s="101">
        <f>N74-K74</f>
        <v>-88.970400612401136</v>
      </c>
      <c r="Q74" s="102">
        <f>N74/K74</f>
        <v>0.89215709016678646</v>
      </c>
      <c r="R74" s="272"/>
      <c r="S74" s="1">
        <v>0.29097222222222224</v>
      </c>
      <c r="T74" s="2">
        <v>0.33633101851851854</v>
      </c>
      <c r="U74" s="103">
        <v>5.0000000000000622</v>
      </c>
      <c r="V74" s="104">
        <v>65.316666666666677</v>
      </c>
      <c r="W74" s="105"/>
      <c r="X74" s="106"/>
      <c r="Y74" s="264"/>
      <c r="Z74" s="265"/>
      <c r="AA74" s="110">
        <f>M74-J74</f>
        <v>-355.88160244960454</v>
      </c>
      <c r="AB74" s="102">
        <f>M74/J74</f>
        <v>0.89215709016678646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1330</v>
      </c>
      <c r="G75" s="94">
        <f t="shared" si="18"/>
        <v>29632.400000000001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2941.0319410319435</v>
      </c>
      <c r="N75" s="98">
        <f>M75/L75</f>
        <v>588.20638820638874</v>
      </c>
      <c r="O75" s="100">
        <f>L75-I75</f>
        <v>0</v>
      </c>
      <c r="P75" s="101">
        <f>N75-K75</f>
        <v>-71.793611793611262</v>
      </c>
      <c r="Q75" s="102">
        <f>N75/K75</f>
        <v>0.89122180031271026</v>
      </c>
      <c r="R75" s="272"/>
      <c r="S75" s="1">
        <v>0.33958333333333335</v>
      </c>
      <c r="T75" s="2">
        <v>0.35842592592592593</v>
      </c>
      <c r="U75" s="103">
        <v>4.6833333333333194</v>
      </c>
      <c r="V75" s="104">
        <v>27.133333333333312</v>
      </c>
      <c r="W75" s="105"/>
      <c r="X75" s="106"/>
      <c r="Y75" s="264"/>
      <c r="Z75" s="265"/>
      <c r="AA75" s="110">
        <f>M75-J75</f>
        <v>-358.96805896805654</v>
      </c>
      <c r="AB75" s="102">
        <f>M75/J75</f>
        <v>0.89122180031271014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5426</v>
      </c>
      <c r="G76" s="94">
        <f t="shared" si="18"/>
        <v>90397.16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2939.5936794582399</v>
      </c>
      <c r="N76" s="98">
        <f>M76/L76</f>
        <v>734.89841986455997</v>
      </c>
      <c r="O76" s="100">
        <f>L76-I76</f>
        <v>0</v>
      </c>
      <c r="P76" s="101">
        <f>N76-K76</f>
        <v>-90.101580135440031</v>
      </c>
      <c r="Q76" s="102">
        <f>N76/K76</f>
        <v>0.89078596347219385</v>
      </c>
      <c r="R76" s="272"/>
      <c r="S76" s="1">
        <v>0.36267361111111113</v>
      </c>
      <c r="T76" s="2">
        <v>0.43958333333333333</v>
      </c>
      <c r="U76" s="103">
        <v>6.1166666666666902</v>
      </c>
      <c r="V76" s="104">
        <v>110.74999999999997</v>
      </c>
      <c r="W76" s="105"/>
      <c r="X76" s="106"/>
      <c r="Y76" s="264"/>
      <c r="Z76" s="265"/>
      <c r="AA76" s="110">
        <f>M76-J76</f>
        <v>-360.40632054176012</v>
      </c>
      <c r="AB76" s="102">
        <f>M76/J76</f>
        <v>0.89078596347219385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2942.9793316649179</v>
      </c>
      <c r="N89" s="138">
        <f>M89/L89</f>
        <v>692.4657250976278</v>
      </c>
      <c r="O89" s="139">
        <f>L89-I89</f>
        <v>0</v>
      </c>
      <c r="P89" s="140">
        <f>N89-K89</f>
        <v>-84.004863137666348</v>
      </c>
      <c r="Q89" s="141">
        <f>N89/K89</f>
        <v>0.8918119186863388</v>
      </c>
      <c r="R89" s="273"/>
      <c r="S89" s="142">
        <f>S73</f>
        <v>0.25003472222222223</v>
      </c>
      <c r="T89" s="143">
        <f>INDEX(T73:T88,COUNTA(T73:T88))</f>
        <v>0.43958333333333333</v>
      </c>
      <c r="U89" s="144"/>
      <c r="V89" s="155"/>
      <c r="W89" s="88"/>
      <c r="X89" s="90"/>
      <c r="Y89" s="260"/>
      <c r="Z89" s="261"/>
      <c r="AA89" s="156">
        <f>M89-J89</f>
        <v>-357.02066833508206</v>
      </c>
      <c r="AB89" s="141">
        <f>M89/J89</f>
        <v>0.8918119186863388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1739</v>
      </c>
      <c r="G90" s="158">
        <f t="shared" ref="G90:G93" si="23">E90*F90</f>
        <v>31615.02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3111.5308151093459</v>
      </c>
      <c r="N90" s="162">
        <f>M90/L90</f>
        <v>1037.176938369782</v>
      </c>
      <c r="O90" s="164">
        <f>L90-I90</f>
        <v>0</v>
      </c>
      <c r="P90" s="165">
        <f>N90-K90</f>
        <v>-162.82306163021804</v>
      </c>
      <c r="Q90" s="151">
        <f>N90/K90</f>
        <v>0.86431411530815161</v>
      </c>
      <c r="R90" s="271">
        <f>Q106</f>
        <v>0.87002407596039599</v>
      </c>
      <c r="S90" s="166">
        <v>0.16699074074074075</v>
      </c>
      <c r="T90" s="167">
        <v>0.19027777777777777</v>
      </c>
      <c r="U90" s="168"/>
      <c r="V90" s="169">
        <v>33.53333333333331</v>
      </c>
      <c r="W90" s="172"/>
      <c r="X90" s="150"/>
      <c r="Y90" s="274"/>
      <c r="Z90" s="275"/>
      <c r="AA90" s="108">
        <f>M90-J90</f>
        <v>-488.46918489065411</v>
      </c>
      <c r="AB90" s="151">
        <f>M90/J90</f>
        <v>0.86431411530815161</v>
      </c>
      <c r="AC90" s="276">
        <f>AB106</f>
        <v>0.8700240759603961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2513</v>
      </c>
      <c r="G91" s="94">
        <f t="shared" si="23"/>
        <v>45686.34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3109.9346854589203</v>
      </c>
      <c r="N91" s="98">
        <f>M91/L91</f>
        <v>1036.6448951529735</v>
      </c>
      <c r="O91" s="100">
        <f>L91-I91</f>
        <v>0</v>
      </c>
      <c r="P91" s="101">
        <f>N91-K91</f>
        <v>-163.3551048470265</v>
      </c>
      <c r="Q91" s="102">
        <f>N91/K91</f>
        <v>0.86387074596081126</v>
      </c>
      <c r="R91" s="272"/>
      <c r="S91" s="1">
        <v>0.20069444444444445</v>
      </c>
      <c r="T91" s="2">
        <v>0.23436342592592593</v>
      </c>
      <c r="U91" s="103">
        <v>15.000000000000027</v>
      </c>
      <c r="V91" s="104">
        <v>48.483333333333334</v>
      </c>
      <c r="W91" s="105"/>
      <c r="X91" s="106"/>
      <c r="Y91" s="264"/>
      <c r="Z91" s="265"/>
      <c r="AA91" s="110">
        <f>M91-J91</f>
        <v>-490.06531454107972</v>
      </c>
      <c r="AB91" s="102">
        <f>M91/J91</f>
        <v>0.86387074596081115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6446</v>
      </c>
      <c r="G92" s="94">
        <f t="shared" si="23"/>
        <v>92048.87999999999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3111.50442477876</v>
      </c>
      <c r="N92" s="98">
        <f>M92/L92</f>
        <v>1037.1681415929199</v>
      </c>
      <c r="O92" s="100">
        <f>L92-I92</f>
        <v>0</v>
      </c>
      <c r="P92" s="101">
        <f>N92-K92</f>
        <v>-162.83185840708006</v>
      </c>
      <c r="Q92" s="102">
        <f>N92/K92</f>
        <v>0.8643067846607666</v>
      </c>
      <c r="R92" s="272"/>
      <c r="S92" s="1">
        <v>0.24444444444444444</v>
      </c>
      <c r="T92" s="2">
        <v>0.33076388888888891</v>
      </c>
      <c r="U92" s="103">
        <v>14.516666666666644</v>
      </c>
      <c r="V92" s="104">
        <v>124.30000000000004</v>
      </c>
      <c r="W92" s="105"/>
      <c r="X92" s="106"/>
      <c r="Y92" s="264"/>
      <c r="Z92" s="265"/>
      <c r="AA92" s="110">
        <f>M92-J92</f>
        <v>-488.49557522123996</v>
      </c>
      <c r="AB92" s="102">
        <f>M92/J92</f>
        <v>0.86430678466076671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5294</v>
      </c>
      <c r="G93" s="94">
        <f t="shared" si="23"/>
        <v>74274.819999999992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2673.3623229064392</v>
      </c>
      <c r="N93" s="98">
        <f>M93/L93</f>
        <v>891.1207743021464</v>
      </c>
      <c r="O93" s="100">
        <f>L93-I93</f>
        <v>0</v>
      </c>
      <c r="P93" s="101">
        <f>N93-K93</f>
        <v>-108.8792256978536</v>
      </c>
      <c r="Q93" s="102">
        <f>N93/K93</f>
        <v>0.89112077430214642</v>
      </c>
      <c r="R93" s="272"/>
      <c r="S93" s="1">
        <v>0.34109953703703705</v>
      </c>
      <c r="T93" s="2">
        <v>0.4236111111111111</v>
      </c>
      <c r="U93" s="103">
        <v>14.883333333333315</v>
      </c>
      <c r="V93" s="104">
        <v>118.81666666666663</v>
      </c>
      <c r="W93" s="105"/>
      <c r="X93" s="106"/>
      <c r="Y93" s="264"/>
      <c r="Z93" s="265"/>
      <c r="AA93" s="110">
        <f>M93-J93</f>
        <v>-326.6376770935608</v>
      </c>
      <c r="AB93" s="102">
        <f>M93/J93</f>
        <v>0.89112077430214642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3001.5830620633665</v>
      </c>
      <c r="N106" s="138">
        <f t="shared" ref="N106:N111" si="28">M106/L106</f>
        <v>1000.5276873544555</v>
      </c>
      <c r="O106" s="139">
        <f t="shared" ref="O106:O111" si="29">L106-I106</f>
        <v>0</v>
      </c>
      <c r="P106" s="140">
        <f t="shared" ref="P106:P111" si="30">N106-K106</f>
        <v>-149.47231264554455</v>
      </c>
      <c r="Q106" s="141">
        <f t="shared" ref="Q106:Q111" si="31">N106/K106</f>
        <v>0.87002407596039599</v>
      </c>
      <c r="R106" s="273"/>
      <c r="S106" s="142">
        <f>S90</f>
        <v>0.16699074074074075</v>
      </c>
      <c r="T106" s="143">
        <f>INDEX(T90:T105,COUNTA(T90:T105))</f>
        <v>0.4236111111111111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-448.41693793663353</v>
      </c>
      <c r="AB106" s="141">
        <f t="shared" ref="AB106:AB111" si="33">M106/J106</f>
        <v>0.8700240759603961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1795</v>
      </c>
      <c r="G107" s="158">
        <f t="shared" ref="G107:G111" si="34">E107*F107</f>
        <v>44928.85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2913.4355275022535</v>
      </c>
      <c r="N107" s="162">
        <f t="shared" si="28"/>
        <v>728.35888187556338</v>
      </c>
      <c r="O107" s="164">
        <f t="shared" si="29"/>
        <v>0</v>
      </c>
      <c r="P107" s="165">
        <f t="shared" si="30"/>
        <v>-96.641118124436616</v>
      </c>
      <c r="Q107" s="151">
        <f t="shared" si="31"/>
        <v>0.88285925075825866</v>
      </c>
      <c r="R107" s="271">
        <f>Q123</f>
        <v>0.88728134799841807</v>
      </c>
      <c r="S107" s="166">
        <v>0.16668981481481482</v>
      </c>
      <c r="T107" s="167">
        <v>0.19236111111111112</v>
      </c>
      <c r="U107" s="168"/>
      <c r="V107" s="169">
        <v>36.966666666666676</v>
      </c>
      <c r="W107" s="167"/>
      <c r="X107" s="170"/>
      <c r="Y107" s="274"/>
      <c r="Z107" s="275"/>
      <c r="AA107" s="108">
        <f t="shared" si="32"/>
        <v>-386.56447249774646</v>
      </c>
      <c r="AB107" s="151">
        <f t="shared" si="33"/>
        <v>0.88285925075825866</v>
      </c>
      <c r="AC107" s="276">
        <f>AB123</f>
        <v>0.88728134799841807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1266</v>
      </c>
      <c r="G108" s="94">
        <f t="shared" si="34"/>
        <v>32219.7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2910.344827586207</v>
      </c>
      <c r="N108" s="98">
        <f t="shared" si="28"/>
        <v>727.58620689655174</v>
      </c>
      <c r="O108" s="100">
        <f t="shared" si="29"/>
        <v>0</v>
      </c>
      <c r="P108" s="101">
        <f t="shared" si="30"/>
        <v>-97.413793103448256</v>
      </c>
      <c r="Q108" s="102">
        <f t="shared" si="31"/>
        <v>0.88192267502612331</v>
      </c>
      <c r="R108" s="272"/>
      <c r="S108" s="1">
        <v>0.20277777777777778</v>
      </c>
      <c r="T108" s="2">
        <v>0.22090277777777778</v>
      </c>
      <c r="U108" s="103">
        <v>14.999999999999986</v>
      </c>
      <c r="V108" s="104">
        <v>26.1</v>
      </c>
      <c r="W108" s="105"/>
      <c r="X108" s="112"/>
      <c r="Y108" s="264"/>
      <c r="Z108" s="265"/>
      <c r="AA108" s="110">
        <f t="shared" si="32"/>
        <v>-389.65517241379303</v>
      </c>
      <c r="AB108" s="102">
        <f t="shared" si="33"/>
        <v>0.88192267502612331</v>
      </c>
      <c r="AC108" s="277"/>
    </row>
    <row r="109" spans="1:29" ht="15.75" customHeight="1">
      <c r="A109" s="280"/>
      <c r="B109" s="91" t="s">
        <v>110</v>
      </c>
      <c r="C109" s="262" t="s">
        <v>192</v>
      </c>
      <c r="D109" s="263"/>
      <c r="E109" s="92">
        <v>30</v>
      </c>
      <c r="F109" s="93">
        <v>1952</v>
      </c>
      <c r="G109" s="94">
        <f t="shared" si="34"/>
        <v>58560</v>
      </c>
      <c r="H109" s="95"/>
      <c r="I109" s="96">
        <v>4</v>
      </c>
      <c r="J109" s="97">
        <v>3000</v>
      </c>
      <c r="K109" s="98">
        <f t="shared" si="24"/>
        <v>750</v>
      </c>
      <c r="L109" s="99">
        <v>4</v>
      </c>
      <c r="M109" s="97">
        <f>F109/V109*60</f>
        <v>2683.1615120274896</v>
      </c>
      <c r="N109" s="98">
        <f t="shared" si="28"/>
        <v>670.7903780068724</v>
      </c>
      <c r="O109" s="100">
        <f t="shared" si="29"/>
        <v>0</v>
      </c>
      <c r="P109" s="101">
        <f t="shared" si="30"/>
        <v>-79.209621993127598</v>
      </c>
      <c r="Q109" s="102">
        <f t="shared" si="31"/>
        <v>0.89438717067582985</v>
      </c>
      <c r="R109" s="272"/>
      <c r="S109" s="1">
        <v>0.23149305555555555</v>
      </c>
      <c r="T109" s="2">
        <v>0.26180555555555557</v>
      </c>
      <c r="U109" s="103">
        <v>15.249999999999986</v>
      </c>
      <c r="V109" s="104">
        <v>43.650000000000027</v>
      </c>
      <c r="W109" s="105"/>
      <c r="X109" s="112"/>
      <c r="Y109" s="264"/>
      <c r="Z109" s="265"/>
      <c r="AA109" s="110">
        <f t="shared" si="32"/>
        <v>-316.83848797251039</v>
      </c>
      <c r="AB109" s="102">
        <f t="shared" si="33"/>
        <v>0.89438717067582985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2005</v>
      </c>
      <c r="G110" s="94">
        <f t="shared" si="34"/>
        <v>49764.1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2917.5424413904593</v>
      </c>
      <c r="N110" s="98">
        <f t="shared" si="28"/>
        <v>729.38561034761483</v>
      </c>
      <c r="O110" s="100">
        <f t="shared" si="29"/>
        <v>0</v>
      </c>
      <c r="P110" s="101">
        <f t="shared" si="30"/>
        <v>-95.614389652385171</v>
      </c>
      <c r="Q110" s="102">
        <f t="shared" si="31"/>
        <v>0.88410377011832098</v>
      </c>
      <c r="R110" s="272"/>
      <c r="S110" s="1">
        <v>0.2722222222222222</v>
      </c>
      <c r="T110" s="2">
        <v>0.30085648148148147</v>
      </c>
      <c r="U110" s="103">
        <v>14.999999999999947</v>
      </c>
      <c r="V110" s="104">
        <v>41.233333333333356</v>
      </c>
      <c r="W110" s="105"/>
      <c r="X110" s="106"/>
      <c r="Y110" s="264"/>
      <c r="Z110" s="265"/>
      <c r="AA110" s="110">
        <f t="shared" si="32"/>
        <v>-382.45755860954068</v>
      </c>
      <c r="AB110" s="102">
        <f t="shared" si="33"/>
        <v>0.88410377011832098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3372</v>
      </c>
      <c r="G111" s="94">
        <f t="shared" si="34"/>
        <v>101160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2683.2891246684367</v>
      </c>
      <c r="N111" s="98">
        <f t="shared" si="28"/>
        <v>894.42970822281222</v>
      </c>
      <c r="O111" s="100">
        <f t="shared" si="29"/>
        <v>0</v>
      </c>
      <c r="P111" s="101">
        <f t="shared" si="30"/>
        <v>-105.57029177718778</v>
      </c>
      <c r="Q111" s="102">
        <f t="shared" si="31"/>
        <v>0.8944297082228122</v>
      </c>
      <c r="R111" s="272"/>
      <c r="S111" s="1">
        <v>0.31111111111111112</v>
      </c>
      <c r="T111" s="2">
        <v>0.3634722222222222</v>
      </c>
      <c r="U111" s="103">
        <v>14.766666666666683</v>
      </c>
      <c r="V111" s="104">
        <v>75.399999999999949</v>
      </c>
      <c r="W111" s="105"/>
      <c r="X111" s="106"/>
      <c r="Y111" s="264"/>
      <c r="Z111" s="265"/>
      <c r="AA111" s="110">
        <f t="shared" si="32"/>
        <v>-316.71087533156333</v>
      </c>
      <c r="AB111" s="102">
        <f t="shared" si="33"/>
        <v>0.8944297082228122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2821.5546866349696</v>
      </c>
      <c r="N123" s="138">
        <f t="shared" ref="N123:N128" si="38">M123/L123</f>
        <v>742.51439121972885</v>
      </c>
      <c r="O123" s="139">
        <f t="shared" ref="O123:O128" si="39">L123-I123</f>
        <v>0</v>
      </c>
      <c r="P123" s="140">
        <f t="shared" ref="P123:P128" si="40">N123-K123</f>
        <v>-94.327714043429069</v>
      </c>
      <c r="Q123" s="141">
        <f t="shared" ref="Q123:Q128" si="41">N123/K123</f>
        <v>0.88728134799841807</v>
      </c>
      <c r="R123" s="273"/>
      <c r="S123" s="142">
        <f>S107</f>
        <v>0.16668981481481482</v>
      </c>
      <c r="T123" s="143">
        <f>INDEX(T107:T122,COUNTA(T107:T122))</f>
        <v>0.3634722222222222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-358.44531336503042</v>
      </c>
      <c r="AB123" s="141">
        <f t="shared" ref="AB123:AB128" si="43">M123/J123</f>
        <v>0.88728134799841807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183</v>
      </c>
      <c r="G124" s="158">
        <f t="shared" ref="G124:G128" si="44">E124*F124</f>
        <v>2455.86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3198.0582524272309</v>
      </c>
      <c r="N124" s="162">
        <f t="shared" si="38"/>
        <v>533.00970873787185</v>
      </c>
      <c r="O124" s="164">
        <f t="shared" si="39"/>
        <v>0</v>
      </c>
      <c r="P124" s="165">
        <f t="shared" si="40"/>
        <v>-66.990291262128153</v>
      </c>
      <c r="Q124" s="151">
        <f t="shared" si="41"/>
        <v>0.88834951456311972</v>
      </c>
      <c r="R124" s="271">
        <f>Q140</f>
        <v>0.87078651566681942</v>
      </c>
      <c r="S124" s="166">
        <v>0.70833333333333337</v>
      </c>
      <c r="T124" s="167">
        <v>0.7107175925925926</v>
      </c>
      <c r="U124" s="168"/>
      <c r="V124" s="169">
        <v>3.4333333333332838</v>
      </c>
      <c r="W124" s="167"/>
      <c r="X124" s="170"/>
      <c r="Y124" s="274"/>
      <c r="Z124" s="275"/>
      <c r="AA124" s="108">
        <f t="shared" si="42"/>
        <v>-401.94174757276915</v>
      </c>
      <c r="AB124" s="151">
        <f t="shared" si="43"/>
        <v>0.88834951456311972</v>
      </c>
      <c r="AC124" s="276">
        <f>AB140</f>
        <v>0.87078651566681942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1715</v>
      </c>
      <c r="G125" s="94">
        <f t="shared" si="44"/>
        <v>43972.6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3141.9847328244277</v>
      </c>
      <c r="N125" s="98">
        <f t="shared" si="38"/>
        <v>285.6349757113116</v>
      </c>
      <c r="O125" s="100">
        <f t="shared" si="39"/>
        <v>0</v>
      </c>
      <c r="P125" s="101">
        <f t="shared" si="40"/>
        <v>-41.637751561415655</v>
      </c>
      <c r="Q125" s="102">
        <f t="shared" si="41"/>
        <v>0.87277353689567438</v>
      </c>
      <c r="R125" s="272"/>
      <c r="S125" s="1">
        <v>0.71406250000000004</v>
      </c>
      <c r="T125" s="2">
        <v>0.7368055555555556</v>
      </c>
      <c r="U125" s="103">
        <v>4.8166666666667268</v>
      </c>
      <c r="V125" s="104">
        <v>32.75</v>
      </c>
      <c r="W125" s="105"/>
      <c r="X125" s="112"/>
      <c r="Y125" s="264"/>
      <c r="Z125" s="265"/>
      <c r="AA125" s="110">
        <f t="shared" si="42"/>
        <v>-458.01526717557226</v>
      </c>
      <c r="AB125" s="102">
        <f t="shared" si="43"/>
        <v>0.87277353689567438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2141</v>
      </c>
      <c r="G126" s="94">
        <f t="shared" si="44"/>
        <v>63202.32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3115.4405820533593</v>
      </c>
      <c r="N126" s="98">
        <f t="shared" si="38"/>
        <v>183.26121070902113</v>
      </c>
      <c r="O126" s="100">
        <f t="shared" si="39"/>
        <v>0</v>
      </c>
      <c r="P126" s="101">
        <f t="shared" si="40"/>
        <v>-28.5034951733318</v>
      </c>
      <c r="Q126" s="102">
        <f t="shared" si="41"/>
        <v>0.8654001616814887</v>
      </c>
      <c r="R126" s="272"/>
      <c r="S126" s="1">
        <v>0.74027777777777781</v>
      </c>
      <c r="T126" s="2">
        <v>0.76891203703703703</v>
      </c>
      <c r="U126" s="103">
        <v>4.9999999999999822</v>
      </c>
      <c r="V126" s="104">
        <v>41.233333333333277</v>
      </c>
      <c r="W126" s="105"/>
      <c r="X126" s="112"/>
      <c r="Y126" s="264"/>
      <c r="Z126" s="265"/>
      <c r="AA126" s="110">
        <f t="shared" si="42"/>
        <v>-484.55941794664068</v>
      </c>
      <c r="AB126" s="102">
        <f t="shared" si="43"/>
        <v>0.8654001616814887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2194</v>
      </c>
      <c r="G127" s="94">
        <f t="shared" si="44"/>
        <v>65490.9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3115.7396449704224</v>
      </c>
      <c r="N127" s="98">
        <f t="shared" si="38"/>
        <v>183.27880264531896</v>
      </c>
      <c r="O127" s="100">
        <f t="shared" si="39"/>
        <v>0</v>
      </c>
      <c r="P127" s="101">
        <f t="shared" si="40"/>
        <v>-28.485903237033966</v>
      </c>
      <c r="Q127" s="102">
        <f t="shared" si="41"/>
        <v>0.86548323471400623</v>
      </c>
      <c r="R127" s="272"/>
      <c r="S127" s="1">
        <v>0.77222222222222225</v>
      </c>
      <c r="T127" s="2">
        <v>0.80156249999999996</v>
      </c>
      <c r="U127" s="103">
        <v>4.766666666666719</v>
      </c>
      <c r="V127" s="104">
        <v>42.249999999999886</v>
      </c>
      <c r="W127" s="105"/>
      <c r="X127" s="106"/>
      <c r="Y127" s="264"/>
      <c r="Z127" s="265"/>
      <c r="AA127" s="110">
        <f t="shared" si="42"/>
        <v>-484.26035502957757</v>
      </c>
      <c r="AB127" s="102">
        <f t="shared" si="43"/>
        <v>0.86548323471400623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2497</v>
      </c>
      <c r="G128" s="94">
        <f t="shared" si="44"/>
        <v>71339.289999999994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3102.9340697273087</v>
      </c>
      <c r="N128" s="98">
        <f t="shared" si="38"/>
        <v>258.57783914394241</v>
      </c>
      <c r="O128" s="100">
        <f t="shared" si="39"/>
        <v>0</v>
      </c>
      <c r="P128" s="101">
        <f t="shared" si="40"/>
        <v>-41.422160856057587</v>
      </c>
      <c r="Q128" s="102">
        <f t="shared" si="41"/>
        <v>0.86192613047980804</v>
      </c>
      <c r="R128" s="272"/>
      <c r="S128" s="1">
        <v>0.80555555555555558</v>
      </c>
      <c r="T128" s="2">
        <v>0.83908564814814812</v>
      </c>
      <c r="U128" s="103">
        <v>5.7500000000000995</v>
      </c>
      <c r="V128" s="104">
        <v>48.28333333333326</v>
      </c>
      <c r="W128" s="105"/>
      <c r="X128" s="106"/>
      <c r="Y128" s="264"/>
      <c r="Z128" s="265"/>
      <c r="AA128" s="110">
        <f t="shared" si="42"/>
        <v>-497.06593027269128</v>
      </c>
      <c r="AB128" s="102">
        <f t="shared" si="43"/>
        <v>0.86192613047980793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3134.83145640055</v>
      </c>
      <c r="N140" s="138">
        <f>M140/L140</f>
        <v>248.79614733337698</v>
      </c>
      <c r="O140" s="139">
        <f>L140-I140</f>
        <v>0</v>
      </c>
      <c r="P140" s="140">
        <f>N140-K140</f>
        <v>-36.918138380908744</v>
      </c>
      <c r="Q140" s="141">
        <f>N140/K140</f>
        <v>0.87078651566681942</v>
      </c>
      <c r="R140" s="273"/>
      <c r="S140" s="142">
        <f>S124</f>
        <v>0.70833333333333337</v>
      </c>
      <c r="T140" s="143">
        <f>INDEX(T124:T139,COUNTA(T124:T139))</f>
        <v>0.83908564814814812</v>
      </c>
      <c r="U140" s="144"/>
      <c r="V140" s="155"/>
      <c r="W140" s="134"/>
      <c r="X140" s="138"/>
      <c r="Y140" s="260"/>
      <c r="Z140" s="261"/>
      <c r="AA140" s="156">
        <f>M140-J140</f>
        <v>-465.16854359945</v>
      </c>
      <c r="AB140" s="141">
        <f>M140/J140</f>
        <v>0.87078651566681942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1775</v>
      </c>
      <c r="G141" s="158">
        <f t="shared" ref="G141:G143" si="48">E141*F141</f>
        <v>39422.75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2649.2537313432908</v>
      </c>
      <c r="N141" s="162">
        <f>M141/L141</f>
        <v>662.31343283582271</v>
      </c>
      <c r="O141" s="164">
        <f>L141-I141</f>
        <v>0</v>
      </c>
      <c r="P141" s="165">
        <f>N141-K141</f>
        <v>-87.686567164177291</v>
      </c>
      <c r="Q141" s="151">
        <f>N141/K141</f>
        <v>0.88308457711443022</v>
      </c>
      <c r="R141" s="271">
        <f>Q157</f>
        <v>0.88834226576376907</v>
      </c>
      <c r="S141" s="166">
        <v>0.70833333333333337</v>
      </c>
      <c r="T141" s="167">
        <v>0.73624999999999996</v>
      </c>
      <c r="U141" s="168"/>
      <c r="V141" s="169">
        <v>40.199999999999889</v>
      </c>
      <c r="W141" s="172"/>
      <c r="X141" s="150"/>
      <c r="Y141" s="274"/>
      <c r="Z141" s="275"/>
      <c r="AA141" s="108">
        <f>M141-J141</f>
        <v>-350.74626865670916</v>
      </c>
      <c r="AB141" s="151">
        <f>M141/J141</f>
        <v>0.88308457711443022</v>
      </c>
      <c r="AC141" s="276">
        <f>AB157</f>
        <v>0.88834226576376907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2663</v>
      </c>
      <c r="G142" s="94">
        <f t="shared" si="48"/>
        <v>44472.1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2939.8344066237341</v>
      </c>
      <c r="N142" s="98">
        <f>M142/L142</f>
        <v>979.94480220791138</v>
      </c>
      <c r="O142" s="100">
        <f>L142-I142</f>
        <v>0</v>
      </c>
      <c r="P142" s="101">
        <f>N142-K142</f>
        <v>-120.05519779208862</v>
      </c>
      <c r="Q142" s="102">
        <f>N142/K142</f>
        <v>0.89085891109810122</v>
      </c>
      <c r="R142" s="272"/>
      <c r="S142" s="1">
        <v>0.73958333333333337</v>
      </c>
      <c r="T142" s="2">
        <v>0.77732638888888894</v>
      </c>
      <c r="U142" s="103">
        <v>4.8000000000001108</v>
      </c>
      <c r="V142" s="104">
        <v>54.350000000000023</v>
      </c>
      <c r="W142" s="105"/>
      <c r="X142" s="106"/>
      <c r="Y142" s="264"/>
      <c r="Z142" s="265"/>
      <c r="AA142" s="110">
        <f>M142-J142</f>
        <v>-360.16559337626586</v>
      </c>
      <c r="AB142" s="102">
        <f>M142/J142</f>
        <v>0.89085891109810122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5131</v>
      </c>
      <c r="G143" s="94">
        <f t="shared" si="48"/>
        <v>91793.59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2938.9976133651576</v>
      </c>
      <c r="N143" s="98">
        <f>M143/L143</f>
        <v>734.74940334128939</v>
      </c>
      <c r="O143" s="100">
        <f>L143-I143</f>
        <v>0</v>
      </c>
      <c r="P143" s="101">
        <f>N143-K143</f>
        <v>-90.250596658710606</v>
      </c>
      <c r="Q143" s="102">
        <f>N143/K143</f>
        <v>0.8906053373833811</v>
      </c>
      <c r="R143" s="272"/>
      <c r="S143" s="1">
        <v>0.7807291666666667</v>
      </c>
      <c r="T143" s="2">
        <v>0.85347222222222219</v>
      </c>
      <c r="U143" s="103">
        <v>4.8999999999999666</v>
      </c>
      <c r="V143" s="104">
        <v>104.74999999999991</v>
      </c>
      <c r="W143" s="105"/>
      <c r="X143" s="106"/>
      <c r="Y143" s="264"/>
      <c r="Z143" s="265"/>
      <c r="AA143" s="110">
        <f>M143-J143</f>
        <v>-361.00238663484242</v>
      </c>
      <c r="AB143" s="102">
        <f>M143/J143</f>
        <v>0.8906053373833811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2842.695250444061</v>
      </c>
      <c r="N157" s="138">
        <f>M157/L157</f>
        <v>775.28052284838031</v>
      </c>
      <c r="O157" s="139">
        <f>L157-I157</f>
        <v>0</v>
      </c>
      <c r="P157" s="140">
        <f>N157-K157</f>
        <v>-97.446749878892433</v>
      </c>
      <c r="Q157" s="141">
        <f>N157/K157</f>
        <v>0.88834226576376907</v>
      </c>
      <c r="R157" s="273"/>
      <c r="S157" s="142">
        <f>S141</f>
        <v>0.70833333333333337</v>
      </c>
      <c r="T157" s="143">
        <f>INDEX(T141:T156,COUNTA(T141:T156))</f>
        <v>0.85347222222222219</v>
      </c>
      <c r="U157" s="144"/>
      <c r="V157" s="155"/>
      <c r="W157" s="88"/>
      <c r="X157" s="90"/>
      <c r="Y157" s="260"/>
      <c r="Z157" s="261"/>
      <c r="AA157" s="156">
        <f>M157-J157</f>
        <v>-357.304749555939</v>
      </c>
      <c r="AB157" s="141">
        <f>M157/J157</f>
        <v>0.88834226576376907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1761</v>
      </c>
      <c r="G158" s="158">
        <f t="shared" ref="G158:G160" si="53">E158*F158</f>
        <v>39235.08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2941.8097447795853</v>
      </c>
      <c r="N158" s="162">
        <f>M158/L158</f>
        <v>588.36194895591711</v>
      </c>
      <c r="O158" s="164">
        <f>L158-I158</f>
        <v>0</v>
      </c>
      <c r="P158" s="165">
        <f>N158-K158</f>
        <v>-71.638051044082886</v>
      </c>
      <c r="Q158" s="151">
        <f>N158/K158</f>
        <v>0.89145749841805622</v>
      </c>
      <c r="R158" s="271">
        <f>Q174</f>
        <v>0.89120832170274855</v>
      </c>
      <c r="S158" s="166">
        <v>0.70839120370370368</v>
      </c>
      <c r="T158" s="167">
        <v>0.73333333333333328</v>
      </c>
      <c r="U158" s="168"/>
      <c r="V158" s="169">
        <v>35.916666666666629</v>
      </c>
      <c r="W158" s="172"/>
      <c r="X158" s="150"/>
      <c r="Y158" s="274"/>
      <c r="Z158" s="275"/>
      <c r="AA158" s="108">
        <f>M158-J158</f>
        <v>-358.19025522041466</v>
      </c>
      <c r="AB158" s="151">
        <f>M158/J158</f>
        <v>0.89145749841805622</v>
      </c>
      <c r="AC158" s="276">
        <f>AB174</f>
        <v>0.89120832170274844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1050</v>
      </c>
      <c r="G159" s="94">
        <f t="shared" si="53"/>
        <v>19089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2941.6342412451449</v>
      </c>
      <c r="N159" s="98">
        <f>M159/L159</f>
        <v>735.40856031128624</v>
      </c>
      <c r="O159" s="100">
        <f>L159-I159</f>
        <v>0</v>
      </c>
      <c r="P159" s="101">
        <f>N159-K159</f>
        <v>-89.591439688713763</v>
      </c>
      <c r="Q159" s="102">
        <f>N159/K159</f>
        <v>0.89140431552883181</v>
      </c>
      <c r="R159" s="272"/>
      <c r="S159" s="1">
        <v>0.7368055555555556</v>
      </c>
      <c r="T159" s="2">
        <v>0.75167824074074074</v>
      </c>
      <c r="U159" s="103">
        <v>5.0000000000001421</v>
      </c>
      <c r="V159" s="104">
        <v>21.416666666666604</v>
      </c>
      <c r="W159" s="105"/>
      <c r="X159" s="106"/>
      <c r="Y159" s="264"/>
      <c r="Z159" s="265"/>
      <c r="AA159" s="110">
        <f>M159-J159</f>
        <v>-358.36575875485505</v>
      </c>
      <c r="AB159" s="102">
        <f>M159/J159</f>
        <v>0.89140431552883181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7833</v>
      </c>
      <c r="G160" s="94">
        <f t="shared" si="53"/>
        <v>130497.78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2939.5183988324798</v>
      </c>
      <c r="N160" s="98">
        <f>M160/L160</f>
        <v>734.87959970811994</v>
      </c>
      <c r="O160" s="100">
        <f>L160-I160</f>
        <v>0</v>
      </c>
      <c r="P160" s="101">
        <f>N160-K160</f>
        <v>-90.12040029188006</v>
      </c>
      <c r="Q160" s="102">
        <f>N160/K160</f>
        <v>0.89076315116135751</v>
      </c>
      <c r="R160" s="272"/>
      <c r="S160" s="1">
        <v>0.75494212962962959</v>
      </c>
      <c r="T160" s="2">
        <v>0.86597222222222225</v>
      </c>
      <c r="U160" s="103">
        <v>4.6999999999999353</v>
      </c>
      <c r="V160" s="104">
        <v>159.88333333333344</v>
      </c>
      <c r="W160" s="105"/>
      <c r="X160" s="106"/>
      <c r="Y160" s="264"/>
      <c r="Z160" s="265"/>
      <c r="AA160" s="110">
        <f>M160-J160</f>
        <v>-360.48160116752024</v>
      </c>
      <c r="AB160" s="102">
        <f>M160/J160</f>
        <v>0.89076315116135751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2940.98746161907</v>
      </c>
      <c r="N174" s="138">
        <f>M174/L174</f>
        <v>678.68941421978548</v>
      </c>
      <c r="O174" s="139">
        <f>L174-I174</f>
        <v>0</v>
      </c>
      <c r="P174" s="140">
        <f>N174-K174</f>
        <v>-82.849047318676071</v>
      </c>
      <c r="Q174" s="141">
        <f>N174/K174</f>
        <v>0.89120832170274855</v>
      </c>
      <c r="R174" s="273"/>
      <c r="S174" s="142">
        <f>S158</f>
        <v>0.70839120370370368</v>
      </c>
      <c r="T174" s="143">
        <f>INDEX(T158:T173,COUNTA(T158:T173))</f>
        <v>0.86597222222222225</v>
      </c>
      <c r="U174" s="144"/>
      <c r="V174" s="155"/>
      <c r="W174" s="88"/>
      <c r="X174" s="90"/>
      <c r="Y174" s="260"/>
      <c r="Z174" s="261"/>
      <c r="AA174" s="156">
        <f>M174-J174</f>
        <v>-359.01253838092998</v>
      </c>
      <c r="AB174" s="141">
        <f>M174/J174</f>
        <v>0.89120832170274844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2045</v>
      </c>
      <c r="G175" s="158">
        <f t="shared" ref="G175:G178" si="58">E175*F175</f>
        <v>28691.35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2677.0909090909076</v>
      </c>
      <c r="N175" s="162">
        <f>M175/L175</f>
        <v>892.36363636363592</v>
      </c>
      <c r="O175" s="164">
        <f>L175-I175</f>
        <v>0</v>
      </c>
      <c r="P175" s="165">
        <f>N175-K175</f>
        <v>-107.63636363636408</v>
      </c>
      <c r="Q175" s="151">
        <f>N175/K175</f>
        <v>0.89236363636363591</v>
      </c>
      <c r="R175" s="271">
        <f>Q191</f>
        <v>0.88398562551806481</v>
      </c>
      <c r="S175" s="166">
        <v>0.70844907407407409</v>
      </c>
      <c r="T175" s="167">
        <v>0.74027777777777781</v>
      </c>
      <c r="U175" s="168"/>
      <c r="V175" s="169">
        <v>45.833333333333357</v>
      </c>
      <c r="W175" s="172"/>
      <c r="X175" s="150"/>
      <c r="Y175" s="274"/>
      <c r="Z175" s="275"/>
      <c r="AA175" s="108">
        <f>M175-J175</f>
        <v>-322.90909090909236</v>
      </c>
      <c r="AB175" s="151">
        <f>M175/J175</f>
        <v>0.89236363636363591</v>
      </c>
      <c r="AC175" s="276">
        <f>AB191</f>
        <v>0.88398562551806481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1989</v>
      </c>
      <c r="G176" s="94">
        <f t="shared" si="58"/>
        <v>36160.019999999997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2673.786407766991</v>
      </c>
      <c r="N176" s="98">
        <f>M176/L176</f>
        <v>668.44660194174776</v>
      </c>
      <c r="O176" s="100">
        <f>L176-I176</f>
        <v>0</v>
      </c>
      <c r="P176" s="101">
        <f>N176-K176</f>
        <v>-81.553398058252242</v>
      </c>
      <c r="Q176" s="102">
        <f>N176/K176</f>
        <v>0.89126213592233039</v>
      </c>
      <c r="R176" s="272"/>
      <c r="S176" s="1">
        <v>0.75094907407407407</v>
      </c>
      <c r="T176" s="2">
        <v>0.78194444444444444</v>
      </c>
      <c r="U176" s="103">
        <v>15.366666666666617</v>
      </c>
      <c r="V176" s="104">
        <v>44.633333333333326</v>
      </c>
      <c r="W176" s="105"/>
      <c r="X176" s="106"/>
      <c r="Y176" s="264"/>
      <c r="Z176" s="265"/>
      <c r="AA176" s="110">
        <f>M176-J176</f>
        <v>-326.21359223300897</v>
      </c>
      <c r="AB176" s="102">
        <f>M176/J176</f>
        <v>0.89126213592233039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4896</v>
      </c>
      <c r="G177" s="94">
        <f t="shared" si="58"/>
        <v>69914.87999999999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3110.2170460561124</v>
      </c>
      <c r="N177" s="98">
        <f>M177/L177</f>
        <v>1036.7390153520375</v>
      </c>
      <c r="O177" s="100">
        <f>L177-I177</f>
        <v>0</v>
      </c>
      <c r="P177" s="101">
        <f>N177-K177</f>
        <v>-163.26098464796246</v>
      </c>
      <c r="Q177" s="102">
        <f>N177/K177</f>
        <v>0.86394917946003125</v>
      </c>
      <c r="R177" s="272"/>
      <c r="S177" s="1">
        <v>0.79236111111111107</v>
      </c>
      <c r="T177" s="2">
        <v>0.85795138888888889</v>
      </c>
      <c r="U177" s="103">
        <v>14.999999999999947</v>
      </c>
      <c r="V177" s="104">
        <v>94.45000000000006</v>
      </c>
      <c r="W177" s="105">
        <v>0.85795138888888889</v>
      </c>
      <c r="X177" s="106">
        <v>0.90983796296296293</v>
      </c>
      <c r="Y177" s="264"/>
      <c r="Z177" s="265"/>
      <c r="AA177" s="110">
        <f>M177-J177</f>
        <v>-489.78295394388761</v>
      </c>
      <c r="AB177" s="102">
        <f>M177/J177</f>
        <v>0.86394917946003125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5793</v>
      </c>
      <c r="G178" s="94">
        <f t="shared" si="58"/>
        <v>81275.789999999994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2677.1245186136061</v>
      </c>
      <c r="N178" s="98">
        <f>M178/L178</f>
        <v>892.37483953786875</v>
      </c>
      <c r="O178" s="100">
        <f>L178-I178</f>
        <v>0</v>
      </c>
      <c r="P178" s="101">
        <f>N178-K178</f>
        <v>-107.62516046213125</v>
      </c>
      <c r="Q178" s="102">
        <f>N178/K178</f>
        <v>0.89237483953786878</v>
      </c>
      <c r="R178" s="272"/>
      <c r="S178" s="1">
        <v>0.90983796296296293</v>
      </c>
      <c r="T178" s="2">
        <v>1</v>
      </c>
      <c r="U178" s="103">
        <v>74.716666666666626</v>
      </c>
      <c r="V178" s="104">
        <v>129.83333333333337</v>
      </c>
      <c r="W178" s="105"/>
      <c r="X178" s="106"/>
      <c r="Y178" s="264"/>
      <c r="Z178" s="265"/>
      <c r="AA178" s="110">
        <f>M178-J178</f>
        <v>-322.87548138639386</v>
      </c>
      <c r="AB178" s="102">
        <f>M178/J178</f>
        <v>0.89237483953786867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2784.5547203819042</v>
      </c>
      <c r="N191" s="138">
        <f t="shared" ref="N191:N197" si="62">M191/L191</f>
        <v>856.7860678098167</v>
      </c>
      <c r="O191" s="139">
        <f t="shared" ref="O191:O197" si="63">L191-I191</f>
        <v>0</v>
      </c>
      <c r="P191" s="140">
        <f t="shared" ref="P191:P197" si="64">N191-K191</f>
        <v>-112.44470142095258</v>
      </c>
      <c r="Q191" s="141">
        <f t="shared" ref="Q191:Q197" si="65">N191/K191</f>
        <v>0.88398562551806481</v>
      </c>
      <c r="R191" s="273"/>
      <c r="S191" s="142">
        <f>S175</f>
        <v>0.70844907407407409</v>
      </c>
      <c r="T191" s="143">
        <f>INDEX(T175:T190,COUNTA(T175:T190))</f>
        <v>1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-365.44527961809581</v>
      </c>
      <c r="AB191" s="141">
        <f t="shared" ref="AB191:AB197" si="67">M191/J191</f>
        <v>0.88398562551806481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2103</v>
      </c>
      <c r="G192" s="158">
        <f t="shared" ref="G192:G197" si="68">E192*F192</f>
        <v>38232.54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3110.4354971240718</v>
      </c>
      <c r="N192" s="162">
        <f t="shared" si="62"/>
        <v>1036.8118323746905</v>
      </c>
      <c r="O192" s="164">
        <f t="shared" si="63"/>
        <v>0</v>
      </c>
      <c r="P192" s="165">
        <f t="shared" si="64"/>
        <v>-163.18816762530946</v>
      </c>
      <c r="Q192" s="151">
        <f t="shared" si="65"/>
        <v>0.86400986031224214</v>
      </c>
      <c r="R192" s="271">
        <f>Q208</f>
        <v>0.87004734972170361</v>
      </c>
      <c r="S192" s="166">
        <v>0.70863425925925927</v>
      </c>
      <c r="T192" s="167">
        <v>0.7368055555555556</v>
      </c>
      <c r="U192" s="168"/>
      <c r="V192" s="169">
        <v>40.56666666666672</v>
      </c>
      <c r="W192" s="167"/>
      <c r="X192" s="170"/>
      <c r="Y192" s="274"/>
      <c r="Z192" s="275"/>
      <c r="AA192" s="173">
        <f t="shared" si="66"/>
        <v>-489.56450287592816</v>
      </c>
      <c r="AB192" s="151">
        <f t="shared" si="67"/>
        <v>0.86400986031224214</v>
      </c>
      <c r="AC192" s="276">
        <f>AB208</f>
        <v>0.87004734972170372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1617</v>
      </c>
      <c r="G193" s="94">
        <f t="shared" si="68"/>
        <v>29397.06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3109.6153846153925</v>
      </c>
      <c r="N193" s="98">
        <f t="shared" si="62"/>
        <v>1036.5384615384642</v>
      </c>
      <c r="O193" s="100">
        <f t="shared" si="63"/>
        <v>0</v>
      </c>
      <c r="P193" s="101">
        <f t="shared" si="64"/>
        <v>-163.46153846153584</v>
      </c>
      <c r="Q193" s="102">
        <f t="shared" si="65"/>
        <v>0.86378205128205343</v>
      </c>
      <c r="R193" s="272"/>
      <c r="S193" s="1">
        <v>0.74722222222222223</v>
      </c>
      <c r="T193" s="2">
        <v>0.76888888888888884</v>
      </c>
      <c r="U193" s="103">
        <v>14.999999999999947</v>
      </c>
      <c r="V193" s="104">
        <v>31.199999999999921</v>
      </c>
      <c r="W193" s="105"/>
      <c r="X193" s="112"/>
      <c r="Y193" s="264"/>
      <c r="Z193" s="265"/>
      <c r="AA193" s="174">
        <f t="shared" si="66"/>
        <v>-490.38461538460751</v>
      </c>
      <c r="AB193" s="102">
        <f t="shared" si="67"/>
        <v>0.86378205128205343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2579</v>
      </c>
      <c r="G194" s="94">
        <f t="shared" si="68"/>
        <v>64010.78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2915.9547738693509</v>
      </c>
      <c r="N194" s="98">
        <f t="shared" si="62"/>
        <v>728.98869346733773</v>
      </c>
      <c r="O194" s="100">
        <f t="shared" si="63"/>
        <v>0</v>
      </c>
      <c r="P194" s="101">
        <f t="shared" si="64"/>
        <v>-96.011306532662275</v>
      </c>
      <c r="Q194" s="102">
        <f t="shared" si="65"/>
        <v>0.88362265874828816</v>
      </c>
      <c r="R194" s="272"/>
      <c r="S194" s="1">
        <v>0.77916666666666667</v>
      </c>
      <c r="T194" s="2">
        <v>0.81601851851851848</v>
      </c>
      <c r="U194" s="103">
        <v>14.800000000000075</v>
      </c>
      <c r="V194" s="104">
        <v>53.066666666666592</v>
      </c>
      <c r="W194" s="105"/>
      <c r="X194" s="112"/>
      <c r="Y194" s="264"/>
      <c r="Z194" s="265"/>
      <c r="AA194" s="174">
        <f t="shared" si="66"/>
        <v>-384.0452261306491</v>
      </c>
      <c r="AB194" s="102">
        <f t="shared" si="67"/>
        <v>0.88362265874828816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2071</v>
      </c>
      <c r="G195" s="94">
        <f t="shared" si="68"/>
        <v>51837.130000000005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2913.4818288393935</v>
      </c>
      <c r="N195" s="98">
        <f t="shared" si="62"/>
        <v>728.37045720984838</v>
      </c>
      <c r="O195" s="100">
        <f t="shared" si="63"/>
        <v>0</v>
      </c>
      <c r="P195" s="101">
        <f t="shared" si="64"/>
        <v>-96.629542790151618</v>
      </c>
      <c r="Q195" s="102">
        <f t="shared" si="65"/>
        <v>0.88287328146648292</v>
      </c>
      <c r="R195" s="272"/>
      <c r="S195" s="1">
        <v>0.82663194444444443</v>
      </c>
      <c r="T195" s="2">
        <v>0.85624999999999996</v>
      </c>
      <c r="U195" s="103">
        <v>15.283333333333378</v>
      </c>
      <c r="V195" s="104">
        <v>42.649999999999949</v>
      </c>
      <c r="W195" s="105">
        <v>0.85624999999999996</v>
      </c>
      <c r="X195" s="106">
        <v>0.90833333333333333</v>
      </c>
      <c r="Y195" s="264"/>
      <c r="Z195" s="265"/>
      <c r="AA195" s="174">
        <f t="shared" si="66"/>
        <v>-386.51817116060647</v>
      </c>
      <c r="AB195" s="102">
        <f t="shared" si="67"/>
        <v>0.88287328146648292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1528</v>
      </c>
      <c r="G196" s="94">
        <f t="shared" si="68"/>
        <v>27779.040000000001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3111.312217194562</v>
      </c>
      <c r="N196" s="98">
        <f t="shared" si="62"/>
        <v>1037.1040723981873</v>
      </c>
      <c r="O196" s="100">
        <f t="shared" si="63"/>
        <v>0</v>
      </c>
      <c r="P196" s="101">
        <f t="shared" si="64"/>
        <v>-162.89592760181267</v>
      </c>
      <c r="Q196" s="102">
        <f t="shared" si="65"/>
        <v>0.86425339366515608</v>
      </c>
      <c r="R196" s="272"/>
      <c r="S196" s="1">
        <v>0.90833333333333333</v>
      </c>
      <c r="T196" s="2">
        <v>0.92879629629629634</v>
      </c>
      <c r="U196" s="103">
        <v>75.000000000000057</v>
      </c>
      <c r="V196" s="104">
        <v>29.466666666666743</v>
      </c>
      <c r="W196" s="105"/>
      <c r="X196" s="106"/>
      <c r="Y196" s="264"/>
      <c r="Z196" s="265"/>
      <c r="AA196" s="174">
        <f t="shared" si="66"/>
        <v>-488.68778280543802</v>
      </c>
      <c r="AB196" s="102">
        <f t="shared" si="67"/>
        <v>0.86425339366515608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4483</v>
      </c>
      <c r="G197" s="114">
        <f t="shared" si="68"/>
        <v>64017.24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3110.1946425130086</v>
      </c>
      <c r="N197" s="98">
        <f t="shared" si="62"/>
        <v>1036.7315475043363</v>
      </c>
      <c r="O197" s="100">
        <f t="shared" si="63"/>
        <v>0</v>
      </c>
      <c r="P197" s="101">
        <f t="shared" si="64"/>
        <v>-163.26845249566372</v>
      </c>
      <c r="Q197" s="102">
        <f t="shared" si="65"/>
        <v>0.86394295625361361</v>
      </c>
      <c r="R197" s="272"/>
      <c r="S197" s="1">
        <v>0.93888888888888888</v>
      </c>
      <c r="T197" s="2">
        <v>0.99894675925925924</v>
      </c>
      <c r="U197" s="103">
        <v>14.53333333333326</v>
      </c>
      <c r="V197" s="104">
        <v>86.48333333333332</v>
      </c>
      <c r="W197" s="105"/>
      <c r="X197" s="3"/>
      <c r="Y197" s="264"/>
      <c r="Z197" s="265"/>
      <c r="AA197" s="174">
        <f t="shared" si="66"/>
        <v>-489.8053574869914</v>
      </c>
      <c r="AB197" s="102">
        <f t="shared" si="67"/>
        <v>0.8639429562536135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3045.1657240259628</v>
      </c>
      <c r="N208" s="138">
        <f>M208/L208</f>
        <v>913.54971720778883</v>
      </c>
      <c r="O208" s="139">
        <f>L208-I208</f>
        <v>0</v>
      </c>
      <c r="P208" s="140">
        <f>N208-K208</f>
        <v>-136.45028279221117</v>
      </c>
      <c r="Q208" s="141">
        <f>N208/K208</f>
        <v>0.87004734972170361</v>
      </c>
      <c r="R208" s="273"/>
      <c r="S208" s="142">
        <f>S192</f>
        <v>0.70863425925925927</v>
      </c>
      <c r="T208" s="143">
        <f>INDEX(T192:T207,COUNTA(T192:T207))</f>
        <v>0.99894675925925924</v>
      </c>
      <c r="U208" s="144"/>
      <c r="V208" s="155"/>
      <c r="W208" s="134"/>
      <c r="X208" s="138"/>
      <c r="Y208" s="260"/>
      <c r="Z208" s="261"/>
      <c r="AA208" s="176">
        <f>M208-J208</f>
        <v>-454.83427597403715</v>
      </c>
      <c r="AB208" s="141">
        <f>M208/J208</f>
        <v>0.87004734972170372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dataConsolidate/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566" priority="1" operator="greaterThan">
      <formula>0</formula>
    </cfRule>
  </conditionalFormatting>
  <conditionalFormatting sqref="P5:P208 AA5:AA208">
    <cfRule type="cellIs" dxfId="565" priority="4" operator="lessThan">
      <formula>0</formula>
    </cfRule>
  </conditionalFormatting>
  <conditionalFormatting sqref="Q5:Q208 AB5:AB208">
    <cfRule type="cellIs" dxfId="564" priority="2" operator="greaterThan">
      <formula>1</formula>
    </cfRule>
    <cfRule type="cellIs" dxfId="563" priority="3" operator="lessThan">
      <formula>0.8</formula>
    </cfRule>
  </conditionalFormatting>
  <conditionalFormatting sqref="AC5:AC23 R5:R208 AC124:AC129">
    <cfRule type="cellIs" dxfId="562" priority="5" operator="lessThan">
      <formula>0.8</formula>
    </cfRule>
  </conditionalFormatting>
  <conditionalFormatting sqref="AC29:AC37">
    <cfRule type="cellIs" dxfId="561" priority="15" operator="lessThan">
      <formula>0.8</formula>
    </cfRule>
  </conditionalFormatting>
  <conditionalFormatting sqref="AC39:AC44">
    <cfRule type="cellIs" dxfId="560" priority="14" operator="lessThan">
      <formula>0.8</formula>
    </cfRule>
  </conditionalFormatting>
  <conditionalFormatting sqref="AC56:AC61">
    <cfRule type="cellIs" dxfId="559" priority="8" operator="lessThan">
      <formula>0.8</formula>
    </cfRule>
  </conditionalFormatting>
  <conditionalFormatting sqref="AC73">
    <cfRule type="cellIs" dxfId="558" priority="13" operator="lessThan">
      <formula>0.8</formula>
    </cfRule>
  </conditionalFormatting>
  <conditionalFormatting sqref="AC90">
    <cfRule type="cellIs" dxfId="557" priority="7" operator="lessThan">
      <formula>0.8</formula>
    </cfRule>
  </conditionalFormatting>
  <conditionalFormatting sqref="AC107:AC112">
    <cfRule type="cellIs" dxfId="556" priority="6" operator="lessThan">
      <formula>0.8</formula>
    </cfRule>
  </conditionalFormatting>
  <conditionalFormatting sqref="AC141">
    <cfRule type="cellIs" dxfId="555" priority="12" operator="lessThan">
      <formula>0.8</formula>
    </cfRule>
  </conditionalFormatting>
  <conditionalFormatting sqref="AC158">
    <cfRule type="cellIs" dxfId="554" priority="11" operator="lessThan">
      <formula>0.8</formula>
    </cfRule>
  </conditionalFormatting>
  <conditionalFormatting sqref="AC175">
    <cfRule type="cellIs" dxfId="553" priority="10" operator="lessThan">
      <formula>0.8</formula>
    </cfRule>
  </conditionalFormatting>
  <conditionalFormatting sqref="AC192:AC197">
    <cfRule type="cellIs" dxfId="552" priority="9" operator="lessThan">
      <formula>0.8</formula>
    </cfRule>
  </conditionalFormatting>
  <dataValidations count="1">
    <dataValidation type="list" allowBlank="1" showInputMessage="1" showErrorMessage="1" sqref="Y5:Z208" xr:uid="{C7483D93-3A34-4875-A3FE-0A53A48EB6EC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4A41-B55C-41A2-A563-0D3F3A059800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96057</v>
      </c>
      <c r="E1" s="76" t="s">
        <v>3</v>
      </c>
      <c r="F1" s="77">
        <f>SUM(G5:G157)</f>
        <v>4390087.8000000017</v>
      </c>
      <c r="G1" s="78" t="s">
        <v>73</v>
      </c>
      <c r="H1" s="79">
        <f>L21+L38+L55+L72+L89+L106+L123+L140+L157</f>
        <v>170.50000000000003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45981</v>
      </c>
      <c r="B2" s="323"/>
      <c r="C2" s="81" t="s">
        <v>34</v>
      </c>
      <c r="D2" s="82">
        <f>AVERAGE(N21,N38,N55,N72,N89,N106,N123,N140,N157)</f>
        <v>142.40012283305623</v>
      </c>
      <c r="E2" s="82" t="s">
        <v>80</v>
      </c>
      <c r="F2" s="83">
        <f>F1/D1</f>
        <v>45.702945126331258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3570</v>
      </c>
      <c r="G5" s="158">
        <f t="shared" ref="G5:G7" si="0">E5*F5</f>
        <v>70329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1077.8262328077826</v>
      </c>
      <c r="N5" s="162">
        <f>M5/L5</f>
        <v>82.909710215983282</v>
      </c>
      <c r="O5" s="178">
        <f>L5-I5</f>
        <v>0</v>
      </c>
      <c r="P5" s="179">
        <f>N5-K5</f>
        <v>-9.3979820917090251</v>
      </c>
      <c r="Q5" s="131">
        <f>N5/K5</f>
        <v>0.89818852733981891</v>
      </c>
      <c r="R5" s="272">
        <f>Q21</f>
        <v>0.88804062804586481</v>
      </c>
      <c r="S5" s="166">
        <v>0.16685185185185186</v>
      </c>
      <c r="T5" s="167">
        <v>0.30486111111111114</v>
      </c>
      <c r="U5" s="168"/>
      <c r="V5" s="169">
        <v>198.73333333333335</v>
      </c>
      <c r="W5" s="86"/>
      <c r="X5" s="87"/>
      <c r="Y5" s="274"/>
      <c r="Z5" s="275"/>
      <c r="AA5" s="108">
        <f>M5-J5</f>
        <v>-122.17376719221738</v>
      </c>
      <c r="AB5" s="109">
        <f>M5/J5</f>
        <v>0.8981885273398188</v>
      </c>
      <c r="AC5" s="289">
        <f>AB21</f>
        <v>0.88804062804586481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3658</v>
      </c>
      <c r="G6" s="94">
        <f t="shared" si="0"/>
        <v>88048.06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2304.251968503936</v>
      </c>
      <c r="N6" s="98">
        <f>M6/L6</f>
        <v>115.2125984251968</v>
      </c>
      <c r="O6" s="100">
        <f>L6-I6</f>
        <v>0</v>
      </c>
      <c r="P6" s="101">
        <f>N6-K6</f>
        <v>-14.787401574803198</v>
      </c>
      <c r="Q6" s="102">
        <f>N6/K6</f>
        <v>0.88625075711689849</v>
      </c>
      <c r="R6" s="272"/>
      <c r="S6" s="1">
        <v>0.37708333333333333</v>
      </c>
      <c r="T6" s="2">
        <v>0.44322916666666667</v>
      </c>
      <c r="U6" s="103">
        <v>4.5166666666666799</v>
      </c>
      <c r="V6" s="104">
        <v>95.250000000000028</v>
      </c>
      <c r="W6" s="105">
        <v>0.44322916666666667</v>
      </c>
      <c r="X6" s="106">
        <v>0.48281249999999998</v>
      </c>
      <c r="Y6" s="264"/>
      <c r="Z6" s="265"/>
      <c r="AA6" s="110">
        <f>M6-J6</f>
        <v>-295.74803149606396</v>
      </c>
      <c r="AB6" s="111">
        <f>M6/J6</f>
        <v>0.88625075711689849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2637</v>
      </c>
      <c r="G7" s="94">
        <f t="shared" si="0"/>
        <v>79030.89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2301.3818181818169</v>
      </c>
      <c r="N7" s="98">
        <f>M7/L7</f>
        <v>115.06909090909085</v>
      </c>
      <c r="O7" s="100">
        <f>L7-I7</f>
        <v>0</v>
      </c>
      <c r="P7" s="101">
        <f>N7-K7</f>
        <v>-14.930909090909154</v>
      </c>
      <c r="Q7" s="102">
        <f>N7/K7</f>
        <v>0.88514685314685271</v>
      </c>
      <c r="R7" s="272"/>
      <c r="S7" s="1">
        <v>0.48281249999999998</v>
      </c>
      <c r="T7" s="2">
        <v>0.53055555555555556</v>
      </c>
      <c r="U7" s="103">
        <v>56.999999999999957</v>
      </c>
      <c r="V7" s="104">
        <v>68.750000000000028</v>
      </c>
      <c r="W7" s="105"/>
      <c r="X7" s="106"/>
      <c r="Y7" s="264"/>
      <c r="Z7" s="265"/>
      <c r="AA7" s="110">
        <f>M7-J7</f>
        <v>-298.61818181818307</v>
      </c>
      <c r="AB7" s="111">
        <f>M7/J7</f>
        <v>0.88514685314685271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1894.4866731645118</v>
      </c>
      <c r="N21" s="138">
        <f>M21/L21</f>
        <v>107.23509470742519</v>
      </c>
      <c r="O21" s="139">
        <f>L21-I21</f>
        <v>0</v>
      </c>
      <c r="P21" s="140">
        <f>N21-K21</f>
        <v>-13.519622273706887</v>
      </c>
      <c r="Q21" s="141">
        <f>N21/K21</f>
        <v>0.88804062804586481</v>
      </c>
      <c r="R21" s="273"/>
      <c r="S21" s="142">
        <f>S5</f>
        <v>0.16685185185185186</v>
      </c>
      <c r="T21" s="143">
        <f>INDEX(T5:T20,COUNTA(T5:T20))</f>
        <v>0.53055555555555556</v>
      </c>
      <c r="U21" s="144"/>
      <c r="V21" s="144"/>
      <c r="W21" s="145"/>
      <c r="X21" s="146"/>
      <c r="Y21" s="260"/>
      <c r="Z21" s="261"/>
      <c r="AA21" s="147">
        <f>M21-J21</f>
        <v>-238.8466601688217</v>
      </c>
      <c r="AB21" s="148">
        <f>M21/J21</f>
        <v>0.88804062804586481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4543</v>
      </c>
      <c r="G22" s="158">
        <f t="shared" ref="G22:G25" si="5">E22*F22</f>
        <v>257906.11000000002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1773.8394793926248</v>
      </c>
      <c r="N22" s="162">
        <f>M22/L22</f>
        <v>70.953579175704988</v>
      </c>
      <c r="O22" s="164">
        <f>L22-I22</f>
        <v>0</v>
      </c>
      <c r="P22" s="165">
        <f>N22-K22</f>
        <v>-9.0464208242950122</v>
      </c>
      <c r="Q22" s="151">
        <f>N22/K22</f>
        <v>0.88691973969631233</v>
      </c>
      <c r="R22" s="271">
        <f>Q38</f>
        <v>0.88708708013111615</v>
      </c>
      <c r="S22" s="166">
        <v>0.2502314814814815</v>
      </c>
      <c r="T22" s="167">
        <v>0.35694444444444445</v>
      </c>
      <c r="U22" s="168"/>
      <c r="V22" s="169">
        <v>153.66666666666666</v>
      </c>
      <c r="W22" s="180"/>
      <c r="X22" s="162"/>
      <c r="Y22" s="274"/>
      <c r="Z22" s="275"/>
      <c r="AA22" s="108">
        <f>M22-J22</f>
        <v>-226.16052060737525</v>
      </c>
      <c r="AB22" s="151">
        <f>M22/J22</f>
        <v>0.88691973969631233</v>
      </c>
      <c r="AC22" s="349">
        <f>AB38</f>
        <v>0.88708708013111603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1324</v>
      </c>
      <c r="G23" s="94">
        <f t="shared" si="5"/>
        <v>68662.64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1766.641957005188</v>
      </c>
      <c r="N23" s="98">
        <f>M23/L23</f>
        <v>70.665678280207516</v>
      </c>
      <c r="O23" s="100">
        <f>L23-I23</f>
        <v>0</v>
      </c>
      <c r="P23" s="101">
        <f>N23-K23</f>
        <v>-9.3343217197924844</v>
      </c>
      <c r="Q23" s="102">
        <f>N23/K23</f>
        <v>0.88332097850259395</v>
      </c>
      <c r="R23" s="272"/>
      <c r="S23" s="1">
        <v>0.3604398148148148</v>
      </c>
      <c r="T23" s="2">
        <v>0.39166666666666666</v>
      </c>
      <c r="U23" s="103">
        <v>5.0333333333332941</v>
      </c>
      <c r="V23" s="104">
        <v>44.96666666666669</v>
      </c>
      <c r="W23" s="105"/>
      <c r="X23" s="106"/>
      <c r="Y23" s="264"/>
      <c r="Z23" s="265"/>
      <c r="AA23" s="110">
        <f>M23-J23</f>
        <v>-233.35804299481197</v>
      </c>
      <c r="AB23" s="102">
        <f>M23/J23</f>
        <v>0.88332097850259406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2137</v>
      </c>
      <c r="G24" s="94">
        <f t="shared" si="5"/>
        <v>165275.58000000002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1774.2619926199247</v>
      </c>
      <c r="N24" s="98">
        <f>M24/L24</f>
        <v>70.970479704796986</v>
      </c>
      <c r="O24" s="100">
        <f>L24-I24</f>
        <v>0</v>
      </c>
      <c r="P24" s="101">
        <f>N24-K24</f>
        <v>-9.0295202952030138</v>
      </c>
      <c r="Q24" s="102">
        <f>N24/K24</f>
        <v>0.88713099630996228</v>
      </c>
      <c r="R24" s="272"/>
      <c r="S24" s="1">
        <v>0.39583333333333331</v>
      </c>
      <c r="T24" s="2">
        <v>0.44601851851851854</v>
      </c>
      <c r="U24" s="103">
        <v>5.9999999999999787</v>
      </c>
      <c r="V24" s="104">
        <v>72.266666666666723</v>
      </c>
      <c r="W24" s="105">
        <v>0.44601851851851854</v>
      </c>
      <c r="X24" s="106">
        <v>0.4856597222222222</v>
      </c>
      <c r="Y24" s="264"/>
      <c r="Z24" s="265"/>
      <c r="AA24" s="110">
        <f>M24-J24</f>
        <v>-225.73800738007526</v>
      </c>
      <c r="AB24" s="102">
        <f>M24/J24</f>
        <v>0.88713099630996239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3999</v>
      </c>
      <c r="G25" s="94">
        <f t="shared" si="5"/>
        <v>238020.48000000001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1781.9532120311908</v>
      </c>
      <c r="N25" s="98">
        <f>M25/L25</f>
        <v>71.278128481247634</v>
      </c>
      <c r="O25" s="100">
        <f>L25-I25</f>
        <v>0</v>
      </c>
      <c r="P25" s="101">
        <f>N25-K25</f>
        <v>-8.7218715187523657</v>
      </c>
      <c r="Q25" s="102">
        <f>N25/K25</f>
        <v>0.89097660601559547</v>
      </c>
      <c r="R25" s="272"/>
      <c r="S25" s="1">
        <v>0.4856597222222222</v>
      </c>
      <c r="T25" s="2">
        <v>0.57916666666666672</v>
      </c>
      <c r="U25" s="103">
        <v>57.083333333333279</v>
      </c>
      <c r="V25" s="104">
        <v>134.65000000000009</v>
      </c>
      <c r="W25" s="105"/>
      <c r="X25" s="106"/>
      <c r="Y25" s="264"/>
      <c r="Z25" s="265"/>
      <c r="AA25" s="110">
        <f>M25-J25</f>
        <v>-218.04678796880921</v>
      </c>
      <c r="AB25" s="102">
        <f>M25/J25</f>
        <v>0.89097660601559536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1774.1741602622321</v>
      </c>
      <c r="N38" s="138">
        <f t="shared" ref="N38:N45" si="10">M38/L38</f>
        <v>70.966966410489292</v>
      </c>
      <c r="O38" s="139">
        <f t="shared" ref="O38:O45" si="11">L38-I38</f>
        <v>0</v>
      </c>
      <c r="P38" s="140">
        <f t="shared" ref="P38:P45" si="12">N38-K38</f>
        <v>-9.0330335895107083</v>
      </c>
      <c r="Q38" s="141">
        <f t="shared" ref="Q38:Q45" si="13">N38/K38</f>
        <v>0.88708708013111615</v>
      </c>
      <c r="R38" s="273"/>
      <c r="S38" s="142">
        <f>S22</f>
        <v>0.2502314814814815</v>
      </c>
      <c r="T38" s="143">
        <f>INDEX(T22:T37,COUNTA(T22:T37))</f>
        <v>0.57916666666666672</v>
      </c>
      <c r="U38" s="144"/>
      <c r="V38" s="155"/>
      <c r="W38" s="134"/>
      <c r="X38" s="138"/>
      <c r="Y38" s="260"/>
      <c r="Z38" s="261"/>
      <c r="AA38" s="156">
        <f t="shared" ref="AA38:AA45" si="14">M38-J38</f>
        <v>-225.82583973776786</v>
      </c>
      <c r="AB38" s="141">
        <f t="shared" ref="AB38:AB45" si="15">M38/J38</f>
        <v>0.88708708013111603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3156</v>
      </c>
      <c r="G39" s="158">
        <f t="shared" ref="G39:G45" si="16">E39*F39</f>
        <v>180838.8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17">F39/V39*60</f>
        <v>1592.3756131744922</v>
      </c>
      <c r="N39" s="162">
        <f t="shared" si="10"/>
        <v>72.380709689749651</v>
      </c>
      <c r="O39" s="164">
        <f t="shared" si="11"/>
        <v>0</v>
      </c>
      <c r="P39" s="165">
        <f t="shared" si="12"/>
        <v>-9.4374721284321623</v>
      </c>
      <c r="Q39" s="151">
        <f t="shared" si="13"/>
        <v>0.88465311843027361</v>
      </c>
      <c r="R39" s="271">
        <f>Q55</f>
        <v>0.87763759932264618</v>
      </c>
      <c r="S39" s="166">
        <v>0.16672453703703705</v>
      </c>
      <c r="T39" s="167">
        <v>0.24930555555555556</v>
      </c>
      <c r="U39" s="168"/>
      <c r="V39" s="169">
        <v>118.91666666666666</v>
      </c>
      <c r="W39" s="86"/>
      <c r="X39" s="87"/>
      <c r="Y39" s="274"/>
      <c r="Z39" s="275"/>
      <c r="AA39" s="108">
        <f t="shared" si="14"/>
        <v>-207.62438682550783</v>
      </c>
      <c r="AB39" s="151">
        <f t="shared" si="15"/>
        <v>0.88465311843027339</v>
      </c>
      <c r="AC39" s="349">
        <f>AB55</f>
        <v>0.87763759932264618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2325</v>
      </c>
      <c r="G40" s="94">
        <f t="shared" si="16"/>
        <v>131199.75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1768.4343967885065</v>
      </c>
      <c r="N40" s="98">
        <f t="shared" si="10"/>
        <v>80.383381672204848</v>
      </c>
      <c r="O40" s="100">
        <f t="shared" si="11"/>
        <v>0</v>
      </c>
      <c r="P40" s="101">
        <f t="shared" si="12"/>
        <v>-10.525709236886058</v>
      </c>
      <c r="Q40" s="102">
        <f t="shared" si="13"/>
        <v>0.88421719839425339</v>
      </c>
      <c r="R40" s="272"/>
      <c r="S40" s="1">
        <v>0.25285879629629632</v>
      </c>
      <c r="T40" s="2">
        <v>0.30763888888888891</v>
      </c>
      <c r="U40" s="103">
        <v>5.1166666666666938</v>
      </c>
      <c r="V40" s="104">
        <v>78.883333333333326</v>
      </c>
      <c r="W40" s="105"/>
      <c r="X40" s="106"/>
      <c r="Y40" s="264"/>
      <c r="Z40" s="265"/>
      <c r="AA40" s="110">
        <f t="shared" si="14"/>
        <v>-231.56560321149345</v>
      </c>
      <c r="AB40" s="102">
        <f t="shared" si="15"/>
        <v>0.88421719839425328</v>
      </c>
      <c r="AC40" s="291"/>
    </row>
    <row r="41" spans="1:29" ht="15.75" customHeight="1">
      <c r="A41" s="280"/>
      <c r="B41" s="152" t="s">
        <v>159</v>
      </c>
      <c r="C41" s="262" t="s">
        <v>166</v>
      </c>
      <c r="D41" s="263"/>
      <c r="E41" s="92">
        <v>47.37</v>
      </c>
      <c r="F41" s="103">
        <v>1578</v>
      </c>
      <c r="G41" s="94">
        <f t="shared" si="16"/>
        <v>74749.86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1769.1684833385239</v>
      </c>
      <c r="N41" s="98">
        <f t="shared" si="10"/>
        <v>84.246118254215418</v>
      </c>
      <c r="O41" s="100">
        <f t="shared" si="11"/>
        <v>0</v>
      </c>
      <c r="P41" s="101">
        <f t="shared" si="12"/>
        <v>-10.991976983879823</v>
      </c>
      <c r="Q41" s="102">
        <f t="shared" si="13"/>
        <v>0.88458424166926186</v>
      </c>
      <c r="R41" s="272"/>
      <c r="S41" s="1">
        <v>0.31144675925925924</v>
      </c>
      <c r="T41" s="2">
        <v>0.34861111111111109</v>
      </c>
      <c r="U41" s="103">
        <v>5.4833333333332845</v>
      </c>
      <c r="V41" s="104">
        <v>53.516666666666666</v>
      </c>
      <c r="W41" s="105"/>
      <c r="X41" s="106"/>
      <c r="Y41" s="264"/>
      <c r="Z41" s="265"/>
      <c r="AA41" s="110">
        <f t="shared" si="14"/>
        <v>-230.83151666147614</v>
      </c>
      <c r="AB41" s="102">
        <f t="shared" si="15"/>
        <v>0.88458424166926197</v>
      </c>
      <c r="AC41" s="291"/>
    </row>
    <row r="42" spans="1:29" ht="15.75" customHeight="1">
      <c r="A42" s="280"/>
      <c r="B42" s="152" t="s">
        <v>159</v>
      </c>
      <c r="C42" s="262" t="s">
        <v>219</v>
      </c>
      <c r="D42" s="263"/>
      <c r="E42" s="92">
        <v>53.76</v>
      </c>
      <c r="F42" s="103">
        <v>2922</v>
      </c>
      <c r="G42" s="94">
        <f t="shared" si="16"/>
        <v>157086.72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1769.1220988900091</v>
      </c>
      <c r="N42" s="98">
        <f t="shared" si="10"/>
        <v>84.243909470952815</v>
      </c>
      <c r="O42" s="100">
        <f t="shared" si="11"/>
        <v>0</v>
      </c>
      <c r="P42" s="101">
        <f t="shared" si="12"/>
        <v>-10.994185767142426</v>
      </c>
      <c r="Q42" s="102">
        <f t="shared" si="13"/>
        <v>0.88456104944500458</v>
      </c>
      <c r="R42" s="272"/>
      <c r="S42" s="1">
        <v>0.3520833333333333</v>
      </c>
      <c r="T42" s="2">
        <v>0.42090277777777779</v>
      </c>
      <c r="U42" s="103">
        <v>4.9999999999999822</v>
      </c>
      <c r="V42" s="104">
        <v>99.100000000000065</v>
      </c>
      <c r="W42" s="105"/>
      <c r="X42" s="106"/>
      <c r="Y42" s="264"/>
      <c r="Z42" s="265"/>
      <c r="AA42" s="110">
        <f t="shared" si="14"/>
        <v>-230.87790110999094</v>
      </c>
      <c r="AB42" s="102">
        <f t="shared" si="15"/>
        <v>0.88456104944500458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562</v>
      </c>
      <c r="G43" s="94">
        <f t="shared" si="16"/>
        <v>32202.6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1765.4450261780078</v>
      </c>
      <c r="N43" s="98">
        <f t="shared" si="10"/>
        <v>88.272251308900394</v>
      </c>
      <c r="O43" s="100">
        <f t="shared" si="11"/>
        <v>0</v>
      </c>
      <c r="P43" s="101">
        <f t="shared" si="12"/>
        <v>-11.727748691099606</v>
      </c>
      <c r="Q43" s="102">
        <f t="shared" si="13"/>
        <v>0.88272251308900396</v>
      </c>
      <c r="R43" s="272"/>
      <c r="S43" s="1">
        <v>0.42430555555555555</v>
      </c>
      <c r="T43" s="2">
        <v>0.43756944444444446</v>
      </c>
      <c r="U43" s="103">
        <v>4.8999999999999666</v>
      </c>
      <c r="V43" s="104">
        <v>19.10000000000003</v>
      </c>
      <c r="W43" s="105">
        <v>0.43756944444444446</v>
      </c>
      <c r="X43" s="106">
        <v>0.47708333333333325</v>
      </c>
      <c r="Y43" s="264"/>
      <c r="Z43" s="265"/>
      <c r="AA43" s="110">
        <f t="shared" si="14"/>
        <v>-234.55497382199223</v>
      </c>
      <c r="AB43" s="102">
        <f t="shared" si="15"/>
        <v>0.88272251308900385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1212</v>
      </c>
      <c r="G44" s="114">
        <f t="shared" si="16"/>
        <v>71944.319999999992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1767.1931956257542</v>
      </c>
      <c r="N44" s="98">
        <f t="shared" si="10"/>
        <v>88.359659781287718</v>
      </c>
      <c r="O44" s="100">
        <f t="shared" si="11"/>
        <v>0</v>
      </c>
      <c r="P44" s="101">
        <f t="shared" si="12"/>
        <v>-11.640340218712282</v>
      </c>
      <c r="Q44" s="102">
        <f t="shared" si="13"/>
        <v>0.88359659781287714</v>
      </c>
      <c r="R44" s="272"/>
      <c r="S44" s="1">
        <v>0.47708333333333325</v>
      </c>
      <c r="T44" s="2">
        <v>0.50565972222222222</v>
      </c>
      <c r="U44" s="103">
        <v>56.899999999999864</v>
      </c>
      <c r="V44" s="104">
        <v>41.150000000000119</v>
      </c>
      <c r="W44" s="105"/>
      <c r="X44" s="106"/>
      <c r="Y44" s="264"/>
      <c r="Z44" s="265"/>
      <c r="AA44" s="110">
        <f t="shared" si="14"/>
        <v>-232.80680437424576</v>
      </c>
      <c r="AB44" s="102">
        <f t="shared" si="15"/>
        <v>0.88359659781287714</v>
      </c>
      <c r="AC44" s="291"/>
    </row>
    <row r="45" spans="1:29" ht="15.75" customHeight="1">
      <c r="A45" s="281"/>
      <c r="B45" s="152" t="s">
        <v>159</v>
      </c>
      <c r="C45" s="262" t="s">
        <v>244</v>
      </c>
      <c r="D45" s="263"/>
      <c r="E45" s="92">
        <v>62.08</v>
      </c>
      <c r="F45" s="103">
        <v>3294</v>
      </c>
      <c r="G45" s="114">
        <f t="shared" si="16"/>
        <v>204491.51999999999</v>
      </c>
      <c r="H45" s="118"/>
      <c r="I45" s="113">
        <v>21</v>
      </c>
      <c r="J45" s="97">
        <v>2000</v>
      </c>
      <c r="K45" s="98">
        <f t="shared" si="6"/>
        <v>95.238095238095241</v>
      </c>
      <c r="L45" s="113">
        <v>21</v>
      </c>
      <c r="M45" s="97">
        <f t="shared" si="17"/>
        <v>1679.6600566572245</v>
      </c>
      <c r="N45" s="98">
        <f t="shared" si="10"/>
        <v>79.983812221772595</v>
      </c>
      <c r="O45" s="119">
        <f t="shared" si="11"/>
        <v>0</v>
      </c>
      <c r="P45" s="120">
        <f t="shared" si="12"/>
        <v>-15.254283016322645</v>
      </c>
      <c r="Q45" s="121">
        <f t="shared" si="13"/>
        <v>0.8398300283286122</v>
      </c>
      <c r="R45" s="272"/>
      <c r="S45" s="1">
        <v>0.5092592592592593</v>
      </c>
      <c r="T45" s="2">
        <v>0.59097222222222223</v>
      </c>
      <c r="U45" s="103">
        <v>5.1833333333333975</v>
      </c>
      <c r="V45" s="104">
        <v>117.66666666666663</v>
      </c>
      <c r="W45" s="105"/>
      <c r="X45" s="106"/>
      <c r="Y45" s="264"/>
      <c r="Z45" s="265"/>
      <c r="AA45" s="110">
        <f t="shared" si="14"/>
        <v>-320.33994334277554</v>
      </c>
      <c r="AB45" s="102">
        <f t="shared" si="15"/>
        <v>0.8398300283286122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</v>
      </c>
      <c r="J55" s="137">
        <f t="shared" si="18"/>
        <v>1971.4285714285713</v>
      </c>
      <c r="K55" s="138">
        <f t="shared" ref="K55" si="19">J55/I55</f>
        <v>93.877551020408163</v>
      </c>
      <c r="L55" s="136">
        <f t="shared" ref="L55:M55" si="20">AVERAGE(L39:L54)</f>
        <v>21</v>
      </c>
      <c r="M55" s="137">
        <f t="shared" si="20"/>
        <v>1730.1998386646453</v>
      </c>
      <c r="N55" s="138">
        <f>M55/L55</f>
        <v>82.390468507840254</v>
      </c>
      <c r="O55" s="139">
        <f>L55-I55</f>
        <v>0</v>
      </c>
      <c r="P55" s="140">
        <f>N55-K55</f>
        <v>-11.487082512567909</v>
      </c>
      <c r="Q55" s="141">
        <f>N55/K55</f>
        <v>0.87763759932264618</v>
      </c>
      <c r="R55" s="273"/>
      <c r="S55" s="142">
        <f>S39</f>
        <v>0.16672453703703705</v>
      </c>
      <c r="T55" s="143">
        <f>INDEX(T39:T54,COUNTA(T39:T54))</f>
        <v>0.59097222222222223</v>
      </c>
      <c r="U55" s="144"/>
      <c r="V55" s="155"/>
      <c r="W55" s="187"/>
      <c r="X55" s="188"/>
      <c r="Y55" s="260"/>
      <c r="Z55" s="261"/>
      <c r="AA55" s="156">
        <f>M55-J55</f>
        <v>-241.22873276392602</v>
      </c>
      <c r="AB55" s="141">
        <f>M55/J55</f>
        <v>0.87763759932264618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1614</v>
      </c>
      <c r="G56" s="158">
        <f t="shared" ref="G56:G59" si="21">E56*F56</f>
        <v>95774.760000000009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1768.7671232876737</v>
      </c>
      <c r="N56" s="162">
        <f>M56/L56</f>
        <v>73.698630136986409</v>
      </c>
      <c r="O56" s="164">
        <f>L56-I56</f>
        <v>0</v>
      </c>
      <c r="P56" s="165">
        <f>N56-K56</f>
        <v>-9.6347031963469192</v>
      </c>
      <c r="Q56" s="151">
        <f>N56/K56</f>
        <v>0.88438356164383691</v>
      </c>
      <c r="R56" s="271">
        <f>Q72</f>
        <v>0.88501958142135617</v>
      </c>
      <c r="S56" s="166">
        <v>0.25017361111111114</v>
      </c>
      <c r="T56" s="167">
        <v>0.28819444444444442</v>
      </c>
      <c r="U56" s="168"/>
      <c r="V56" s="169">
        <v>54.749999999999929</v>
      </c>
      <c r="W56" s="167"/>
      <c r="X56" s="170"/>
      <c r="Y56" s="274"/>
      <c r="Z56" s="275"/>
      <c r="AA56" s="108">
        <f>M56-J56</f>
        <v>-231.23287671232629</v>
      </c>
      <c r="AB56" s="151">
        <f>M56/J56</f>
        <v>0.8843835616438368</v>
      </c>
      <c r="AC56" s="276">
        <f>AB72</f>
        <v>0.88501958142135606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3305</v>
      </c>
      <c r="G57" s="94">
        <f t="shared" si="21"/>
        <v>193904.35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1772.9101475189977</v>
      </c>
      <c r="N57" s="98">
        <f>M57/L57</f>
        <v>77.083049892130333</v>
      </c>
      <c r="O57" s="100">
        <f>L57-I57</f>
        <v>0</v>
      </c>
      <c r="P57" s="101">
        <f>N57-K57</f>
        <v>-9.8734718470001042</v>
      </c>
      <c r="Q57" s="102">
        <f>N57/K57</f>
        <v>0.88645507375949883</v>
      </c>
      <c r="R57" s="272"/>
      <c r="S57" s="1">
        <v>0.29177083333333331</v>
      </c>
      <c r="T57" s="2">
        <v>0.36944444444444446</v>
      </c>
      <c r="U57" s="103">
        <v>5.1500000000000057</v>
      </c>
      <c r="V57" s="104">
        <v>111.85000000000005</v>
      </c>
      <c r="W57" s="105"/>
      <c r="X57" s="106"/>
      <c r="Y57" s="264"/>
      <c r="Z57" s="265"/>
      <c r="AA57" s="110">
        <f>M57-J57</f>
        <v>-227.08985248100225</v>
      </c>
      <c r="AB57" s="102">
        <f>M57/J57</f>
        <v>0.88645507375949883</v>
      </c>
      <c r="AC57" s="277"/>
    </row>
    <row r="58" spans="1:29" ht="15.75" customHeight="1">
      <c r="A58" s="267"/>
      <c r="B58" s="152" t="s">
        <v>159</v>
      </c>
      <c r="C58" s="262" t="s">
        <v>203</v>
      </c>
      <c r="D58" s="263"/>
      <c r="E58" s="92">
        <v>59.54</v>
      </c>
      <c r="F58" s="93">
        <v>3192</v>
      </c>
      <c r="G58" s="94">
        <f t="shared" si="21"/>
        <v>190051.68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1768.4210526315794</v>
      </c>
      <c r="N58" s="98">
        <f>M58/L58</f>
        <v>76.887871853546926</v>
      </c>
      <c r="O58" s="100">
        <f>L58-I58</f>
        <v>0</v>
      </c>
      <c r="P58" s="101">
        <f>N58-K58</f>
        <v>-10.068649885583511</v>
      </c>
      <c r="Q58" s="102">
        <f>N58/K58</f>
        <v>0.88421052631578967</v>
      </c>
      <c r="R58" s="272"/>
      <c r="S58" s="1">
        <v>0.37291666666666667</v>
      </c>
      <c r="T58" s="2">
        <v>0.448125</v>
      </c>
      <c r="U58" s="103">
        <v>4.9999999999999822</v>
      </c>
      <c r="V58" s="104">
        <v>108.29999999999998</v>
      </c>
      <c r="W58" s="105">
        <v>0.448125</v>
      </c>
      <c r="X58" s="106">
        <v>0.48680555555555549</v>
      </c>
      <c r="Y58" s="264"/>
      <c r="Z58" s="265"/>
      <c r="AA58" s="110">
        <f>M58-J58</f>
        <v>-231.57894736842059</v>
      </c>
      <c r="AB58" s="102">
        <f>M58/J58</f>
        <v>0.88421052631578967</v>
      </c>
      <c r="AC58" s="277"/>
    </row>
    <row r="59" spans="1:29" ht="15.75" customHeight="1">
      <c r="A59" s="267"/>
      <c r="B59" s="152" t="s">
        <v>159</v>
      </c>
      <c r="C59" s="262" t="s">
        <v>202</v>
      </c>
      <c r="D59" s="263"/>
      <c r="E59" s="92">
        <v>71.55</v>
      </c>
      <c r="F59" s="93">
        <v>2276</v>
      </c>
      <c r="G59" s="94">
        <f t="shared" si="21"/>
        <v>162847.79999999999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1770.0583279325974</v>
      </c>
      <c r="N59" s="98">
        <f>M59/L59</f>
        <v>76.959057736199881</v>
      </c>
      <c r="O59" s="100">
        <f>L59-I59</f>
        <v>0</v>
      </c>
      <c r="P59" s="101">
        <f>N59-K59</f>
        <v>-9.9974640029305561</v>
      </c>
      <c r="Q59" s="102">
        <f>N59/K59</f>
        <v>0.8850291639662986</v>
      </c>
      <c r="R59" s="272"/>
      <c r="S59" s="1">
        <v>0.48680555555555549</v>
      </c>
      <c r="T59" s="2">
        <v>0.54038194444444443</v>
      </c>
      <c r="U59" s="103">
        <v>55.699999999999918</v>
      </c>
      <c r="V59" s="104">
        <v>77.150000000000063</v>
      </c>
      <c r="W59" s="105"/>
      <c r="X59" s="106"/>
      <c r="Y59" s="264"/>
      <c r="Z59" s="265"/>
      <c r="AA59" s="110">
        <f>M59-J59</f>
        <v>-229.94167206740258</v>
      </c>
      <c r="AB59" s="102">
        <f>M59/J59</f>
        <v>0.88502916396629872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1770.0391628427121</v>
      </c>
      <c r="N72" s="138">
        <f t="shared" ref="N72:N80" si="25">M72/L72</f>
        <v>76.13071668140698</v>
      </c>
      <c r="O72" s="139">
        <f t="shared" ref="O72:O80" si="26">L72-I72</f>
        <v>0</v>
      </c>
      <c r="P72" s="140">
        <f t="shared" ref="P72:P80" si="27">N72-K72</f>
        <v>-9.8907886949371004</v>
      </c>
      <c r="Q72" s="141">
        <f t="shared" ref="Q72:Q80" si="28">N72/K72</f>
        <v>0.88501958142135617</v>
      </c>
      <c r="R72" s="273"/>
      <c r="S72" s="142">
        <f>S56</f>
        <v>0.25017361111111114</v>
      </c>
      <c r="T72" s="143">
        <f>INDEX(T56:T71,COUNTA(T56:T71))</f>
        <v>0.54038194444444443</v>
      </c>
      <c r="U72" s="144"/>
      <c r="V72" s="155"/>
      <c r="W72" s="134"/>
      <c r="X72" s="138"/>
      <c r="Y72" s="260"/>
      <c r="Z72" s="261"/>
      <c r="AA72" s="156">
        <f t="shared" ref="AA72:AA80" si="29">M72-J72</f>
        <v>-229.96083715728787</v>
      </c>
      <c r="AB72" s="141">
        <f t="shared" ref="AB72:AB80" si="30">M72/J72</f>
        <v>0.88501958142135606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1528</v>
      </c>
      <c r="G73" s="158">
        <f t="shared" ref="G73:G80" si="31">E73*F73</f>
        <v>56322.080000000002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0" si="32">F73/V73*60</f>
        <v>3254.9112426035467</v>
      </c>
      <c r="N73" s="162">
        <f t="shared" si="25"/>
        <v>154.99577345731174</v>
      </c>
      <c r="O73" s="164">
        <f t="shared" si="26"/>
        <v>0</v>
      </c>
      <c r="P73" s="165">
        <f t="shared" si="27"/>
        <v>-16.432797971259674</v>
      </c>
      <c r="Q73" s="151">
        <f t="shared" si="28"/>
        <v>0.90414201183431853</v>
      </c>
      <c r="R73" s="271">
        <f>Q89</f>
        <v>0.89000138017682107</v>
      </c>
      <c r="S73" s="166">
        <v>0.25</v>
      </c>
      <c r="T73" s="167">
        <v>0.26956018518518521</v>
      </c>
      <c r="U73" s="168"/>
      <c r="V73" s="169">
        <v>28.1666666666667</v>
      </c>
      <c r="W73" s="167"/>
      <c r="X73" s="170"/>
      <c r="Y73" s="274"/>
      <c r="Z73" s="275"/>
      <c r="AA73" s="108">
        <f t="shared" si="29"/>
        <v>-345.08875739645327</v>
      </c>
      <c r="AB73" s="151">
        <f t="shared" si="30"/>
        <v>0.90414201183431853</v>
      </c>
      <c r="AC73" s="276">
        <f>AB89</f>
        <v>0.89000138017682118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1978</v>
      </c>
      <c r="G74" s="94">
        <f t="shared" si="31"/>
        <v>76410.14</v>
      </c>
      <c r="H74" s="95"/>
      <c r="I74" s="96">
        <v>20</v>
      </c>
      <c r="J74" s="97">
        <v>3600</v>
      </c>
      <c r="K74" s="98">
        <f t="shared" ref="K74:K110" si="33">J74/I74</f>
        <v>180</v>
      </c>
      <c r="L74" s="99">
        <v>20</v>
      </c>
      <c r="M74" s="97">
        <f t="shared" si="32"/>
        <v>3252.9922338967563</v>
      </c>
      <c r="N74" s="98">
        <f t="shared" si="25"/>
        <v>162.6496116948378</v>
      </c>
      <c r="O74" s="100">
        <f t="shared" si="26"/>
        <v>0</v>
      </c>
      <c r="P74" s="101">
        <f t="shared" si="27"/>
        <v>-17.350388305162198</v>
      </c>
      <c r="Q74" s="102">
        <f t="shared" si="28"/>
        <v>0.90360895386021001</v>
      </c>
      <c r="R74" s="272"/>
      <c r="S74" s="1">
        <v>0.27291666666666664</v>
      </c>
      <c r="T74" s="2">
        <v>0.29825231481481479</v>
      </c>
      <c r="U74" s="103">
        <v>4.8333333333332629</v>
      </c>
      <c r="V74" s="104">
        <v>36.483333333333334</v>
      </c>
      <c r="W74" s="105"/>
      <c r="X74" s="106"/>
      <c r="Y74" s="264"/>
      <c r="Z74" s="265"/>
      <c r="AA74" s="110">
        <f t="shared" si="29"/>
        <v>-347.00776610324374</v>
      </c>
      <c r="AB74" s="102">
        <f t="shared" si="30"/>
        <v>0.90360895386021012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2452</v>
      </c>
      <c r="G75" s="94">
        <f t="shared" si="31"/>
        <v>93176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3253.6675267231803</v>
      </c>
      <c r="N75" s="98">
        <f t="shared" si="25"/>
        <v>154.93654889158</v>
      </c>
      <c r="O75" s="100">
        <f t="shared" si="26"/>
        <v>0</v>
      </c>
      <c r="P75" s="101">
        <f t="shared" si="27"/>
        <v>-16.492022536991414</v>
      </c>
      <c r="Q75" s="102">
        <f t="shared" si="28"/>
        <v>0.90379653520088343</v>
      </c>
      <c r="R75" s="272"/>
      <c r="S75" s="1">
        <v>0.30138888888888887</v>
      </c>
      <c r="T75" s="2">
        <v>0.33278935185185188</v>
      </c>
      <c r="U75" s="103">
        <v>4.5166666666666799</v>
      </c>
      <c r="V75" s="104">
        <v>45.216666666666725</v>
      </c>
      <c r="W75" s="105"/>
      <c r="X75" s="106"/>
      <c r="Y75" s="264"/>
      <c r="Z75" s="265"/>
      <c r="AA75" s="110">
        <f t="shared" si="29"/>
        <v>-346.33247327681966</v>
      </c>
      <c r="AB75" s="102">
        <f t="shared" si="30"/>
        <v>0.90379653520088343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1510</v>
      </c>
      <c r="G76" s="94">
        <f t="shared" si="31"/>
        <v>47217.7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3169.6793002915401</v>
      </c>
      <c r="N76" s="98">
        <f t="shared" si="25"/>
        <v>166.82522633113368</v>
      </c>
      <c r="O76" s="100">
        <f t="shared" si="26"/>
        <v>0</v>
      </c>
      <c r="P76" s="101">
        <f t="shared" si="27"/>
        <v>-22.648457879392652</v>
      </c>
      <c r="Q76" s="102">
        <f t="shared" si="28"/>
        <v>0.88046647230320541</v>
      </c>
      <c r="R76" s="272"/>
      <c r="S76" s="1">
        <v>0.33709490740740738</v>
      </c>
      <c r="T76" s="2">
        <v>0.35694444444444445</v>
      </c>
      <c r="U76" s="103">
        <v>6.19999999999993</v>
      </c>
      <c r="V76" s="104">
        <v>28.583333333333378</v>
      </c>
      <c r="W76" s="105"/>
      <c r="X76" s="106"/>
      <c r="Y76" s="264"/>
      <c r="Z76" s="265"/>
      <c r="AA76" s="190">
        <f t="shared" si="29"/>
        <v>-430.32069970845987</v>
      </c>
      <c r="AB76" s="191">
        <f t="shared" si="30"/>
        <v>0.88046647230320563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2760</v>
      </c>
      <c r="G77" s="94">
        <f t="shared" si="31"/>
        <v>104714.4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3169.3779904306211</v>
      </c>
      <c r="N77" s="98">
        <f t="shared" si="25"/>
        <v>150.9227614490772</v>
      </c>
      <c r="O77" s="100">
        <f t="shared" si="26"/>
        <v>0</v>
      </c>
      <c r="P77" s="101">
        <f t="shared" si="27"/>
        <v>-20.505809979494217</v>
      </c>
      <c r="Q77" s="102">
        <f t="shared" si="28"/>
        <v>0.88038277511961704</v>
      </c>
      <c r="R77" s="272"/>
      <c r="S77" s="1">
        <v>0.36041666666666666</v>
      </c>
      <c r="T77" s="2">
        <v>0.3967013888888889</v>
      </c>
      <c r="U77" s="103">
        <v>4.9999999999999822</v>
      </c>
      <c r="V77" s="104">
        <v>52.250000000000014</v>
      </c>
      <c r="W77" s="105"/>
      <c r="X77" s="106"/>
      <c r="Y77" s="264"/>
      <c r="Z77" s="265"/>
      <c r="AA77" s="190">
        <f t="shared" si="29"/>
        <v>-430.62200956937886</v>
      </c>
      <c r="AB77" s="191">
        <f t="shared" si="30"/>
        <v>0.88038277511961693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1755</v>
      </c>
      <c r="G78" s="114">
        <f t="shared" si="31"/>
        <v>101316.15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1593.4426229508197</v>
      </c>
      <c r="N78" s="98">
        <f t="shared" si="25"/>
        <v>72.429210134128169</v>
      </c>
      <c r="O78" s="100">
        <f t="shared" si="26"/>
        <v>0</v>
      </c>
      <c r="P78" s="101">
        <f t="shared" si="27"/>
        <v>-9.3889716840536437</v>
      </c>
      <c r="Q78" s="102">
        <f t="shared" si="28"/>
        <v>0.88524590163934436</v>
      </c>
      <c r="R78" s="272"/>
      <c r="S78" s="1">
        <v>0.40069444444444446</v>
      </c>
      <c r="T78" s="2">
        <v>0.44658564814814816</v>
      </c>
      <c r="U78" s="103">
        <v>5.7500000000000195</v>
      </c>
      <c r="V78" s="104">
        <v>66.083333333333329</v>
      </c>
      <c r="W78" s="105">
        <v>0.44658564814814816</v>
      </c>
      <c r="X78" s="106">
        <v>0.4861111111111111</v>
      </c>
      <c r="Y78" s="264"/>
      <c r="Z78" s="265"/>
      <c r="AA78" s="190">
        <f t="shared" si="29"/>
        <v>-206.55737704918033</v>
      </c>
      <c r="AB78" s="191">
        <f t="shared" si="30"/>
        <v>0.88524590163934425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1813</v>
      </c>
      <c r="G79" s="114">
        <f t="shared" si="31"/>
        <v>104664.48999999999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1593.0680986087395</v>
      </c>
      <c r="N79" s="98">
        <f t="shared" si="25"/>
        <v>72.412186300397252</v>
      </c>
      <c r="O79" s="119">
        <f t="shared" si="26"/>
        <v>0</v>
      </c>
      <c r="P79" s="120">
        <f t="shared" si="27"/>
        <v>-9.4059955177845609</v>
      </c>
      <c r="Q79" s="121">
        <f t="shared" si="28"/>
        <v>0.88503783256041091</v>
      </c>
      <c r="R79" s="272"/>
      <c r="S79" s="1">
        <v>0.4861111111111111</v>
      </c>
      <c r="T79" s="2">
        <v>0.53353009259259254</v>
      </c>
      <c r="U79" s="103">
        <v>56.916666666666636</v>
      </c>
      <c r="V79" s="104">
        <v>68.283333333333275</v>
      </c>
      <c r="W79" s="105"/>
      <c r="X79" s="106"/>
      <c r="Y79" s="264"/>
      <c r="Z79" s="265"/>
      <c r="AA79" s="190">
        <f t="shared" si="29"/>
        <v>-206.93190139126045</v>
      </c>
      <c r="AB79" s="191">
        <f t="shared" si="30"/>
        <v>0.88503783256041091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68.44</v>
      </c>
      <c r="F80" s="97">
        <v>2163</v>
      </c>
      <c r="G80" s="114">
        <f t="shared" si="31"/>
        <v>148035.72</v>
      </c>
      <c r="H80" s="118"/>
      <c r="I80" s="96">
        <v>20</v>
      </c>
      <c r="J80" s="97">
        <v>1800</v>
      </c>
      <c r="K80" s="98">
        <f t="shared" si="33"/>
        <v>90</v>
      </c>
      <c r="L80" s="113">
        <v>20</v>
      </c>
      <c r="M80" s="97">
        <f t="shared" si="32"/>
        <v>1538.8932806324117</v>
      </c>
      <c r="N80" s="98">
        <f t="shared" si="25"/>
        <v>76.94466403162059</v>
      </c>
      <c r="O80" s="119">
        <f t="shared" si="26"/>
        <v>0</v>
      </c>
      <c r="P80" s="120">
        <f t="shared" si="27"/>
        <v>-13.05533596837941</v>
      </c>
      <c r="Q80" s="121">
        <f t="shared" si="28"/>
        <v>0.85494071146245099</v>
      </c>
      <c r="R80" s="272"/>
      <c r="S80" s="1">
        <v>0.53680555555555554</v>
      </c>
      <c r="T80" s="2">
        <v>0.59537037037037033</v>
      </c>
      <c r="U80" s="103">
        <v>4.7166666666667112</v>
      </c>
      <c r="V80" s="104">
        <v>84.3333333333333</v>
      </c>
      <c r="W80" s="105"/>
      <c r="X80" s="106"/>
      <c r="Y80" s="264"/>
      <c r="Z80" s="265"/>
      <c r="AA80" s="190">
        <f t="shared" si="29"/>
        <v>-261.10671936758831</v>
      </c>
      <c r="AB80" s="191">
        <f t="shared" si="30"/>
        <v>0.85494071146245099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20.75</v>
      </c>
      <c r="J89" s="137">
        <f t="shared" si="34"/>
        <v>2925</v>
      </c>
      <c r="K89" s="138">
        <f t="shared" ref="K89" si="35">J89/I89</f>
        <v>140.96385542168676</v>
      </c>
      <c r="L89" s="136">
        <f t="shared" ref="L89:M89" si="36">AVERAGE(L73:L88)</f>
        <v>20.75</v>
      </c>
      <c r="M89" s="137">
        <f t="shared" si="36"/>
        <v>2603.2540370172019</v>
      </c>
      <c r="N89" s="138">
        <f>M89/L89</f>
        <v>125.45802588034708</v>
      </c>
      <c r="O89" s="139">
        <f>L89-I89</f>
        <v>0</v>
      </c>
      <c r="P89" s="140">
        <f>N89-K89</f>
        <v>-15.505829541339679</v>
      </c>
      <c r="Q89" s="141">
        <f>N89/K89</f>
        <v>0.89000138017682107</v>
      </c>
      <c r="R89" s="273"/>
      <c r="S89" s="142">
        <f>S73</f>
        <v>0.25</v>
      </c>
      <c r="T89" s="143">
        <f>INDEX(T73:T88,COUNTA(T73:T88))</f>
        <v>0.59537037037037033</v>
      </c>
      <c r="U89" s="144"/>
      <c r="V89" s="155"/>
      <c r="W89" s="134"/>
      <c r="X89" s="138"/>
      <c r="Y89" s="260"/>
      <c r="Z89" s="261"/>
      <c r="AA89" s="156">
        <f>M89-J89</f>
        <v>-321.74596298279812</v>
      </c>
      <c r="AB89" s="141">
        <f>M89/J89</f>
        <v>0.89000138017682118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177</v>
      </c>
      <c r="D90" s="270"/>
      <c r="E90" s="157">
        <v>36.409999999999997</v>
      </c>
      <c r="F90" s="86">
        <v>4129</v>
      </c>
      <c r="G90" s="158">
        <f t="shared" ref="G90:G93" si="37">E90*F90</f>
        <v>150336.88999999998</v>
      </c>
      <c r="H90" s="159"/>
      <c r="I90" s="160">
        <v>11</v>
      </c>
      <c r="J90" s="161">
        <v>3273</v>
      </c>
      <c r="K90" s="162">
        <f>J90/I90</f>
        <v>297.54545454545456</v>
      </c>
      <c r="L90" s="163">
        <v>11</v>
      </c>
      <c r="M90" s="161">
        <f>F90/V90*60</f>
        <v>2907.7464788732395</v>
      </c>
      <c r="N90" s="162">
        <f>M90/L90</f>
        <v>264.34058898847633</v>
      </c>
      <c r="O90" s="164">
        <f>L90-I90</f>
        <v>0</v>
      </c>
      <c r="P90" s="165">
        <f>N90-K90</f>
        <v>-33.204865556978234</v>
      </c>
      <c r="Q90" s="151">
        <f>N90/K90</f>
        <v>0.88840405709539849</v>
      </c>
      <c r="R90" s="271">
        <f>Q106</f>
        <v>0.87991117297060439</v>
      </c>
      <c r="S90" s="166">
        <v>0.16666666666666666</v>
      </c>
      <c r="T90" s="167">
        <v>0.22583333333333333</v>
      </c>
      <c r="U90" s="168"/>
      <c r="V90" s="169">
        <v>85.2</v>
      </c>
      <c r="W90" s="172"/>
      <c r="X90" s="150"/>
      <c r="Y90" s="274"/>
      <c r="Z90" s="275"/>
      <c r="AA90" s="108">
        <f>M90-J90</f>
        <v>-365.25352112676046</v>
      </c>
      <c r="AB90" s="151">
        <f>M90/J90</f>
        <v>0.8884040570953986</v>
      </c>
      <c r="AC90" s="276">
        <f>AB106</f>
        <v>0.87991117297060439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5683</v>
      </c>
      <c r="G91" s="94">
        <f t="shared" si="37"/>
        <v>203621.88999999998</v>
      </c>
      <c r="H91" s="95"/>
      <c r="I91" s="96">
        <v>12</v>
      </c>
      <c r="J91" s="97">
        <v>3273</v>
      </c>
      <c r="K91" s="98">
        <f t="shared" si="33"/>
        <v>272.75</v>
      </c>
      <c r="L91" s="99">
        <v>12</v>
      </c>
      <c r="M91" s="97">
        <f>F91/V91*60</f>
        <v>2907.7316657191582</v>
      </c>
      <c r="N91" s="98">
        <f>M91/L91</f>
        <v>242.31097214326317</v>
      </c>
      <c r="O91" s="100">
        <f>L91-I91</f>
        <v>0</v>
      </c>
      <c r="P91" s="101">
        <f>N91-K91</f>
        <v>-30.439027856736828</v>
      </c>
      <c r="Q91" s="102">
        <f>N91/K91</f>
        <v>0.88839953123102899</v>
      </c>
      <c r="R91" s="272"/>
      <c r="S91" s="1">
        <v>0.22916666666666666</v>
      </c>
      <c r="T91" s="2">
        <v>0.31060185185185185</v>
      </c>
      <c r="U91" s="103">
        <v>4.7999999999999909</v>
      </c>
      <c r="V91" s="104">
        <v>117.26666666666668</v>
      </c>
      <c r="W91" s="105"/>
      <c r="X91" s="106"/>
      <c r="Y91" s="264"/>
      <c r="Z91" s="265"/>
      <c r="AA91" s="110">
        <f>M91-J91</f>
        <v>-365.26833428084183</v>
      </c>
      <c r="AB91" s="102">
        <f>M91/J91</f>
        <v>0.8883995312310291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3515</v>
      </c>
      <c r="G92" s="94">
        <f t="shared" si="37"/>
        <v>108402.6</v>
      </c>
      <c r="H92" s="112"/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2618.7913907284765</v>
      </c>
      <c r="N92" s="98">
        <f>M92/L92</f>
        <v>174.58609271523176</v>
      </c>
      <c r="O92" s="100">
        <f>L92-I92</f>
        <v>0</v>
      </c>
      <c r="P92" s="101">
        <f>N92-K92</f>
        <v>-25.413907284768243</v>
      </c>
      <c r="Q92" s="102">
        <f>N92/K92</f>
        <v>0.87293046357615878</v>
      </c>
      <c r="R92" s="272"/>
      <c r="S92" s="1">
        <v>0.38643518518518516</v>
      </c>
      <c r="T92" s="2">
        <v>0.44236111111111109</v>
      </c>
      <c r="U92" s="103">
        <v>5.4666666666666686</v>
      </c>
      <c r="V92" s="104">
        <v>80.533333333333346</v>
      </c>
      <c r="W92" s="105">
        <v>0.44236111111111109</v>
      </c>
      <c r="X92" s="106">
        <v>0.48228009259259258</v>
      </c>
      <c r="Y92" s="264"/>
      <c r="Z92" s="265"/>
      <c r="AA92" s="110">
        <f>M92-J92</f>
        <v>-381.20860927152353</v>
      </c>
      <c r="AB92" s="102">
        <f>M92/J92</f>
        <v>0.87293046357615878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1846</v>
      </c>
      <c r="G93" s="114">
        <f t="shared" si="37"/>
        <v>63188.579999999994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2605.0960407683287</v>
      </c>
      <c r="N93" s="98">
        <f>M93/L93</f>
        <v>162.81850254802055</v>
      </c>
      <c r="O93" s="100">
        <f>L93-I93</f>
        <v>0</v>
      </c>
      <c r="P93" s="101">
        <f>N93-K93</f>
        <v>-24.681497451979453</v>
      </c>
      <c r="Q93" s="102">
        <f>N93/K93</f>
        <v>0.86836534692277623</v>
      </c>
      <c r="R93" s="272"/>
      <c r="S93" s="1">
        <v>0.48228009259259258</v>
      </c>
      <c r="T93" s="2">
        <v>0.51180555555555551</v>
      </c>
      <c r="U93" s="103">
        <v>57.483333333333341</v>
      </c>
      <c r="V93" s="104">
        <v>42.516666666666623</v>
      </c>
      <c r="W93" s="105"/>
      <c r="X93" s="106"/>
      <c r="Y93" s="264"/>
      <c r="Z93" s="265"/>
      <c r="AA93" s="110">
        <f>M93-J93</f>
        <v>-394.90395923167125</v>
      </c>
      <c r="AB93" s="102">
        <f>M93/J93</f>
        <v>0.86836534692277623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2759.8413940223008</v>
      </c>
      <c r="N106" s="138">
        <f>M106/L106</f>
        <v>204.43269585350376</v>
      </c>
      <c r="O106" s="139">
        <f>L106-I106</f>
        <v>0</v>
      </c>
      <c r="P106" s="140">
        <f>N106-K106</f>
        <v>-27.900637479829584</v>
      </c>
      <c r="Q106" s="141">
        <f>N106/K106</f>
        <v>0.87991117297060439</v>
      </c>
      <c r="R106" s="273"/>
      <c r="S106" s="142">
        <f>S90</f>
        <v>0.16666666666666666</v>
      </c>
      <c r="T106" s="143">
        <f>INDEX(T90:T105,COUNTA(T90:T105))</f>
        <v>0.51180555555555551</v>
      </c>
      <c r="U106" s="144"/>
      <c r="V106" s="155"/>
      <c r="W106" s="134"/>
      <c r="X106" s="138"/>
      <c r="Y106" s="260"/>
      <c r="Z106" s="261"/>
      <c r="AA106" s="156">
        <f>M106-J106</f>
        <v>-376.65860597769915</v>
      </c>
      <c r="AB106" s="141">
        <f>M106/J106</f>
        <v>0.87991117297060439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2085</v>
      </c>
      <c r="G107" s="158">
        <f t="shared" ref="G107:G110" si="41">E107*F107</f>
        <v>51562.05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3256.3991323210385</v>
      </c>
      <c r="N107" s="162">
        <f>M107/L107</f>
        <v>542.73318872017308</v>
      </c>
      <c r="O107" s="164">
        <f>L107-I107</f>
        <v>0</v>
      </c>
      <c r="P107" s="165">
        <f>N107-K107</f>
        <v>-57.266811279826925</v>
      </c>
      <c r="Q107" s="151">
        <f>N107/K107</f>
        <v>0.90455531453362181</v>
      </c>
      <c r="R107" s="271">
        <f>Q123</f>
        <v>0.88866863022959586</v>
      </c>
      <c r="S107" s="192">
        <v>0.25</v>
      </c>
      <c r="T107" s="193">
        <v>0.27667824074074077</v>
      </c>
      <c r="U107" s="168"/>
      <c r="V107" s="169">
        <v>38.4166666666667</v>
      </c>
      <c r="W107" s="167"/>
      <c r="X107" s="170"/>
      <c r="Y107" s="274"/>
      <c r="Z107" s="275"/>
      <c r="AA107" s="108">
        <f>M107-J107</f>
        <v>-343.60086767896155</v>
      </c>
      <c r="AB107" s="151">
        <f>M107/J107</f>
        <v>0.90455531453362181</v>
      </c>
      <c r="AC107" s="276">
        <f>AB123</f>
        <v>0.88866863022959575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1696</v>
      </c>
      <c r="G108" s="94">
        <f t="shared" si="41"/>
        <v>41942.080000000002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3256.3199999999993</v>
      </c>
      <c r="N108" s="98">
        <f>M108/L108</f>
        <v>542.71999999999991</v>
      </c>
      <c r="O108" s="100">
        <f>L108-I108</f>
        <v>0</v>
      </c>
      <c r="P108" s="101">
        <f>N108-K108</f>
        <v>-57.280000000000086</v>
      </c>
      <c r="Q108" s="102">
        <f>N108/K108</f>
        <v>0.90453333333333319</v>
      </c>
      <c r="R108" s="272"/>
      <c r="S108" s="1">
        <v>0.27986111111111112</v>
      </c>
      <c r="T108" s="2">
        <v>0.30156250000000001</v>
      </c>
      <c r="U108" s="103">
        <v>4.5833333333333037</v>
      </c>
      <c r="V108" s="104">
        <v>31.250000000000007</v>
      </c>
      <c r="W108" s="105"/>
      <c r="X108" s="112"/>
      <c r="Y108" s="264"/>
      <c r="Z108" s="265"/>
      <c r="AA108" s="110">
        <f>M108-J108</f>
        <v>-343.68000000000075</v>
      </c>
      <c r="AB108" s="102">
        <f>M108/J108</f>
        <v>0.90453333333333308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2465</v>
      </c>
      <c r="G109" s="94">
        <f t="shared" si="41"/>
        <v>56275.95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3097.3821989528774</v>
      </c>
      <c r="N109" s="98">
        <f>M109/L109</f>
        <v>309.73821989528773</v>
      </c>
      <c r="O109" s="100">
        <f>L109-I109</f>
        <v>0</v>
      </c>
      <c r="P109" s="101">
        <f>N109-K109</f>
        <v>-50.261780104712273</v>
      </c>
      <c r="Q109" s="102">
        <f>N109/K109</f>
        <v>0.860383944153577</v>
      </c>
      <c r="R109" s="272"/>
      <c r="S109" s="1">
        <v>0.30503472222222222</v>
      </c>
      <c r="T109" s="2">
        <v>0.33819444444444446</v>
      </c>
      <c r="U109" s="103">
        <v>4.9999999999999822</v>
      </c>
      <c r="V109" s="104">
        <v>47.750000000000028</v>
      </c>
      <c r="W109" s="105"/>
      <c r="X109" s="106"/>
      <c r="Y109" s="264"/>
      <c r="Z109" s="265"/>
      <c r="AA109" s="110">
        <f>M109-J109</f>
        <v>-502.61780104712261</v>
      </c>
      <c r="AB109" s="102">
        <f>M109/J109</f>
        <v>0.86038394415357711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3016</v>
      </c>
      <c r="G110" s="114">
        <f t="shared" si="41"/>
        <v>79049.36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2896.1323019471865</v>
      </c>
      <c r="N110" s="98">
        <f>M110/L110</f>
        <v>482.68871699119774</v>
      </c>
      <c r="O110" s="100">
        <f>L110-I110</f>
        <v>0</v>
      </c>
      <c r="P110" s="101">
        <f>N110-K110</f>
        <v>-62.811283008802263</v>
      </c>
      <c r="Q110" s="102">
        <f>N110/K110</f>
        <v>0.88485557651915259</v>
      </c>
      <c r="R110" s="272"/>
      <c r="S110" s="1">
        <v>0.3888888888888889</v>
      </c>
      <c r="T110" s="2">
        <v>0.43228009259259259</v>
      </c>
      <c r="U110" s="103">
        <v>4.5499999999999918</v>
      </c>
      <c r="V110" s="104">
        <v>62.48333333333332</v>
      </c>
      <c r="W110" s="105"/>
      <c r="X110" s="112"/>
      <c r="Y110" s="264"/>
      <c r="Z110" s="265"/>
      <c r="AA110" s="110">
        <f>M110-J110</f>
        <v>-376.86769805281347</v>
      </c>
      <c r="AB110" s="102">
        <f>M110/J110</f>
        <v>0.88485557651915259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7</v>
      </c>
      <c r="J123" s="137">
        <f t="shared" si="42"/>
        <v>3518.25</v>
      </c>
      <c r="K123" s="138">
        <f t="shared" ref="K123" si="43">J123/I123</f>
        <v>502.60714285714283</v>
      </c>
      <c r="L123" s="136">
        <f t="shared" ref="L123:M123" si="44">AVERAGE(L107:L122)</f>
        <v>7</v>
      </c>
      <c r="M123" s="137">
        <f t="shared" si="44"/>
        <v>3126.5584083052754</v>
      </c>
      <c r="N123" s="138">
        <f>M123/L123</f>
        <v>446.65120118646792</v>
      </c>
      <c r="O123" s="139">
        <f>L123-I123</f>
        <v>0</v>
      </c>
      <c r="P123" s="140">
        <f>N123-K123</f>
        <v>-55.955941670674918</v>
      </c>
      <c r="Q123" s="141">
        <f>N123/K123</f>
        <v>0.88866863022959586</v>
      </c>
      <c r="R123" s="273"/>
      <c r="S123" s="142">
        <f>S107</f>
        <v>0.25</v>
      </c>
      <c r="T123" s="143">
        <f>INDEX(T107:T122,COUNTA(T107:T122))</f>
        <v>0.43228009259259259</v>
      </c>
      <c r="U123" s="144"/>
      <c r="V123" s="155"/>
      <c r="W123" s="134"/>
      <c r="X123" s="138"/>
      <c r="Y123" s="260"/>
      <c r="Z123" s="261"/>
      <c r="AA123" s="156">
        <f>M123-J123</f>
        <v>-391.69159169472459</v>
      </c>
      <c r="AB123" s="141">
        <f>M123/J123</f>
        <v>0.88866863022959575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972</v>
      </c>
      <c r="G124" s="158">
        <f t="shared" ref="G124:G126" si="45">E124*F124</f>
        <v>43059.6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1769.059656218403</v>
      </c>
      <c r="N124" s="162">
        <f>M124/L124</f>
        <v>104.06233271872959</v>
      </c>
      <c r="O124" s="164">
        <f>L124-I124</f>
        <v>0</v>
      </c>
      <c r="P124" s="165">
        <f>N124-K124</f>
        <v>-13.584726104799813</v>
      </c>
      <c r="Q124" s="151">
        <f>N124/K124</f>
        <v>0.88452982810920155</v>
      </c>
      <c r="R124" s="271">
        <f>Q140</f>
        <v>0.88403364363764525</v>
      </c>
      <c r="S124" s="166">
        <v>0.70835648148148145</v>
      </c>
      <c r="T124" s="167">
        <v>0.73124999999999996</v>
      </c>
      <c r="U124" s="168"/>
      <c r="V124" s="169">
        <v>32.966666666666654</v>
      </c>
      <c r="W124" s="86"/>
      <c r="X124" s="87"/>
      <c r="Y124" s="274"/>
      <c r="Z124" s="275"/>
      <c r="AA124" s="108">
        <f>M124-J124</f>
        <v>-230.94034378159699</v>
      </c>
      <c r="AB124" s="151">
        <f>M124/J124</f>
        <v>0.88452982810920155</v>
      </c>
      <c r="AC124" s="349">
        <f>AB140</f>
        <v>0.88403364363764525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1020</v>
      </c>
      <c r="G125" s="94">
        <f t="shared" si="45"/>
        <v>51683.4</v>
      </c>
      <c r="H125" s="95"/>
      <c r="I125" s="96">
        <v>20</v>
      </c>
      <c r="J125" s="97">
        <v>2000</v>
      </c>
      <c r="K125" s="98">
        <f t="shared" ref="K125:K126" si="46">J125/I125</f>
        <v>100</v>
      </c>
      <c r="L125" s="99">
        <v>20</v>
      </c>
      <c r="M125" s="97">
        <f>F125/V125*60</f>
        <v>1767.9345209436726</v>
      </c>
      <c r="N125" s="98">
        <f>M125/L125</f>
        <v>88.396726047183634</v>
      </c>
      <c r="O125" s="100">
        <f>L125-I125</f>
        <v>0</v>
      </c>
      <c r="P125" s="101">
        <f>N125-K125</f>
        <v>-11.603273952816366</v>
      </c>
      <c r="Q125" s="102">
        <f>N125/K125</f>
        <v>0.88396726047183638</v>
      </c>
      <c r="R125" s="272"/>
      <c r="S125" s="1">
        <v>0.73498842592592595</v>
      </c>
      <c r="T125" s="2">
        <v>0.75902777777777775</v>
      </c>
      <c r="U125" s="103">
        <v>5.3833333333334288</v>
      </c>
      <c r="V125" s="104">
        <v>34.616666666666589</v>
      </c>
      <c r="W125" s="105"/>
      <c r="X125" s="106"/>
      <c r="Y125" s="264"/>
      <c r="Z125" s="265"/>
      <c r="AA125" s="110">
        <f>M125-J125</f>
        <v>-232.06547905632738</v>
      </c>
      <c r="AB125" s="102">
        <f>M125/J125</f>
        <v>0.88396726047183627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1482</v>
      </c>
      <c r="G126" s="94">
        <f t="shared" si="45"/>
        <v>84918.599999999991</v>
      </c>
      <c r="H126" s="95"/>
      <c r="I126" s="96">
        <v>21</v>
      </c>
      <c r="J126" s="97">
        <v>2000</v>
      </c>
      <c r="K126" s="98">
        <f t="shared" si="46"/>
        <v>95.238095238095241</v>
      </c>
      <c r="L126" s="99">
        <v>21</v>
      </c>
      <c r="M126" s="97">
        <f>F126/V126*60</f>
        <v>1767.2076846637965</v>
      </c>
      <c r="N126" s="98">
        <f>M126/L126</f>
        <v>84.152746888752219</v>
      </c>
      <c r="O126" s="100">
        <f>L126-I126</f>
        <v>0</v>
      </c>
      <c r="P126" s="101">
        <f>N126-K126</f>
        <v>-11.085348349343022</v>
      </c>
      <c r="Q126" s="102">
        <f>N126/K126</f>
        <v>0.88360384233189826</v>
      </c>
      <c r="R126" s="272"/>
      <c r="S126" s="1">
        <v>0.76251157407407411</v>
      </c>
      <c r="T126" s="2">
        <v>0.79745370370370372</v>
      </c>
      <c r="U126" s="103">
        <v>5.0166666666667581</v>
      </c>
      <c r="V126" s="104">
        <v>50.316666666666649</v>
      </c>
      <c r="W126" s="105"/>
      <c r="X126" s="106"/>
      <c r="Y126" s="264"/>
      <c r="Z126" s="265"/>
      <c r="AA126" s="110">
        <f>M126-J126</f>
        <v>-232.7923153362035</v>
      </c>
      <c r="AB126" s="102">
        <f>M126/J126</f>
        <v>0.88360384233189826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7">AVERAGE(I124:I139)</f>
        <v>19.333333333333332</v>
      </c>
      <c r="J140" s="137">
        <f t="shared" si="47"/>
        <v>2000</v>
      </c>
      <c r="K140" s="138">
        <f t="shared" ref="K140" si="48">J140/I140</f>
        <v>103.44827586206897</v>
      </c>
      <c r="L140" s="136">
        <f t="shared" ref="L140:M140" si="49">AVERAGE(L124:L139)</f>
        <v>19.333333333333332</v>
      </c>
      <c r="M140" s="137">
        <f t="shared" si="49"/>
        <v>1768.0672872752905</v>
      </c>
      <c r="N140" s="138">
        <f>M140/L140</f>
        <v>91.451756238377101</v>
      </c>
      <c r="O140" s="139">
        <f>L140-I140</f>
        <v>0</v>
      </c>
      <c r="P140" s="140">
        <f>N140-K140</f>
        <v>-11.996519623691867</v>
      </c>
      <c r="Q140" s="141">
        <f>N140/K140</f>
        <v>0.88403364363764525</v>
      </c>
      <c r="R140" s="273"/>
      <c r="S140" s="142">
        <f>S124</f>
        <v>0.70835648148148145</v>
      </c>
      <c r="T140" s="143">
        <f>INDEX(T124:T139,COUNTA(T124:T139))</f>
        <v>0.79745370370370372</v>
      </c>
      <c r="U140" s="144"/>
      <c r="V140" s="155"/>
      <c r="W140" s="187"/>
      <c r="X140" s="188"/>
      <c r="Y140" s="260"/>
      <c r="Z140" s="261"/>
      <c r="AA140" s="156">
        <f>M140-J140</f>
        <v>-231.93271272470952</v>
      </c>
      <c r="AB140" s="141">
        <f>M140/J140</f>
        <v>0.88403364363764525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1779</v>
      </c>
      <c r="G141" s="158">
        <f t="shared" ref="G141:G143" si="50">E141*F141</f>
        <v>101029.41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1767.7063207286808</v>
      </c>
      <c r="N141" s="162">
        <f>M141/L141</f>
        <v>76.856796553420907</v>
      </c>
      <c r="O141" s="164">
        <f>L141-I141</f>
        <v>0</v>
      </c>
      <c r="P141" s="165">
        <f>N141-K141</f>
        <v>-10.099725185709531</v>
      </c>
      <c r="Q141" s="151">
        <f>N141/K141</f>
        <v>0.88385316036434036</v>
      </c>
      <c r="R141" s="271">
        <f>Q157</f>
        <v>0.88416807036395906</v>
      </c>
      <c r="S141" s="166">
        <v>0.70833333333333337</v>
      </c>
      <c r="T141" s="167">
        <v>0.75026620370370367</v>
      </c>
      <c r="U141" s="168"/>
      <c r="V141" s="169">
        <v>60.383333333333233</v>
      </c>
      <c r="W141" s="167"/>
      <c r="X141" s="170"/>
      <c r="Y141" s="274"/>
      <c r="Z141" s="275"/>
      <c r="AA141" s="108">
        <f>M141-J141</f>
        <v>-232.29367927131921</v>
      </c>
      <c r="AB141" s="151">
        <f>M141/J141</f>
        <v>0.88385316036434036</v>
      </c>
      <c r="AC141" s="276">
        <f>AB157</f>
        <v>0.88416807036395906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1397</v>
      </c>
      <c r="G142" s="94">
        <f t="shared" si="50"/>
        <v>79447.39</v>
      </c>
      <c r="H142" s="95"/>
      <c r="I142" s="96">
        <v>23</v>
      </c>
      <c r="J142" s="97">
        <v>2000</v>
      </c>
      <c r="K142" s="98">
        <f t="shared" ref="K142:K143" si="51">J142/I142</f>
        <v>86.956521739130437</v>
      </c>
      <c r="L142" s="99">
        <v>23</v>
      </c>
      <c r="M142" s="97">
        <f>F142/V142*60</f>
        <v>1768.3544303797448</v>
      </c>
      <c r="N142" s="98">
        <f>M142/L142</f>
        <v>76.884975233901955</v>
      </c>
      <c r="O142" s="100">
        <f>L142-I142</f>
        <v>0</v>
      </c>
      <c r="P142" s="101">
        <f>N142-K142</f>
        <v>-10.071546505228483</v>
      </c>
      <c r="Q142" s="102">
        <f>N142/K142</f>
        <v>0.88417721518987247</v>
      </c>
      <c r="R142" s="272"/>
      <c r="S142" s="1">
        <v>0.75347222222222221</v>
      </c>
      <c r="T142" s="2">
        <v>0.78638888888888892</v>
      </c>
      <c r="U142" s="103">
        <v>4.6166666666666956</v>
      </c>
      <c r="V142" s="104">
        <v>47.400000000000055</v>
      </c>
      <c r="W142" s="105"/>
      <c r="X142" s="106"/>
      <c r="Y142" s="264"/>
      <c r="Z142" s="265"/>
      <c r="AA142" s="110">
        <f>M142-J142</f>
        <v>-231.64556962025517</v>
      </c>
      <c r="AB142" s="102">
        <f>M142/J142</f>
        <v>0.88417721518987247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1709</v>
      </c>
      <c r="G143" s="94">
        <f t="shared" si="50"/>
        <v>81348.400000000009</v>
      </c>
      <c r="H143" s="95"/>
      <c r="I143" s="96">
        <v>23</v>
      </c>
      <c r="J143" s="97">
        <v>2000</v>
      </c>
      <c r="K143" s="98">
        <f t="shared" si="51"/>
        <v>86.956521739130437</v>
      </c>
      <c r="L143" s="99">
        <v>23</v>
      </c>
      <c r="M143" s="97">
        <f>F143/V143*60</f>
        <v>1768.9476710753288</v>
      </c>
      <c r="N143" s="98">
        <f>M143/L143</f>
        <v>76.910768307622988</v>
      </c>
      <c r="O143" s="100">
        <f>L143-I143</f>
        <v>0</v>
      </c>
      <c r="P143" s="101">
        <f>N143-K143</f>
        <v>-10.04575343150745</v>
      </c>
      <c r="Q143" s="102">
        <f>N143/K143</f>
        <v>0.88447383553766434</v>
      </c>
      <c r="R143" s="272"/>
      <c r="S143" s="1">
        <v>0.78960648148148149</v>
      </c>
      <c r="T143" s="2">
        <v>0.82986111111111116</v>
      </c>
      <c r="U143" s="103">
        <v>4.6333333333333115</v>
      </c>
      <c r="V143" s="104">
        <v>57.966666666666725</v>
      </c>
      <c r="W143" s="105"/>
      <c r="X143" s="106"/>
      <c r="Y143" s="264"/>
      <c r="Z143" s="265"/>
      <c r="AA143" s="110">
        <f>M143-J143</f>
        <v>-231.0523289246712</v>
      </c>
      <c r="AB143" s="102">
        <f>M143/J143</f>
        <v>0.88447383553766445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2">AVERAGE(I141:I156)</f>
        <v>23</v>
      </c>
      <c r="J157" s="137">
        <f t="shared" si="52"/>
        <v>2000</v>
      </c>
      <c r="K157" s="138">
        <f t="shared" ref="K157" si="53">J157/I157</f>
        <v>86.956521739130437</v>
      </c>
      <c r="L157" s="136">
        <f t="shared" ref="L157:M157" si="54">AVERAGE(L141:L156)</f>
        <v>23</v>
      </c>
      <c r="M157" s="137">
        <f t="shared" si="54"/>
        <v>1768.3361407279181</v>
      </c>
      <c r="N157" s="138">
        <f>M157/L157</f>
        <v>76.884180031648611</v>
      </c>
      <c r="O157" s="139">
        <f>L157-I157</f>
        <v>0</v>
      </c>
      <c r="P157" s="140">
        <f>N157-K157</f>
        <v>-10.072341707481826</v>
      </c>
      <c r="Q157" s="141">
        <f>N157/K157</f>
        <v>0.88416807036395906</v>
      </c>
      <c r="R157" s="273"/>
      <c r="S157" s="142">
        <f>S141</f>
        <v>0.70833333333333337</v>
      </c>
      <c r="T157" s="143">
        <f>INDEX(T141:T156,COUNTA(T141:T156))</f>
        <v>0.82986111111111116</v>
      </c>
      <c r="U157" s="144"/>
      <c r="V157" s="155"/>
      <c r="W157" s="134"/>
      <c r="X157" s="138"/>
      <c r="Y157" s="260"/>
      <c r="Z157" s="261"/>
      <c r="AA157" s="156">
        <f>M157-J157</f>
        <v>-231.66385927208194</v>
      </c>
      <c r="AB157" s="141">
        <f>M157/J157</f>
        <v>0.88416807036395906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dataConsolidate/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51" priority="3" operator="greaterThan">
      <formula>0</formula>
    </cfRule>
  </conditionalFormatting>
  <conditionalFormatting sqref="P5:P157 AA5:AA157">
    <cfRule type="cellIs" dxfId="550" priority="6" operator="lessThan">
      <formula>0</formula>
    </cfRule>
  </conditionalFormatting>
  <conditionalFormatting sqref="Q5:Q157 AB5:AB157">
    <cfRule type="cellIs" dxfId="549" priority="4" operator="greaterThan">
      <formula>1</formula>
    </cfRule>
    <cfRule type="cellIs" dxfId="548" priority="5" operator="lessThan">
      <formula>0.8</formula>
    </cfRule>
  </conditionalFormatting>
  <conditionalFormatting sqref="R5:R157 AC124">
    <cfRule type="cellIs" dxfId="547" priority="7" operator="lessThan">
      <formula>0.8</formula>
    </cfRule>
  </conditionalFormatting>
  <conditionalFormatting sqref="AC5:AC22 AC56:AC91">
    <cfRule type="cellIs" dxfId="546" priority="9" operator="lessThan">
      <formula>0.8</formula>
    </cfRule>
  </conditionalFormatting>
  <conditionalFormatting sqref="AC39">
    <cfRule type="cellIs" dxfId="545" priority="12" operator="lessThan">
      <formula>0.8</formula>
    </cfRule>
  </conditionalFormatting>
  <conditionalFormatting sqref="AC54">
    <cfRule type="cellIs" dxfId="544" priority="11" operator="lessThan">
      <formula>0.8</formula>
    </cfRule>
  </conditionalFormatting>
  <conditionalFormatting sqref="AC97:AC105">
    <cfRule type="cellIs" dxfId="543" priority="10" operator="lessThan">
      <formula>0.8</formula>
    </cfRule>
  </conditionalFormatting>
  <conditionalFormatting sqref="AC107:AC112">
    <cfRule type="cellIs" dxfId="542" priority="8" operator="lessThan">
      <formula>0.8</formula>
    </cfRule>
  </conditionalFormatting>
  <conditionalFormatting sqref="AC139">
    <cfRule type="cellIs" dxfId="541" priority="2" operator="lessThan">
      <formula>0.8</formula>
    </cfRule>
  </conditionalFormatting>
  <conditionalFormatting sqref="AC141:AC157">
    <cfRule type="cellIs" dxfId="540" priority="1" operator="lessThan">
      <formula>0.8</formula>
    </cfRule>
  </conditionalFormatting>
  <dataValidations count="1">
    <dataValidation type="list" allowBlank="1" showInputMessage="1" showErrorMessage="1" sqref="Y5:Z157" xr:uid="{24583D82-D1BE-43F5-A6ED-4273A9C4899A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895F-3BD0-430C-A1E4-3F83A9D718AB}">
  <sheetPr>
    <tabColor theme="9" tint="0.59999389629810485"/>
  </sheetPr>
  <dimension ref="B1:AR36"/>
  <sheetViews>
    <sheetView zoomScale="70" zoomScaleNormal="70" workbookViewId="0">
      <selection activeCell="O35" sqref="O35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246</v>
      </c>
      <c r="D3" s="248"/>
      <c r="E3" s="6" t="s">
        <v>2</v>
      </c>
      <c r="F3" s="249">
        <f>'1119(18度C)'!D1+'1119(4度C)'!D1</f>
        <v>223503</v>
      </c>
      <c r="G3" s="250"/>
      <c r="H3" s="6" t="s">
        <v>3</v>
      </c>
      <c r="I3" s="251">
        <f>'1119(18度C)'!F1+'1119(4度C)'!F1</f>
        <v>7200454.7699999986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453.53783664017664</v>
      </c>
      <c r="F6" s="226" t="e">
        <f>AVERAGE(#REF!,D13:K13)</f>
        <v>#REF!</v>
      </c>
      <c r="G6" s="227">
        <f>AVERAGE(D13:K13)</f>
        <v>179.5083007128639</v>
      </c>
      <c r="H6" s="228"/>
      <c r="I6" s="227">
        <f>AVERAGE(L13:O13)</f>
        <v>95.202398800599696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399.96647558106469</v>
      </c>
      <c r="F7" s="230" t="e">
        <f>AVERAGE(#REF!,D14:K14)</f>
        <v>#REF!</v>
      </c>
      <c r="G7" s="217">
        <f>AVERAGE(D14:K14)</f>
        <v>158.96715766731515</v>
      </c>
      <c r="H7" s="218"/>
      <c r="I7" s="217">
        <f>AVERAGE(L14:O14)</f>
        <v>84.169618092295693</v>
      </c>
      <c r="J7" s="218"/>
      <c r="K7" s="217">
        <f>AVERAGE(D28:O28)</f>
        <v>520.75047242573123</v>
      </c>
      <c r="L7" s="218"/>
      <c r="M7" s="217">
        <f>AVERAGE(P28:X28)</f>
        <v>694.58666807328814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0.88205310225955791</v>
      </c>
      <c r="F8" s="222" t="e">
        <f>AVERAGE(D15:K15,#REF!)</f>
        <v>#REF!</v>
      </c>
      <c r="G8" s="223">
        <f>AVERAGE(D15:K15)</f>
        <v>0.88460385002837971</v>
      </c>
      <c r="H8" s="224"/>
      <c r="I8" s="223">
        <f>AVERAGE(L15:O15)</f>
        <v>0.88411581887135715</v>
      </c>
      <c r="J8" s="224"/>
      <c r="K8" s="223">
        <f>AVERAGE(D29:O29)</f>
        <v>0.87975956086146123</v>
      </c>
      <c r="L8" s="224"/>
      <c r="M8" s="223">
        <f>AVERAGE(P29:X29)</f>
        <v>0.88086792669582281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93.877551020408163</v>
      </c>
      <c r="G13" s="23">
        <v>86.021505376344081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107.2241045120375</v>
      </c>
      <c r="E14" s="27">
        <v>70.965501935293403</v>
      </c>
      <c r="F14" s="27">
        <v>82.16992298395806</v>
      </c>
      <c r="G14" s="27">
        <v>76.122572031559571</v>
      </c>
      <c r="H14" s="27">
        <v>125.24968641188958</v>
      </c>
      <c r="I14" s="27">
        <v>204.42527344860616</v>
      </c>
      <c r="J14" s="27" t="s">
        <v>36</v>
      </c>
      <c r="K14" s="54">
        <v>446.61304234786184</v>
      </c>
      <c r="L14" s="26" t="s">
        <v>36</v>
      </c>
      <c r="M14" s="66" t="s">
        <v>36</v>
      </c>
      <c r="N14" s="27">
        <v>91.456133661865465</v>
      </c>
      <c r="O14" s="28">
        <v>76.88310252272592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0.88794961549031048</v>
      </c>
      <c r="E15" s="31">
        <f t="shared" si="0"/>
        <v>0.88706877419116759</v>
      </c>
      <c r="F15" s="31">
        <f t="shared" si="0"/>
        <v>0.87528831004650975</v>
      </c>
      <c r="G15" s="31">
        <f t="shared" si="0"/>
        <v>0.88492489986688005</v>
      </c>
      <c r="H15" s="31">
        <f t="shared" si="0"/>
        <v>0.88852341642622523</v>
      </c>
      <c r="I15" s="31">
        <f t="shared" si="0"/>
        <v>0.87987922574722877</v>
      </c>
      <c r="J15" s="31" t="s">
        <v>36</v>
      </c>
      <c r="K15" s="55">
        <f t="shared" ref="K15" si="1">K14/K13</f>
        <v>0.888592708430337</v>
      </c>
      <c r="L15" s="30" t="s">
        <v>36</v>
      </c>
      <c r="M15" s="67" t="s">
        <v>36</v>
      </c>
      <c r="N15" s="31">
        <f t="shared" ref="N15:O15" si="2">N14/N13</f>
        <v>0.88407595873136613</v>
      </c>
      <c r="O15" s="32">
        <f t="shared" si="2"/>
        <v>0.88415567901134806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0.16670138888888889</v>
      </c>
      <c r="E16" s="2">
        <v>0.25</v>
      </c>
      <c r="F16" s="2">
        <v>0.16678240740740741</v>
      </c>
      <c r="G16" s="2">
        <v>0.16674768518518518</v>
      </c>
      <c r="H16" s="2">
        <v>0.25</v>
      </c>
      <c r="I16" s="2">
        <v>0.16673611111111111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0.7083680555555556</v>
      </c>
      <c r="O16" s="3">
        <v>0.70843750000000005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0.54374999999999996</v>
      </c>
      <c r="E17" s="2">
        <v>0.61690972222222218</v>
      </c>
      <c r="F17" s="2">
        <v>0.64236111111111116</v>
      </c>
      <c r="G17" s="2">
        <v>0.45902777777777776</v>
      </c>
      <c r="H17" s="2">
        <v>0.61041666666666672</v>
      </c>
      <c r="I17" s="2">
        <v>0.51388888888888884</v>
      </c>
      <c r="J17" s="2" t="s">
        <v>36</v>
      </c>
      <c r="K17" s="2">
        <v>0.42083333333333334</v>
      </c>
      <c r="L17" s="1" t="s">
        <v>36</v>
      </c>
      <c r="M17" s="68" t="s">
        <v>36</v>
      </c>
      <c r="N17" s="2">
        <v>0.8106944444444445</v>
      </c>
      <c r="O17" s="3">
        <v>0.85416666666666663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</v>
      </c>
      <c r="G18" s="34">
        <v>23.25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183.20213974888435</v>
      </c>
      <c r="E28" s="27" t="s">
        <v>36</v>
      </c>
      <c r="F28" s="27" t="s">
        <v>36</v>
      </c>
      <c r="G28" s="27">
        <v>271.70814589896247</v>
      </c>
      <c r="H28" s="27">
        <v>383.9740362614537</v>
      </c>
      <c r="I28" s="27">
        <v>370.82767978290349</v>
      </c>
      <c r="J28" s="27" t="s">
        <v>36</v>
      </c>
      <c r="K28" s="27" t="s">
        <v>36</v>
      </c>
      <c r="L28" s="27" t="s">
        <v>36</v>
      </c>
      <c r="M28" s="27">
        <v>692.48068771403371</v>
      </c>
      <c r="N28" s="27">
        <v>1000.527669358427</v>
      </c>
      <c r="O28" s="27">
        <v>742.53294821545444</v>
      </c>
      <c r="P28" s="26">
        <v>248.85461602177676</v>
      </c>
      <c r="Q28" s="27" t="s">
        <v>36</v>
      </c>
      <c r="R28" s="27" t="s">
        <v>36</v>
      </c>
      <c r="S28" s="27" t="s">
        <v>36</v>
      </c>
      <c r="T28" s="27">
        <v>775.2293618808776</v>
      </c>
      <c r="U28" s="27" t="s">
        <v>36</v>
      </c>
      <c r="V28" s="27">
        <v>678.68600130829793</v>
      </c>
      <c r="W28" s="27">
        <v>856.68818397269524</v>
      </c>
      <c r="X28" s="28">
        <v>913.47517718279335</v>
      </c>
    </row>
    <row r="29" spans="2:44" ht="40.15" customHeight="1">
      <c r="B29" s="205"/>
      <c r="C29" s="29" t="s">
        <v>38</v>
      </c>
      <c r="D29" s="31">
        <f>D28/D27</f>
        <v>0.86512121548084286</v>
      </c>
      <c r="E29" s="31" t="s">
        <v>36</v>
      </c>
      <c r="F29" s="31" t="s">
        <v>36</v>
      </c>
      <c r="G29" s="31">
        <f>G28/G27</f>
        <v>0.86795657717724128</v>
      </c>
      <c r="H29" s="31">
        <f>H28/H27</f>
        <v>0.88609392983412394</v>
      </c>
      <c r="I29" s="31">
        <f>I28/I27</f>
        <v>0.88998643147896828</v>
      </c>
      <c r="J29" s="31" t="s">
        <v>36</v>
      </c>
      <c r="K29" s="31" t="s">
        <v>36</v>
      </c>
      <c r="L29" s="31" t="s">
        <v>36</v>
      </c>
      <c r="M29" s="31">
        <f>M28/M27</f>
        <v>0.89183118872261913</v>
      </c>
      <c r="N29" s="31">
        <f>N28/N27</f>
        <v>0.87002406031167567</v>
      </c>
      <c r="O29" s="31">
        <f>O28/O27</f>
        <v>0.8873035230247569</v>
      </c>
      <c r="P29" s="30">
        <f>P28/P27</f>
        <v>0.87099115607621869</v>
      </c>
      <c r="Q29" s="31" t="s">
        <v>36</v>
      </c>
      <c r="R29" s="31" t="s">
        <v>36</v>
      </c>
      <c r="S29" s="31" t="s">
        <v>36</v>
      </c>
      <c r="T29" s="31">
        <f>T28/T27</f>
        <v>0.88828364382183889</v>
      </c>
      <c r="U29" s="31" t="s">
        <v>36</v>
      </c>
      <c r="V29" s="31">
        <f>V28/V27</f>
        <v>0.89120384010180531</v>
      </c>
      <c r="W29" s="31">
        <f>W28/W27</f>
        <v>0.88388463425754271</v>
      </c>
      <c r="X29" s="32">
        <f>X28/X27</f>
        <v>0.86997635922170791</v>
      </c>
    </row>
    <row r="30" spans="2:44" ht="17.25" customHeight="1">
      <c r="B30" s="206" t="s">
        <v>39</v>
      </c>
      <c r="C30" s="14" t="s">
        <v>40</v>
      </c>
      <c r="D30" s="2">
        <v>0.31944444444444442</v>
      </c>
      <c r="E30" s="2" t="s">
        <v>36</v>
      </c>
      <c r="F30" s="2" t="s">
        <v>36</v>
      </c>
      <c r="G30" s="2">
        <v>0.32666666666666666</v>
      </c>
      <c r="H30" s="2">
        <v>0.25</v>
      </c>
      <c r="I30" s="2">
        <v>0.34166666666666667</v>
      </c>
      <c r="J30" s="2" t="s">
        <v>36</v>
      </c>
      <c r="K30" s="2" t="s">
        <v>36</v>
      </c>
      <c r="L30" s="2" t="s">
        <v>36</v>
      </c>
      <c r="M30" s="2">
        <v>0.25013888888888891</v>
      </c>
      <c r="N30" s="2">
        <v>0.16697916666666668</v>
      </c>
      <c r="O30" s="2">
        <v>0.16666666666666666</v>
      </c>
      <c r="P30" s="1">
        <v>0.70861111111111108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3">
        <v>0.7083680555555556</v>
      </c>
    </row>
    <row r="31" spans="2:44" ht="17.25" customHeight="1">
      <c r="B31" s="203"/>
      <c r="C31" s="14" t="s">
        <v>41</v>
      </c>
      <c r="D31" s="2">
        <v>0.3840277777777778</v>
      </c>
      <c r="E31" s="2" t="s">
        <v>36</v>
      </c>
      <c r="F31" s="2" t="s">
        <v>36</v>
      </c>
      <c r="G31" s="2">
        <v>0.39818287037037037</v>
      </c>
      <c r="H31" s="2">
        <v>0.33753472222222225</v>
      </c>
      <c r="I31" s="2">
        <v>0.3903935185185185</v>
      </c>
      <c r="J31" s="2" t="s">
        <v>36</v>
      </c>
      <c r="K31" s="2" t="s">
        <v>36</v>
      </c>
      <c r="L31" s="2" t="s">
        <v>36</v>
      </c>
      <c r="M31" s="2">
        <v>0.44461805555555556</v>
      </c>
      <c r="N31" s="2">
        <v>0.43263888888888891</v>
      </c>
      <c r="O31" s="2">
        <v>0.36944444444444446</v>
      </c>
      <c r="P31" s="1">
        <v>0.84652777777777777</v>
      </c>
      <c r="Q31" s="2" t="s">
        <v>36</v>
      </c>
      <c r="R31" s="2" t="s">
        <v>36</v>
      </c>
      <c r="S31" s="2" t="s">
        <v>36</v>
      </c>
      <c r="T31" s="2">
        <v>0.86906249999999996</v>
      </c>
      <c r="U31" s="2" t="s">
        <v>36</v>
      </c>
      <c r="V31" s="2">
        <v>0.88402777777777775</v>
      </c>
      <c r="W31" s="2">
        <v>1.023611111111111</v>
      </c>
      <c r="X31" s="3">
        <v>1.0251504629629629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2EA8-8295-4C2C-A459-9919F2ED8414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O35" sqref="O35"/>
      <selection pane="bottomLeft" activeCell="O35" sqref="O35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121248</v>
      </c>
      <c r="E1" s="76" t="s">
        <v>3</v>
      </c>
      <c r="F1" s="77">
        <f>SUM(G5:G208)</f>
        <v>2400816.0699999994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45980</v>
      </c>
      <c r="B2" s="323"/>
      <c r="C2" s="81" t="s">
        <v>34</v>
      </c>
      <c r="D2" s="82">
        <f>AVERAGE(N21,N38,N55,N72,N89,N106,N123,N140,N157,N174,N191,N208)</f>
        <v>593.1822206122132</v>
      </c>
      <c r="E2" s="82" t="s">
        <v>80</v>
      </c>
      <c r="F2" s="83">
        <f>F1/D1</f>
        <v>19.800871519530215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2291</v>
      </c>
      <c r="G5" s="94">
        <f t="shared" ref="G5:G6" si="0">E5*F5</f>
        <v>68386.350000000006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3114.6525679758306</v>
      </c>
      <c r="N5" s="98">
        <f>M5/L5</f>
        <v>183.21485693975475</v>
      </c>
      <c r="O5" s="100">
        <f>L5-I5</f>
        <v>0</v>
      </c>
      <c r="P5" s="101">
        <f>N5-K5</f>
        <v>-28.549848942598175</v>
      </c>
      <c r="Q5" s="102">
        <f>N5/K5</f>
        <v>0.86518126888217528</v>
      </c>
      <c r="R5" s="272">
        <f>Q21</f>
        <v>0.86512121548084286</v>
      </c>
      <c r="S5" s="1">
        <v>0.31944444444444442</v>
      </c>
      <c r="T5" s="2">
        <v>0.35009259259259257</v>
      </c>
      <c r="U5" s="103">
        <v>4.9999999999999822</v>
      </c>
      <c r="V5" s="104">
        <v>44.133333333333333</v>
      </c>
      <c r="W5" s="86"/>
      <c r="X5" s="87"/>
      <c r="Y5" s="274"/>
      <c r="Z5" s="275"/>
      <c r="AA5" s="108">
        <f>M5-J5</f>
        <v>-485.34743202416939</v>
      </c>
      <c r="AB5" s="109">
        <f>M5/J5</f>
        <v>0.86518126888217517</v>
      </c>
      <c r="AC5" s="289">
        <f>AB21</f>
        <v>0.86512121548084275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2263</v>
      </c>
      <c r="G6" s="94">
        <f t="shared" si="0"/>
        <v>66803.759999999995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3114.2201834862371</v>
      </c>
      <c r="N6" s="98">
        <f>M6/L6</f>
        <v>183.18942255801394</v>
      </c>
      <c r="O6" s="100">
        <f>L6-I6</f>
        <v>0</v>
      </c>
      <c r="P6" s="101">
        <f>N6-K6</f>
        <v>-28.575283324338983</v>
      </c>
      <c r="Q6" s="102">
        <f>N6/K6</f>
        <v>0.86506116207951034</v>
      </c>
      <c r="R6" s="272"/>
      <c r="S6" s="1">
        <v>0.35375000000000001</v>
      </c>
      <c r="T6" s="2">
        <v>0.3840277777777778</v>
      </c>
      <c r="U6" s="103">
        <v>5.2666666666667172</v>
      </c>
      <c r="V6" s="104">
        <v>43.600000000000023</v>
      </c>
      <c r="W6" s="105"/>
      <c r="X6" s="106"/>
      <c r="Y6" s="264"/>
      <c r="Z6" s="265"/>
      <c r="AA6" s="110">
        <f>M6-J6</f>
        <v>-485.77981651376285</v>
      </c>
      <c r="AB6" s="111">
        <f>M6/J6</f>
        <v>0.86506116207951034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3114.4363757310339</v>
      </c>
      <c r="N21" s="138">
        <f>M21/L21</f>
        <v>183.20213974888435</v>
      </c>
      <c r="O21" s="139">
        <f>L21-I21</f>
        <v>0</v>
      </c>
      <c r="P21" s="140">
        <f>N21-K21</f>
        <v>-28.562566133468579</v>
      </c>
      <c r="Q21" s="141">
        <f>N21/K21</f>
        <v>0.86512121548084286</v>
      </c>
      <c r="R21" s="273"/>
      <c r="S21" s="142">
        <f>S5</f>
        <v>0.31944444444444442</v>
      </c>
      <c r="T21" s="143">
        <f>INDEX(T5:T20,COUNTA(T5:T20))</f>
        <v>0.3840277777777778</v>
      </c>
      <c r="U21" s="144"/>
      <c r="V21" s="144"/>
      <c r="W21" s="145"/>
      <c r="X21" s="146"/>
      <c r="Y21" s="260"/>
      <c r="Z21" s="261"/>
      <c r="AA21" s="147">
        <f>M21-J21</f>
        <v>-485.56362426896612</v>
      </c>
      <c r="AB21" s="148">
        <f>M21/J21</f>
        <v>0.86512121548084275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1394</v>
      </c>
      <c r="G22" s="94">
        <f t="shared" ref="G22:G23" si="5">E22*F22</f>
        <v>35742.160000000003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3144.3609022556388</v>
      </c>
      <c r="N22" s="98">
        <f>M22/L22</f>
        <v>285.850991114149</v>
      </c>
      <c r="O22" s="100">
        <f>L22-I22</f>
        <v>0</v>
      </c>
      <c r="P22" s="101">
        <f>N22-K22</f>
        <v>-41.421736158578256</v>
      </c>
      <c r="Q22" s="102">
        <f>N22/K22</f>
        <v>0.87343358395989978</v>
      </c>
      <c r="R22" s="271">
        <f>Q38</f>
        <v>0.86795657717724128</v>
      </c>
      <c r="S22" s="1">
        <v>0.32666666666666666</v>
      </c>
      <c r="T22" s="2">
        <v>0.34513888888888888</v>
      </c>
      <c r="U22" s="103">
        <v>6.2166666666666259</v>
      </c>
      <c r="V22" s="104">
        <v>26.6</v>
      </c>
      <c r="W22" s="172"/>
      <c r="X22" s="150"/>
      <c r="Y22" s="274"/>
      <c r="Z22" s="275"/>
      <c r="AA22" s="108">
        <f>M22-J22</f>
        <v>-455.63909774436115</v>
      </c>
      <c r="AB22" s="151">
        <f>M22/J22</f>
        <v>0.87343358395989967</v>
      </c>
      <c r="AC22" s="276">
        <f>AB38</f>
        <v>0.86795657717724128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3694</v>
      </c>
      <c r="G23" s="94">
        <f t="shared" si="5"/>
        <v>105537.58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3104.9264534204985</v>
      </c>
      <c r="N23" s="98">
        <f>M23/L23</f>
        <v>258.7438711183749</v>
      </c>
      <c r="O23" s="100">
        <f>L23-I23</f>
        <v>0</v>
      </c>
      <c r="P23" s="101">
        <f>N23-K23</f>
        <v>-41.256128881625102</v>
      </c>
      <c r="Q23" s="102">
        <f>N23/K23</f>
        <v>0.86247957039458301</v>
      </c>
      <c r="R23" s="272"/>
      <c r="S23" s="1">
        <v>0.34861111111111109</v>
      </c>
      <c r="T23" s="2">
        <v>0.39818287037037037</v>
      </c>
      <c r="U23" s="103">
        <v>4.9999999999999822</v>
      </c>
      <c r="V23" s="104">
        <v>71.383333333333354</v>
      </c>
      <c r="W23" s="105"/>
      <c r="X23" s="106"/>
      <c r="Y23" s="264"/>
      <c r="Z23" s="265"/>
      <c r="AA23" s="110">
        <f>M23-J23</f>
        <v>-495.07354657950145</v>
      </c>
      <c r="AB23" s="102">
        <f>M23/J23</f>
        <v>0.8624795703945829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3124.6436778380685</v>
      </c>
      <c r="N38" s="138">
        <f>M38/L38</f>
        <v>271.70814589896247</v>
      </c>
      <c r="O38" s="139">
        <f>L38-I38</f>
        <v>0</v>
      </c>
      <c r="P38" s="140">
        <f>N38-K38</f>
        <v>-41.335332361907092</v>
      </c>
      <c r="Q38" s="141">
        <f>N38/K38</f>
        <v>0.86795657717724128</v>
      </c>
      <c r="R38" s="273"/>
      <c r="S38" s="142">
        <f>S22</f>
        <v>0.32666666666666666</v>
      </c>
      <c r="T38" s="143">
        <f>INDEX(T22:T37,COUNTA(T22:T37))</f>
        <v>0.39818287037037037</v>
      </c>
      <c r="U38" s="144"/>
      <c r="V38" s="155"/>
      <c r="W38" s="134"/>
      <c r="X38" s="138"/>
      <c r="Y38" s="260"/>
      <c r="Z38" s="261"/>
      <c r="AA38" s="156">
        <f>M38-J38</f>
        <v>-475.35632216193153</v>
      </c>
      <c r="AB38" s="141">
        <f>M38/J38</f>
        <v>0.86795657717724128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1670</v>
      </c>
      <c r="G39" s="158">
        <f t="shared" ref="G39:G41" si="9">E39*F39</f>
        <v>23430.1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2304.3311613645087</v>
      </c>
      <c r="N39" s="162">
        <f>M39/L39</f>
        <v>384.05519356075143</v>
      </c>
      <c r="O39" s="164">
        <f>L39-I39</f>
        <v>0</v>
      </c>
      <c r="P39" s="165">
        <f>N39-K39</f>
        <v>-49.278139772581881</v>
      </c>
      <c r="Q39" s="151">
        <f>N39/K39</f>
        <v>0.88628121590942643</v>
      </c>
      <c r="R39" s="271">
        <f>Q55</f>
        <v>0.88609392983412394</v>
      </c>
      <c r="S39" s="166">
        <v>0.25</v>
      </c>
      <c r="T39" s="167">
        <v>0.28019675925925924</v>
      </c>
      <c r="U39" s="168"/>
      <c r="V39" s="169">
        <v>43.483333333333306</v>
      </c>
      <c r="W39" s="167"/>
      <c r="X39" s="170"/>
      <c r="Y39" s="274"/>
      <c r="Z39" s="275"/>
      <c r="AA39" s="108">
        <f>M39-J39</f>
        <v>-295.66883863549128</v>
      </c>
      <c r="AB39" s="151">
        <f>M39/J39</f>
        <v>0.88628121590942643</v>
      </c>
      <c r="AC39" s="276">
        <f>AB55</f>
        <v>0.88609392983412394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1272</v>
      </c>
      <c r="G40" s="94">
        <f t="shared" si="9"/>
        <v>22552.560000000001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2304.5797684952186</v>
      </c>
      <c r="N40" s="98">
        <f>M40/L40</f>
        <v>384.09662808253643</v>
      </c>
      <c r="O40" s="100">
        <f>L40-I40</f>
        <v>0</v>
      </c>
      <c r="P40" s="101">
        <f>N40-K40</f>
        <v>-49.236705250796888</v>
      </c>
      <c r="Q40" s="102">
        <f>N40/K40</f>
        <v>0.8863768340366226</v>
      </c>
      <c r="R40" s="272"/>
      <c r="S40" s="1">
        <v>0.28333333333333333</v>
      </c>
      <c r="T40" s="2">
        <v>0.30633101851851852</v>
      </c>
      <c r="U40" s="103">
        <v>4.5166666666666799</v>
      </c>
      <c r="V40" s="104">
        <v>33.116666666666674</v>
      </c>
      <c r="W40" s="105"/>
      <c r="X40" s="112"/>
      <c r="Y40" s="264"/>
      <c r="Z40" s="265"/>
      <c r="AA40" s="110">
        <f>M40-J40</f>
        <v>-295.42023150478144</v>
      </c>
      <c r="AB40" s="102">
        <f>M40/J40</f>
        <v>0.88637683403662249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1537</v>
      </c>
      <c r="G41" s="94">
        <f t="shared" si="9"/>
        <v>22271.13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2302.6217228464402</v>
      </c>
      <c r="N41" s="98">
        <f>M41/L41</f>
        <v>383.77028714107337</v>
      </c>
      <c r="O41" s="100">
        <f>L41-I41</f>
        <v>0</v>
      </c>
      <c r="P41" s="101">
        <f>N41-K41</f>
        <v>-49.563046192259947</v>
      </c>
      <c r="Q41" s="102">
        <f>N41/K41</f>
        <v>0.88562373955632323</v>
      </c>
      <c r="R41" s="272"/>
      <c r="S41" s="1">
        <v>0.30972222222222223</v>
      </c>
      <c r="T41" s="2">
        <v>0.33753472222222225</v>
      </c>
      <c r="U41" s="103">
        <v>4.8833333333333506</v>
      </c>
      <c r="V41" s="104">
        <v>40.050000000000026</v>
      </c>
      <c r="W41" s="105"/>
      <c r="X41" s="112"/>
      <c r="Y41" s="264"/>
      <c r="Z41" s="265"/>
      <c r="AA41" s="110">
        <f>M41-J41</f>
        <v>-297.37827715355979</v>
      </c>
      <c r="AB41" s="102">
        <f>M41/J41</f>
        <v>0.88562373955632312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2303.8442175687223</v>
      </c>
      <c r="N55" s="138">
        <f>M55/L55</f>
        <v>383.9740362614537</v>
      </c>
      <c r="O55" s="139">
        <f>L55-I55</f>
        <v>0</v>
      </c>
      <c r="P55" s="140">
        <f>N55-K55</f>
        <v>-49.35929707187961</v>
      </c>
      <c r="Q55" s="141">
        <f>N55/K55</f>
        <v>0.88609392983412394</v>
      </c>
      <c r="R55" s="273"/>
      <c r="S55" s="142">
        <f>S39</f>
        <v>0.25</v>
      </c>
      <c r="T55" s="143">
        <f>INDEX(T39:T54,COUNTA(T39:T54))</f>
        <v>0.33753472222222225</v>
      </c>
      <c r="U55" s="144"/>
      <c r="V55" s="155"/>
      <c r="W55" s="134"/>
      <c r="X55" s="138"/>
      <c r="Y55" s="260"/>
      <c r="Z55" s="261"/>
      <c r="AA55" s="156">
        <f>M55-J55</f>
        <v>-296.15578243127766</v>
      </c>
      <c r="AB55" s="141">
        <f>M55/J55</f>
        <v>0.88609392983412394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828</v>
      </c>
      <c r="G56" s="94">
        <f t="shared" ref="G56:G57" si="14">E56*F56</f>
        <v>16054.92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2224.4776119402959</v>
      </c>
      <c r="N56" s="98">
        <f>M56/L56</f>
        <v>370.74626865671598</v>
      </c>
      <c r="O56" s="100">
        <f>L56-I56</f>
        <v>0</v>
      </c>
      <c r="P56" s="101">
        <f>N56-K56</f>
        <v>-45.920398009950702</v>
      </c>
      <c r="Q56" s="102">
        <f>N56/K56</f>
        <v>0.88979104477611837</v>
      </c>
      <c r="R56" s="271">
        <f>Q72</f>
        <v>0.88998643147896828</v>
      </c>
      <c r="S56" s="1">
        <v>0.34166666666666667</v>
      </c>
      <c r="T56" s="2">
        <v>0.35717592592592595</v>
      </c>
      <c r="U56" s="103">
        <v>4.5166666666666799</v>
      </c>
      <c r="V56" s="104">
        <v>22.333333333333361</v>
      </c>
      <c r="W56" s="105"/>
      <c r="X56" s="170"/>
      <c r="Y56" s="274"/>
      <c r="Z56" s="275"/>
      <c r="AA56" s="108">
        <f>M56-J56</f>
        <v>-275.5223880597041</v>
      </c>
      <c r="AB56" s="151">
        <f>M56/J56</f>
        <v>0.88979104477611837</v>
      </c>
      <c r="AC56" s="276">
        <f>AB72</f>
        <v>0.88998643147896839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1564</v>
      </c>
      <c r="G57" s="94">
        <f t="shared" si="14"/>
        <v>30810.799999999999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2225.4545454545464</v>
      </c>
      <c r="N57" s="98">
        <f>M57/L57</f>
        <v>370.90909090909105</v>
      </c>
      <c r="O57" s="100">
        <f>L57-I57</f>
        <v>0</v>
      </c>
      <c r="P57" s="101">
        <f>N57-K57</f>
        <v>-45.757575757575637</v>
      </c>
      <c r="Q57" s="102">
        <f>N57/K57</f>
        <v>0.89018181818181852</v>
      </c>
      <c r="R57" s="272"/>
      <c r="S57" s="1">
        <v>0.3611111111111111</v>
      </c>
      <c r="T57" s="2">
        <v>0.3903935185185185</v>
      </c>
      <c r="U57" s="103">
        <v>5.6666666666666199</v>
      </c>
      <c r="V57" s="104">
        <v>42.16666666666665</v>
      </c>
      <c r="W57" s="105"/>
      <c r="X57" s="112"/>
      <c r="Y57" s="264"/>
      <c r="Z57" s="265"/>
      <c r="AA57" s="110">
        <f>M57-J57</f>
        <v>-274.54545454545359</v>
      </c>
      <c r="AB57" s="102">
        <f>M57/J57</f>
        <v>0.89018181818181852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2224.9660786974209</v>
      </c>
      <c r="N72" s="138">
        <f>M72/L72</f>
        <v>370.82767978290349</v>
      </c>
      <c r="O72" s="139">
        <f>L72-I72</f>
        <v>0</v>
      </c>
      <c r="P72" s="140">
        <f>N72-K72</f>
        <v>-45.838986883763198</v>
      </c>
      <c r="Q72" s="141">
        <f>N72/K72</f>
        <v>0.88998643147896828</v>
      </c>
      <c r="R72" s="273"/>
      <c r="S72" s="142">
        <f>S56</f>
        <v>0.34166666666666667</v>
      </c>
      <c r="T72" s="143">
        <f>INDEX(T56:T71,COUNTA(T56:T71))</f>
        <v>0.3903935185185185</v>
      </c>
      <c r="U72" s="144"/>
      <c r="V72" s="155"/>
      <c r="W72" s="134"/>
      <c r="X72" s="138"/>
      <c r="Y72" s="260"/>
      <c r="Z72" s="261"/>
      <c r="AA72" s="156">
        <f>M72-J72</f>
        <v>-275.03392130257907</v>
      </c>
      <c r="AB72" s="141">
        <f>M72/J72</f>
        <v>0.88998643147896839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2741</v>
      </c>
      <c r="G73" s="158">
        <f t="shared" ref="G73:G76" si="18">E73*F73</f>
        <v>58794.45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2947.3118279569931</v>
      </c>
      <c r="N73" s="162">
        <f>M73/L73</f>
        <v>736.82795698924826</v>
      </c>
      <c r="O73" s="164">
        <f>L73-I73</f>
        <v>0</v>
      </c>
      <c r="P73" s="165">
        <f>N73-K73</f>
        <v>-88.172043010751736</v>
      </c>
      <c r="Q73" s="151">
        <f>N73/K73</f>
        <v>0.89312479635060393</v>
      </c>
      <c r="R73" s="271">
        <f>Q89</f>
        <v>0.89183118872261913</v>
      </c>
      <c r="S73" s="166">
        <v>0.25013888888888891</v>
      </c>
      <c r="T73" s="167">
        <v>0.28888888888888886</v>
      </c>
      <c r="U73" s="168"/>
      <c r="V73" s="169">
        <v>55.799999999999926</v>
      </c>
      <c r="W73" s="172"/>
      <c r="X73" s="150"/>
      <c r="Y73" s="274"/>
      <c r="Z73" s="275"/>
      <c r="AA73" s="108">
        <f>M73-J73</f>
        <v>-352.68817204300694</v>
      </c>
      <c r="AB73" s="151">
        <f>M73/J73</f>
        <v>0.89312479635060393</v>
      </c>
      <c r="AC73" s="276">
        <f>AB89</f>
        <v>0.89183118872261924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3267</v>
      </c>
      <c r="G74" s="94">
        <f t="shared" si="18"/>
        <v>58446.630000000005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2943.9799749687113</v>
      </c>
      <c r="N74" s="98">
        <f>M74/L74</f>
        <v>735.99499374217783</v>
      </c>
      <c r="O74" s="100">
        <f>L74-I74</f>
        <v>0</v>
      </c>
      <c r="P74" s="101">
        <f>N74-K74</f>
        <v>-89.005006257822174</v>
      </c>
      <c r="Q74" s="102">
        <f>N74/K74</f>
        <v>0.89211514392991254</v>
      </c>
      <c r="R74" s="272"/>
      <c r="S74" s="1">
        <v>0.29265046296296299</v>
      </c>
      <c r="T74" s="2">
        <v>0.33888888888888891</v>
      </c>
      <c r="U74" s="103">
        <v>5.4166666666667407</v>
      </c>
      <c r="V74" s="104">
        <v>66.583333333333329</v>
      </c>
      <c r="W74" s="105"/>
      <c r="X74" s="106"/>
      <c r="Y74" s="264"/>
      <c r="Z74" s="265"/>
      <c r="AA74" s="110">
        <f>M74-J74</f>
        <v>-356.0200250312887</v>
      </c>
      <c r="AB74" s="102">
        <f>M74/J74</f>
        <v>0.89211514392991254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1367</v>
      </c>
      <c r="G75" s="94">
        <f t="shared" si="18"/>
        <v>30456.760000000002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2941.5421398684985</v>
      </c>
      <c r="N75" s="98">
        <f>M75/L75</f>
        <v>588.30842797369974</v>
      </c>
      <c r="O75" s="100">
        <f>L75-I75</f>
        <v>0</v>
      </c>
      <c r="P75" s="101">
        <f>N75-K75</f>
        <v>-71.691572026300264</v>
      </c>
      <c r="Q75" s="102">
        <f>N75/K75</f>
        <v>0.89137640602075718</v>
      </c>
      <c r="R75" s="272"/>
      <c r="S75" s="1">
        <v>0.34313657407407405</v>
      </c>
      <c r="T75" s="2">
        <v>0.36249999999999999</v>
      </c>
      <c r="U75" s="103">
        <v>6.1166666666666103</v>
      </c>
      <c r="V75" s="104">
        <v>27.883333333333347</v>
      </c>
      <c r="W75" s="105"/>
      <c r="X75" s="106"/>
      <c r="Y75" s="264"/>
      <c r="Z75" s="265"/>
      <c r="AA75" s="110">
        <f>M75-J75</f>
        <v>-358.45786013150155</v>
      </c>
      <c r="AB75" s="102">
        <f>M75/J75</f>
        <v>0.89137640602075707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5548</v>
      </c>
      <c r="G76" s="94">
        <f t="shared" si="18"/>
        <v>92429.680000000008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2939.3377483443701</v>
      </c>
      <c r="N76" s="98">
        <f>M76/L76</f>
        <v>734.83443708609252</v>
      </c>
      <c r="O76" s="100">
        <f>L76-I76</f>
        <v>0</v>
      </c>
      <c r="P76" s="101">
        <f>N76-K76</f>
        <v>-90.165562913907479</v>
      </c>
      <c r="Q76" s="102">
        <f>N76/K76</f>
        <v>0.89070840858920308</v>
      </c>
      <c r="R76" s="272"/>
      <c r="S76" s="1">
        <v>0.3659722222222222</v>
      </c>
      <c r="T76" s="2">
        <v>0.44461805555555556</v>
      </c>
      <c r="U76" s="103">
        <v>4.9999999999999822</v>
      </c>
      <c r="V76" s="104">
        <v>113.25000000000004</v>
      </c>
      <c r="W76" s="105"/>
      <c r="X76" s="106"/>
      <c r="Y76" s="264"/>
      <c r="Z76" s="265"/>
      <c r="AA76" s="110">
        <f>M76-J76</f>
        <v>-360.66225165562992</v>
      </c>
      <c r="AB76" s="102">
        <f>M76/J76</f>
        <v>0.89070840858920308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2943.0429227846435</v>
      </c>
      <c r="N89" s="138">
        <f>M89/L89</f>
        <v>692.48068771403371</v>
      </c>
      <c r="O89" s="139">
        <f>L89-I89</f>
        <v>0</v>
      </c>
      <c r="P89" s="140">
        <f>N89-K89</f>
        <v>-83.989900521260438</v>
      </c>
      <c r="Q89" s="141">
        <f>N89/K89</f>
        <v>0.89183118872261913</v>
      </c>
      <c r="R89" s="273"/>
      <c r="S89" s="142">
        <f>S73</f>
        <v>0.25013888888888891</v>
      </c>
      <c r="T89" s="143">
        <f>INDEX(T73:T88,COUNTA(T73:T88))</f>
        <v>0.44461805555555556</v>
      </c>
      <c r="U89" s="144"/>
      <c r="V89" s="155"/>
      <c r="W89" s="88"/>
      <c r="X89" s="90"/>
      <c r="Y89" s="260"/>
      <c r="Z89" s="261"/>
      <c r="AA89" s="156">
        <f>M89-J89</f>
        <v>-356.95707721535655</v>
      </c>
      <c r="AB89" s="141">
        <f>M89/J89</f>
        <v>0.89183118872261924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1740</v>
      </c>
      <c r="G90" s="158">
        <f t="shared" ref="G90:G93" si="23">E90*F90</f>
        <v>31633.200000000001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3111.7734724292131</v>
      </c>
      <c r="N90" s="162">
        <f>M90/L90</f>
        <v>1037.257824143071</v>
      </c>
      <c r="O90" s="164">
        <f>L90-I90</f>
        <v>0</v>
      </c>
      <c r="P90" s="165">
        <f>N90-K90</f>
        <v>-162.74217585692895</v>
      </c>
      <c r="Q90" s="151">
        <f>N90/K90</f>
        <v>0.86438152011922587</v>
      </c>
      <c r="R90" s="271">
        <f>Q106</f>
        <v>0.87002406031167567</v>
      </c>
      <c r="S90" s="166">
        <v>0.16697916666666668</v>
      </c>
      <c r="T90" s="167">
        <v>0.19027777777777777</v>
      </c>
      <c r="U90" s="168"/>
      <c r="V90" s="169">
        <v>33.549999999999969</v>
      </c>
      <c r="W90" s="172"/>
      <c r="X90" s="150"/>
      <c r="Y90" s="274"/>
      <c r="Z90" s="275"/>
      <c r="AA90" s="108">
        <f>M90-J90</f>
        <v>-488.22652757078686</v>
      </c>
      <c r="AB90" s="151">
        <f>M90/J90</f>
        <v>0.86438152011922587</v>
      </c>
      <c r="AC90" s="276">
        <f>AB106</f>
        <v>0.87002406031167567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2607</v>
      </c>
      <c r="G91" s="94">
        <f t="shared" si="23"/>
        <v>47395.26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3109.7415506958255</v>
      </c>
      <c r="N91" s="98">
        <f>M91/L91</f>
        <v>1036.5805168986085</v>
      </c>
      <c r="O91" s="100">
        <f>L91-I91</f>
        <v>0</v>
      </c>
      <c r="P91" s="101">
        <f>N91-K91</f>
        <v>-163.41948310139151</v>
      </c>
      <c r="Q91" s="102">
        <f>N91/K91</f>
        <v>0.86381709741550705</v>
      </c>
      <c r="R91" s="272"/>
      <c r="S91" s="1">
        <v>0.20069444444444445</v>
      </c>
      <c r="T91" s="2">
        <v>0.235625</v>
      </c>
      <c r="U91" s="103">
        <v>15.000000000000027</v>
      </c>
      <c r="V91" s="104">
        <v>50.29999999999999</v>
      </c>
      <c r="W91" s="105"/>
      <c r="X91" s="106"/>
      <c r="Y91" s="264"/>
      <c r="Z91" s="265"/>
      <c r="AA91" s="110">
        <f>M91-J91</f>
        <v>-490.25844930417452</v>
      </c>
      <c r="AB91" s="102">
        <f>M91/J91</f>
        <v>0.86381709741550705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6753</v>
      </c>
      <c r="G92" s="94">
        <f t="shared" si="23"/>
        <v>96432.84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3111.5832586714437</v>
      </c>
      <c r="N92" s="98">
        <f>M92/L92</f>
        <v>1037.194419557148</v>
      </c>
      <c r="O92" s="100">
        <f>L92-I92</f>
        <v>0</v>
      </c>
      <c r="P92" s="101">
        <f>N92-K92</f>
        <v>-162.80558044285203</v>
      </c>
      <c r="Q92" s="102">
        <f>N92/K92</f>
        <v>0.86432868296429</v>
      </c>
      <c r="R92" s="272"/>
      <c r="S92" s="1">
        <v>0.24583333333333332</v>
      </c>
      <c r="T92" s="2">
        <v>0.33626157407407409</v>
      </c>
      <c r="U92" s="103">
        <v>14.69999999999998</v>
      </c>
      <c r="V92" s="104">
        <v>130.21666666666673</v>
      </c>
      <c r="W92" s="105"/>
      <c r="X92" s="106"/>
      <c r="Y92" s="264"/>
      <c r="Z92" s="265"/>
      <c r="AA92" s="110">
        <f>M92-J92</f>
        <v>-488.41674132855633</v>
      </c>
      <c r="AB92" s="102">
        <f>M92/J92</f>
        <v>0.86432868296428988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5518</v>
      </c>
      <c r="G93" s="94">
        <f t="shared" si="23"/>
        <v>77417.539999999994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2673.2337505046421</v>
      </c>
      <c r="N93" s="98">
        <f>M93/L93</f>
        <v>891.07791683488074</v>
      </c>
      <c r="O93" s="100">
        <f>L93-I93</f>
        <v>0</v>
      </c>
      <c r="P93" s="101">
        <f>N93-K93</f>
        <v>-108.92208316511926</v>
      </c>
      <c r="Q93" s="102">
        <f>N93/K93</f>
        <v>0.89107791683488069</v>
      </c>
      <c r="R93" s="272"/>
      <c r="S93" s="1">
        <v>0.34663194444444445</v>
      </c>
      <c r="T93" s="2">
        <v>0.43263888888888891</v>
      </c>
      <c r="U93" s="103">
        <v>14.933333333333323</v>
      </c>
      <c r="V93" s="104">
        <v>123.85000000000002</v>
      </c>
      <c r="W93" s="105"/>
      <c r="X93" s="106"/>
      <c r="Y93" s="264"/>
      <c r="Z93" s="265"/>
      <c r="AA93" s="110">
        <f>M93-J93</f>
        <v>-326.7662494953579</v>
      </c>
      <c r="AB93" s="102">
        <f>M93/J93</f>
        <v>0.89107791683488069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3001.5830080752812</v>
      </c>
      <c r="N106" s="138">
        <f t="shared" ref="N106:N111" si="28">M106/L106</f>
        <v>1000.527669358427</v>
      </c>
      <c r="O106" s="139">
        <f t="shared" ref="O106:O111" si="29">L106-I106</f>
        <v>0</v>
      </c>
      <c r="P106" s="140">
        <f t="shared" ref="P106:P111" si="30">N106-K106</f>
        <v>-149.47233064157297</v>
      </c>
      <c r="Q106" s="141">
        <f t="shared" ref="Q106:Q111" si="31">N106/K106</f>
        <v>0.87002406031167567</v>
      </c>
      <c r="R106" s="273"/>
      <c r="S106" s="142">
        <f>S90</f>
        <v>0.16697916666666668</v>
      </c>
      <c r="T106" s="143">
        <f>INDEX(T90:T105,COUNTA(T90:T105))</f>
        <v>0.43263888888888891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-448.41699192471879</v>
      </c>
      <c r="AB106" s="141">
        <f t="shared" ref="AB106:AB111" si="33">M106/J106</f>
        <v>0.87002406031167567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1856</v>
      </c>
      <c r="G107" s="158">
        <f t="shared" ref="G107:G111" si="34">E107*F107</f>
        <v>46455.68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2913.9119058002616</v>
      </c>
      <c r="N107" s="162">
        <f t="shared" si="28"/>
        <v>728.4779764500654</v>
      </c>
      <c r="O107" s="164">
        <f t="shared" si="29"/>
        <v>0</v>
      </c>
      <c r="P107" s="165">
        <f t="shared" si="30"/>
        <v>-96.522023549934602</v>
      </c>
      <c r="Q107" s="151">
        <f t="shared" si="31"/>
        <v>0.88300360781826104</v>
      </c>
      <c r="R107" s="271">
        <f>Q123</f>
        <v>0.8873035230247569</v>
      </c>
      <c r="S107" s="166">
        <v>0.16666666666666666</v>
      </c>
      <c r="T107" s="167">
        <v>0.19320601851851851</v>
      </c>
      <c r="U107" s="168"/>
      <c r="V107" s="169">
        <v>38.216666666666669</v>
      </c>
      <c r="W107" s="167"/>
      <c r="X107" s="170"/>
      <c r="Y107" s="274"/>
      <c r="Z107" s="275"/>
      <c r="AA107" s="108">
        <f t="shared" si="32"/>
        <v>-386.08809419973841</v>
      </c>
      <c r="AB107" s="151">
        <f t="shared" si="33"/>
        <v>0.88300360781826104</v>
      </c>
      <c r="AC107" s="276">
        <f>AB123</f>
        <v>0.88730352302475679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1301</v>
      </c>
      <c r="G108" s="94">
        <f t="shared" si="34"/>
        <v>33110.449999999997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2910.8763206960862</v>
      </c>
      <c r="N108" s="98">
        <f t="shared" si="28"/>
        <v>727.71908017402154</v>
      </c>
      <c r="O108" s="100">
        <f t="shared" si="29"/>
        <v>0</v>
      </c>
      <c r="P108" s="101">
        <f t="shared" si="30"/>
        <v>-97.280919825978458</v>
      </c>
      <c r="Q108" s="102">
        <f t="shared" si="31"/>
        <v>0.8820837335442685</v>
      </c>
      <c r="R108" s="272"/>
      <c r="S108" s="1">
        <v>0.20359953703703704</v>
      </c>
      <c r="T108" s="2">
        <v>0.22222222222222221</v>
      </c>
      <c r="U108" s="103">
        <v>14.966666666666676</v>
      </c>
      <c r="V108" s="104">
        <v>26.816666666666649</v>
      </c>
      <c r="W108" s="105"/>
      <c r="X108" s="112"/>
      <c r="Y108" s="264"/>
      <c r="Z108" s="265"/>
      <c r="AA108" s="110">
        <f t="shared" si="32"/>
        <v>-389.12367930391383</v>
      </c>
      <c r="AB108" s="102">
        <f t="shared" si="33"/>
        <v>0.8820837335442685</v>
      </c>
      <c r="AC108" s="277"/>
    </row>
    <row r="109" spans="1:29" ht="15.75" customHeight="1">
      <c r="A109" s="280"/>
      <c r="B109" s="91" t="s">
        <v>110</v>
      </c>
      <c r="C109" s="262" t="s">
        <v>192</v>
      </c>
      <c r="D109" s="263"/>
      <c r="E109" s="92">
        <v>30</v>
      </c>
      <c r="F109" s="93">
        <v>2030</v>
      </c>
      <c r="G109" s="94">
        <f t="shared" si="34"/>
        <v>60900</v>
      </c>
      <c r="H109" s="95"/>
      <c r="I109" s="96">
        <v>4</v>
      </c>
      <c r="J109" s="97">
        <v>3000</v>
      </c>
      <c r="K109" s="98">
        <f t="shared" si="24"/>
        <v>750</v>
      </c>
      <c r="L109" s="99">
        <v>4</v>
      </c>
      <c r="M109" s="97">
        <f>F109/V109*60</f>
        <v>2682.8193832599127</v>
      </c>
      <c r="N109" s="98">
        <f t="shared" si="28"/>
        <v>670.70484581497817</v>
      </c>
      <c r="O109" s="100">
        <f t="shared" si="29"/>
        <v>0</v>
      </c>
      <c r="P109" s="101">
        <f t="shared" si="30"/>
        <v>-79.295154185021829</v>
      </c>
      <c r="Q109" s="102">
        <f t="shared" si="31"/>
        <v>0.89427312775330425</v>
      </c>
      <c r="R109" s="272"/>
      <c r="S109" s="1">
        <v>0.2326388888888889</v>
      </c>
      <c r="T109" s="2">
        <v>0.26416666666666666</v>
      </c>
      <c r="U109" s="103">
        <v>15.000000000000027</v>
      </c>
      <c r="V109" s="104">
        <v>45.399999999999984</v>
      </c>
      <c r="W109" s="105"/>
      <c r="X109" s="112"/>
      <c r="Y109" s="264"/>
      <c r="Z109" s="265"/>
      <c r="AA109" s="110">
        <f t="shared" si="32"/>
        <v>-317.18061674008732</v>
      </c>
      <c r="AB109" s="102">
        <f t="shared" si="33"/>
        <v>0.89427312775330425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2068</v>
      </c>
      <c r="G110" s="94">
        <f t="shared" si="34"/>
        <v>51327.76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2917.241379310346</v>
      </c>
      <c r="N110" s="98">
        <f t="shared" si="28"/>
        <v>729.3103448275865</v>
      </c>
      <c r="O110" s="100">
        <f t="shared" si="29"/>
        <v>0</v>
      </c>
      <c r="P110" s="101">
        <f t="shared" si="30"/>
        <v>-95.689655172413495</v>
      </c>
      <c r="Q110" s="102">
        <f t="shared" si="31"/>
        <v>0.88401253918495337</v>
      </c>
      <c r="R110" s="272"/>
      <c r="S110" s="1">
        <v>0.27462962962962961</v>
      </c>
      <c r="T110" s="2">
        <v>0.30416666666666664</v>
      </c>
      <c r="U110" s="103">
        <v>15.06666666666665</v>
      </c>
      <c r="V110" s="104">
        <v>42.533333333333317</v>
      </c>
      <c r="W110" s="105"/>
      <c r="X110" s="106"/>
      <c r="Y110" s="264"/>
      <c r="Z110" s="265"/>
      <c r="AA110" s="110">
        <f t="shared" si="32"/>
        <v>-382.75862068965398</v>
      </c>
      <c r="AB110" s="102">
        <f t="shared" si="33"/>
        <v>0.88401253918495337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3530</v>
      </c>
      <c r="G111" s="94">
        <f t="shared" si="34"/>
        <v>105900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2683.2770270270271</v>
      </c>
      <c r="N111" s="98">
        <f t="shared" si="28"/>
        <v>894.42567567567573</v>
      </c>
      <c r="O111" s="100">
        <f t="shared" si="29"/>
        <v>0</v>
      </c>
      <c r="P111" s="101">
        <f t="shared" si="30"/>
        <v>-105.57432432432427</v>
      </c>
      <c r="Q111" s="102">
        <f t="shared" si="31"/>
        <v>0.89442567567567577</v>
      </c>
      <c r="R111" s="272"/>
      <c r="S111" s="1">
        <v>0.31462962962962965</v>
      </c>
      <c r="T111" s="2">
        <v>0.36944444444444446</v>
      </c>
      <c r="U111" s="103">
        <v>15.06666666666673</v>
      </c>
      <c r="V111" s="104">
        <v>78.933333333333337</v>
      </c>
      <c r="W111" s="105"/>
      <c r="X111" s="106"/>
      <c r="Y111" s="264"/>
      <c r="Z111" s="265"/>
      <c r="AA111" s="110">
        <f t="shared" si="32"/>
        <v>-316.72297297297291</v>
      </c>
      <c r="AB111" s="102">
        <f t="shared" si="33"/>
        <v>0.89442567567567566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2821.6252032187267</v>
      </c>
      <c r="N123" s="138">
        <f t="shared" ref="N123:N128" si="38">M123/L123</f>
        <v>742.53294821545444</v>
      </c>
      <c r="O123" s="139">
        <f t="shared" ref="O123:O128" si="39">L123-I123</f>
        <v>0</v>
      </c>
      <c r="P123" s="140">
        <f t="shared" ref="P123:P128" si="40">N123-K123</f>
        <v>-94.309157047703479</v>
      </c>
      <c r="Q123" s="141">
        <f t="shared" ref="Q123:Q128" si="41">N123/K123</f>
        <v>0.8873035230247569</v>
      </c>
      <c r="R123" s="273"/>
      <c r="S123" s="142">
        <f>S107</f>
        <v>0.16666666666666666</v>
      </c>
      <c r="T123" s="143">
        <f>INDEX(T107:T122,COUNTA(T107:T122))</f>
        <v>0.36944444444444446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-358.37479678127329</v>
      </c>
      <c r="AB123" s="141">
        <f t="shared" ref="AB123:AB128" si="43">M123/J123</f>
        <v>0.88730352302475679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192</v>
      </c>
      <c r="G124" s="158">
        <f t="shared" ref="G124:G128" si="44">E124*F124</f>
        <v>2576.64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3199.9999999999259</v>
      </c>
      <c r="N124" s="162">
        <f t="shared" si="38"/>
        <v>533.33333333332098</v>
      </c>
      <c r="O124" s="164">
        <f t="shared" si="39"/>
        <v>0</v>
      </c>
      <c r="P124" s="165">
        <f t="shared" si="40"/>
        <v>-66.666666666679021</v>
      </c>
      <c r="Q124" s="151">
        <f t="shared" si="41"/>
        <v>0.8888888888888683</v>
      </c>
      <c r="R124" s="271">
        <f>Q140</f>
        <v>0.87099115607621869</v>
      </c>
      <c r="S124" s="166">
        <v>0.70861111111111108</v>
      </c>
      <c r="T124" s="167">
        <v>0.71111111111111114</v>
      </c>
      <c r="U124" s="168"/>
      <c r="V124" s="169">
        <v>3.6000000000000831</v>
      </c>
      <c r="W124" s="167"/>
      <c r="X124" s="170"/>
      <c r="Y124" s="274"/>
      <c r="Z124" s="275"/>
      <c r="AA124" s="108">
        <f t="shared" si="42"/>
        <v>-400.00000000007412</v>
      </c>
      <c r="AB124" s="151">
        <f t="shared" si="43"/>
        <v>0.8888888888888683</v>
      </c>
      <c r="AC124" s="276">
        <f>AB140</f>
        <v>0.87099115607621858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1738</v>
      </c>
      <c r="G125" s="94">
        <f t="shared" si="44"/>
        <v>44562.32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3142.5414364640919</v>
      </c>
      <c r="N125" s="98">
        <f t="shared" si="38"/>
        <v>285.68558513309927</v>
      </c>
      <c r="O125" s="100">
        <f t="shared" si="39"/>
        <v>0</v>
      </c>
      <c r="P125" s="101">
        <f t="shared" si="40"/>
        <v>-41.587142139627986</v>
      </c>
      <c r="Q125" s="102">
        <f t="shared" si="41"/>
        <v>0.8729281767955811</v>
      </c>
      <c r="R125" s="272"/>
      <c r="S125" s="1">
        <v>0.71458333333333335</v>
      </c>
      <c r="T125" s="2">
        <v>0.73762731481481481</v>
      </c>
      <c r="U125" s="103">
        <v>4.9999999999999822</v>
      </c>
      <c r="V125" s="104">
        <v>33.183333333333294</v>
      </c>
      <c r="W125" s="105"/>
      <c r="X125" s="112"/>
      <c r="Y125" s="264"/>
      <c r="Z125" s="265"/>
      <c r="AA125" s="110">
        <f t="shared" si="42"/>
        <v>-457.45856353590807</v>
      </c>
      <c r="AB125" s="102">
        <f t="shared" si="43"/>
        <v>0.8729281767955811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2276</v>
      </c>
      <c r="G126" s="94">
        <f t="shared" si="44"/>
        <v>67187.520000000004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3116.622289844041</v>
      </c>
      <c r="N126" s="98">
        <f t="shared" si="38"/>
        <v>183.3307229320024</v>
      </c>
      <c r="O126" s="100">
        <f t="shared" si="39"/>
        <v>0</v>
      </c>
      <c r="P126" s="101">
        <f t="shared" si="40"/>
        <v>-28.433982950350526</v>
      </c>
      <c r="Q126" s="102">
        <f t="shared" si="41"/>
        <v>0.86572841384556698</v>
      </c>
      <c r="R126" s="272"/>
      <c r="S126" s="1">
        <v>0.74109953703703701</v>
      </c>
      <c r="T126" s="2">
        <v>0.77152777777777781</v>
      </c>
      <c r="U126" s="103">
        <v>4.9999999999999822</v>
      </c>
      <c r="V126" s="104">
        <v>43.816666666666748</v>
      </c>
      <c r="W126" s="105"/>
      <c r="X126" s="112"/>
      <c r="Y126" s="264"/>
      <c r="Z126" s="265"/>
      <c r="AA126" s="110">
        <f t="shared" si="42"/>
        <v>-483.37771015595899</v>
      </c>
      <c r="AB126" s="102">
        <f t="shared" si="43"/>
        <v>0.86572841384556698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2307</v>
      </c>
      <c r="G127" s="94">
        <f t="shared" si="44"/>
        <v>68863.95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3115.2288072018027</v>
      </c>
      <c r="N127" s="98">
        <f t="shared" si="38"/>
        <v>183.24875336481193</v>
      </c>
      <c r="O127" s="100">
        <f t="shared" si="39"/>
        <v>0</v>
      </c>
      <c r="P127" s="101">
        <f t="shared" si="40"/>
        <v>-28.515952517540995</v>
      </c>
      <c r="Q127" s="102">
        <f t="shared" si="41"/>
        <v>0.86534133533383417</v>
      </c>
      <c r="R127" s="272"/>
      <c r="S127" s="1">
        <v>0.77500000000000002</v>
      </c>
      <c r="T127" s="2">
        <v>0.80585648148148148</v>
      </c>
      <c r="U127" s="103">
        <v>4.9999999999999822</v>
      </c>
      <c r="V127" s="104">
        <v>44.433333333333294</v>
      </c>
      <c r="W127" s="105"/>
      <c r="X127" s="106"/>
      <c r="Y127" s="264"/>
      <c r="Z127" s="265"/>
      <c r="AA127" s="110">
        <f t="shared" si="42"/>
        <v>-484.77119279819726</v>
      </c>
      <c r="AB127" s="102">
        <f t="shared" si="43"/>
        <v>0.86534133533383406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2775</v>
      </c>
      <c r="G128" s="94">
        <f t="shared" si="44"/>
        <v>79281.75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3103.4482758620743</v>
      </c>
      <c r="N128" s="98">
        <f t="shared" si="38"/>
        <v>258.62068965517284</v>
      </c>
      <c r="O128" s="100">
        <f t="shared" si="39"/>
        <v>0</v>
      </c>
      <c r="P128" s="101">
        <f t="shared" si="40"/>
        <v>-41.379310344827161</v>
      </c>
      <c r="Q128" s="102">
        <f t="shared" si="41"/>
        <v>0.86206896551724277</v>
      </c>
      <c r="R128" s="272"/>
      <c r="S128" s="1">
        <v>0.80927083333333338</v>
      </c>
      <c r="T128" s="2">
        <v>0.84652777777777777</v>
      </c>
      <c r="U128" s="103">
        <v>4.9166666666667425</v>
      </c>
      <c r="V128" s="104">
        <v>53.649999999999913</v>
      </c>
      <c r="W128" s="105"/>
      <c r="X128" s="106"/>
      <c r="Y128" s="264"/>
      <c r="Z128" s="265"/>
      <c r="AA128" s="110">
        <f t="shared" si="42"/>
        <v>-496.5517241379257</v>
      </c>
      <c r="AB128" s="102">
        <f t="shared" si="43"/>
        <v>0.86206896551724288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3135.568161874387</v>
      </c>
      <c r="N140" s="138">
        <f>M140/L140</f>
        <v>248.85461602177676</v>
      </c>
      <c r="O140" s="139">
        <f>L140-I140</f>
        <v>0</v>
      </c>
      <c r="P140" s="140">
        <f>N140-K140</f>
        <v>-36.859669692508959</v>
      </c>
      <c r="Q140" s="141">
        <f>N140/K140</f>
        <v>0.87099115607621869</v>
      </c>
      <c r="R140" s="273"/>
      <c r="S140" s="142">
        <f>S124</f>
        <v>0.70861111111111108</v>
      </c>
      <c r="T140" s="143">
        <f>INDEX(T124:T139,COUNTA(T124:T139))</f>
        <v>0.84652777777777777</v>
      </c>
      <c r="U140" s="144"/>
      <c r="V140" s="155"/>
      <c r="W140" s="134"/>
      <c r="X140" s="138"/>
      <c r="Y140" s="260"/>
      <c r="Z140" s="261"/>
      <c r="AA140" s="156">
        <f>M140-J140</f>
        <v>-464.43183812561301</v>
      </c>
      <c r="AB140" s="141">
        <f>M140/J140</f>
        <v>0.87099115607621858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2034</v>
      </c>
      <c r="G141" s="158">
        <f t="shared" ref="G141:G143" si="48">E141*F141</f>
        <v>45175.14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2649.204052098411</v>
      </c>
      <c r="N141" s="162">
        <f>M141/L141</f>
        <v>662.30101302460275</v>
      </c>
      <c r="O141" s="164">
        <f>L141-I141</f>
        <v>0</v>
      </c>
      <c r="P141" s="165">
        <f>N141-K141</f>
        <v>-87.698986975397247</v>
      </c>
      <c r="Q141" s="151">
        <f>N141/K141</f>
        <v>0.88306801736613705</v>
      </c>
      <c r="R141" s="271">
        <f>Q157</f>
        <v>0.88828364382183889</v>
      </c>
      <c r="S141" s="166">
        <v>0.70833333333333337</v>
      </c>
      <c r="T141" s="167">
        <v>0.74032407407407408</v>
      </c>
      <c r="U141" s="168"/>
      <c r="V141" s="169">
        <v>46.06666666666662</v>
      </c>
      <c r="W141" s="172"/>
      <c r="X141" s="150"/>
      <c r="Y141" s="274"/>
      <c r="Z141" s="275"/>
      <c r="AA141" s="108">
        <f>M141-J141</f>
        <v>-350.79594790158899</v>
      </c>
      <c r="AB141" s="151">
        <f>M141/J141</f>
        <v>0.88306801736613705</v>
      </c>
      <c r="AC141" s="276">
        <f>AB157</f>
        <v>0.88828364382183889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2901</v>
      </c>
      <c r="G142" s="94">
        <f t="shared" si="48"/>
        <v>48446.7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2939.3751759076872</v>
      </c>
      <c r="N142" s="98">
        <f>M142/L142</f>
        <v>979.79172530256244</v>
      </c>
      <c r="O142" s="100">
        <f>L142-I142</f>
        <v>0</v>
      </c>
      <c r="P142" s="101">
        <f>N142-K142</f>
        <v>-120.20827469743756</v>
      </c>
      <c r="Q142" s="102">
        <f>N142/K142</f>
        <v>0.89071975027505679</v>
      </c>
      <c r="R142" s="272"/>
      <c r="S142" s="1">
        <v>0.74375000000000002</v>
      </c>
      <c r="T142" s="2">
        <v>0.78487268518518516</v>
      </c>
      <c r="U142" s="103">
        <v>4.9333333333333584</v>
      </c>
      <c r="V142" s="104">
        <v>59.216666666666598</v>
      </c>
      <c r="W142" s="105"/>
      <c r="X142" s="106"/>
      <c r="Y142" s="264"/>
      <c r="Z142" s="265"/>
      <c r="AA142" s="110">
        <f>M142-J142</f>
        <v>-360.62482409231279</v>
      </c>
      <c r="AB142" s="102">
        <f>M142/J142</f>
        <v>0.89071975027505668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5704</v>
      </c>
      <c r="G143" s="94">
        <f t="shared" si="48"/>
        <v>102044.56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2938.9437526835559</v>
      </c>
      <c r="N143" s="98">
        <f>M143/L143</f>
        <v>734.73593817088897</v>
      </c>
      <c r="O143" s="100">
        <f>L143-I143</f>
        <v>0</v>
      </c>
      <c r="P143" s="101">
        <f>N143-K143</f>
        <v>-90.264061829111029</v>
      </c>
      <c r="Q143" s="102">
        <f>N143/K143</f>
        <v>0.89058901596471396</v>
      </c>
      <c r="R143" s="272"/>
      <c r="S143" s="1">
        <v>0.78819444444444442</v>
      </c>
      <c r="T143" s="2">
        <v>0.86906249999999996</v>
      </c>
      <c r="U143" s="103">
        <v>4.783333333333335</v>
      </c>
      <c r="V143" s="104">
        <v>116.44999999999997</v>
      </c>
      <c r="W143" s="105"/>
      <c r="X143" s="106"/>
      <c r="Y143" s="264"/>
      <c r="Z143" s="265"/>
      <c r="AA143" s="110">
        <f>M143-J143</f>
        <v>-361.05624731644411</v>
      </c>
      <c r="AB143" s="102">
        <f>M143/J143</f>
        <v>0.89058901596471396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2842.5076602298846</v>
      </c>
      <c r="N157" s="138">
        <f>M157/L157</f>
        <v>775.2293618808776</v>
      </c>
      <c r="O157" s="139">
        <f>L157-I157</f>
        <v>0</v>
      </c>
      <c r="P157" s="140">
        <f>N157-K157</f>
        <v>-97.497910846395143</v>
      </c>
      <c r="Q157" s="141">
        <f>N157/K157</f>
        <v>0.88828364382183889</v>
      </c>
      <c r="R157" s="273"/>
      <c r="S157" s="142">
        <f>S141</f>
        <v>0.70833333333333337</v>
      </c>
      <c r="T157" s="143">
        <f>INDEX(T141:T156,COUNTA(T141:T156))</f>
        <v>0.86906249999999996</v>
      </c>
      <c r="U157" s="144"/>
      <c r="V157" s="155"/>
      <c r="W157" s="88"/>
      <c r="X157" s="90"/>
      <c r="Y157" s="260"/>
      <c r="Z157" s="261"/>
      <c r="AA157" s="156">
        <f>M157-J157</f>
        <v>-357.49233977011545</v>
      </c>
      <c r="AB157" s="141">
        <f>M157/J157</f>
        <v>0.88828364382183889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1932</v>
      </c>
      <c r="G158" s="158">
        <f t="shared" ref="G158:G160" si="53">E158*F158</f>
        <v>43044.959999999999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2942.1319796954372</v>
      </c>
      <c r="N158" s="162">
        <f>M158/L158</f>
        <v>588.42639593908746</v>
      </c>
      <c r="O158" s="164">
        <f>L158-I158</f>
        <v>0</v>
      </c>
      <c r="P158" s="165">
        <f>N158-K158</f>
        <v>-71.573604060912544</v>
      </c>
      <c r="Q158" s="151">
        <f>N158/K158</f>
        <v>0.89155514536225378</v>
      </c>
      <c r="R158" s="271">
        <f>Q174</f>
        <v>0.89120384010180531</v>
      </c>
      <c r="S158" s="166">
        <v>0.70833333333333337</v>
      </c>
      <c r="T158" s="167">
        <v>0.73569444444444443</v>
      </c>
      <c r="U158" s="168"/>
      <c r="V158" s="169">
        <v>39.39999999999992</v>
      </c>
      <c r="W158" s="172"/>
      <c r="X158" s="150"/>
      <c r="Y158" s="274"/>
      <c r="Z158" s="275"/>
      <c r="AA158" s="108">
        <f>M158-J158</f>
        <v>-357.86802030456283</v>
      </c>
      <c r="AB158" s="151">
        <f>M158/J158</f>
        <v>0.89155514536225366</v>
      </c>
      <c r="AC158" s="276">
        <f>AB174</f>
        <v>0.89120384010180531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1161</v>
      </c>
      <c r="G159" s="94">
        <f t="shared" si="53"/>
        <v>21106.98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2941.3089373680609</v>
      </c>
      <c r="N159" s="98">
        <f>M159/L159</f>
        <v>735.32723434201523</v>
      </c>
      <c r="O159" s="100">
        <f>L159-I159</f>
        <v>0</v>
      </c>
      <c r="P159" s="101">
        <f>N159-K159</f>
        <v>-89.672765657984769</v>
      </c>
      <c r="Q159" s="102">
        <f>N159/K159</f>
        <v>0.89130573859638207</v>
      </c>
      <c r="R159" s="272"/>
      <c r="S159" s="1">
        <v>0.73910879629629633</v>
      </c>
      <c r="T159" s="2">
        <v>0.75555555555555554</v>
      </c>
      <c r="U159" s="103">
        <v>4.9166666666667425</v>
      </c>
      <c r="V159" s="104">
        <v>23.683333333333252</v>
      </c>
      <c r="W159" s="105"/>
      <c r="X159" s="106"/>
      <c r="Y159" s="264"/>
      <c r="Z159" s="265"/>
      <c r="AA159" s="110">
        <f>M159-J159</f>
        <v>-358.69106263193908</v>
      </c>
      <c r="AB159" s="102">
        <f>M159/J159</f>
        <v>0.89130573859638207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8807</v>
      </c>
      <c r="G160" s="94">
        <f t="shared" si="53"/>
        <v>146724.62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2939.477099944374</v>
      </c>
      <c r="N160" s="98">
        <f>M160/L160</f>
        <v>734.8692749860935</v>
      </c>
      <c r="O160" s="100">
        <f>L160-I160</f>
        <v>0</v>
      </c>
      <c r="P160" s="101">
        <f>N160-K160</f>
        <v>-90.130725013906499</v>
      </c>
      <c r="Q160" s="102">
        <f>N160/K160</f>
        <v>0.89075063634677998</v>
      </c>
      <c r="R160" s="272"/>
      <c r="S160" s="1">
        <v>0.75918981481481485</v>
      </c>
      <c r="T160" s="2">
        <v>0.88402777777777775</v>
      </c>
      <c r="U160" s="103">
        <v>5.2333333333334053</v>
      </c>
      <c r="V160" s="104">
        <v>179.76666666666657</v>
      </c>
      <c r="W160" s="105"/>
      <c r="X160" s="106"/>
      <c r="Y160" s="264"/>
      <c r="Z160" s="265"/>
      <c r="AA160" s="110">
        <f>M160-J160</f>
        <v>-360.522900055626</v>
      </c>
      <c r="AB160" s="102">
        <f>M160/J160</f>
        <v>0.89075063634677998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2940.9726723359577</v>
      </c>
      <c r="N174" s="138">
        <f>M174/L174</f>
        <v>678.68600130829793</v>
      </c>
      <c r="O174" s="139">
        <f>L174-I174</f>
        <v>0</v>
      </c>
      <c r="P174" s="140">
        <f>N174-K174</f>
        <v>-82.852460230163615</v>
      </c>
      <c r="Q174" s="141">
        <f>N174/K174</f>
        <v>0.89120384010180531</v>
      </c>
      <c r="R174" s="273"/>
      <c r="S174" s="142">
        <f>S158</f>
        <v>0.70833333333333337</v>
      </c>
      <c r="T174" s="143">
        <f>INDEX(T158:T173,COUNTA(T158:T173))</f>
        <v>0.88402777777777775</v>
      </c>
      <c r="U174" s="144"/>
      <c r="V174" s="155"/>
      <c r="W174" s="88"/>
      <c r="X174" s="90"/>
      <c r="Y174" s="260"/>
      <c r="Z174" s="261"/>
      <c r="AA174" s="156">
        <f>M174-J174</f>
        <v>-359.02732766404233</v>
      </c>
      <c r="AB174" s="141">
        <f>M174/J174</f>
        <v>0.89120384010180531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1221</v>
      </c>
      <c r="G175" s="158">
        <f t="shared" ref="G175:G178" si="58">E175*F175</f>
        <v>17130.63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2676.9792935444671</v>
      </c>
      <c r="N175" s="162">
        <f>M175/L175</f>
        <v>892.32643118148906</v>
      </c>
      <c r="O175" s="164">
        <f>L175-I175</f>
        <v>0</v>
      </c>
      <c r="P175" s="165">
        <f>N175-K175</f>
        <v>-107.67356881851094</v>
      </c>
      <c r="Q175" s="151">
        <f>N175/K175</f>
        <v>0.89232643118148902</v>
      </c>
      <c r="R175" s="271">
        <f>Q191</f>
        <v>0.88388463425754271</v>
      </c>
      <c r="S175" s="166">
        <v>0.70833333333333337</v>
      </c>
      <c r="T175" s="167">
        <v>0.72733796296296294</v>
      </c>
      <c r="U175" s="168"/>
      <c r="V175" s="169">
        <v>27.366666666666575</v>
      </c>
      <c r="W175" s="172"/>
      <c r="X175" s="150"/>
      <c r="Y175" s="274"/>
      <c r="Z175" s="275"/>
      <c r="AA175" s="108">
        <f>M175-J175</f>
        <v>-323.02070645553295</v>
      </c>
      <c r="AB175" s="151">
        <f>M175/J175</f>
        <v>0.89232643118148902</v>
      </c>
      <c r="AC175" s="276">
        <f>AB191</f>
        <v>0.88388463425754271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2189</v>
      </c>
      <c r="G176" s="94">
        <f t="shared" si="58"/>
        <v>39796.019999999997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2673.1343283582146</v>
      </c>
      <c r="N176" s="98">
        <f>M176/L176</f>
        <v>668.28358208955365</v>
      </c>
      <c r="O176" s="100">
        <f>L176-I176</f>
        <v>0</v>
      </c>
      <c r="P176" s="101">
        <f>N176-K176</f>
        <v>-81.716417910446353</v>
      </c>
      <c r="Q176" s="102">
        <f>N176/K176</f>
        <v>0.89104477611940491</v>
      </c>
      <c r="R176" s="272"/>
      <c r="S176" s="1">
        <v>0.73750000000000004</v>
      </c>
      <c r="T176" s="2">
        <v>0.77162037037037035</v>
      </c>
      <c r="U176" s="103">
        <v>14.633333333333436</v>
      </c>
      <c r="V176" s="104">
        <v>49.133333333333233</v>
      </c>
      <c r="W176" s="105"/>
      <c r="X176" s="106"/>
      <c r="Y176" s="264"/>
      <c r="Z176" s="265"/>
      <c r="AA176" s="110">
        <f>M176-J176</f>
        <v>-326.86567164178541</v>
      </c>
      <c r="AB176" s="102">
        <f>M176/J176</f>
        <v>0.89104477611940491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5462</v>
      </c>
      <c r="G177" s="94">
        <f t="shared" si="58"/>
        <v>77997.36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3109.7896568084752</v>
      </c>
      <c r="N177" s="98">
        <f>M177/L177</f>
        <v>1036.5965522694917</v>
      </c>
      <c r="O177" s="100">
        <f>L177-I177</f>
        <v>0</v>
      </c>
      <c r="P177" s="101">
        <f>N177-K177</f>
        <v>-163.40344773050833</v>
      </c>
      <c r="Q177" s="102">
        <f>N177/K177</f>
        <v>0.86383046022457644</v>
      </c>
      <c r="R177" s="272"/>
      <c r="S177" s="1">
        <v>0.78194444444444444</v>
      </c>
      <c r="T177" s="2">
        <v>0.85512731481481485</v>
      </c>
      <c r="U177" s="103">
        <v>14.866666666666699</v>
      </c>
      <c r="V177" s="104">
        <v>105.3833333333334</v>
      </c>
      <c r="W177" s="105">
        <v>0.85512731481481485</v>
      </c>
      <c r="X177" s="106">
        <v>0.90790509259259256</v>
      </c>
      <c r="Y177" s="264"/>
      <c r="Z177" s="265"/>
      <c r="AA177" s="110">
        <f>M177-J177</f>
        <v>-490.21034319152477</v>
      </c>
      <c r="AB177" s="102">
        <f>M177/J177</f>
        <v>0.86383046022457644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7434</v>
      </c>
      <c r="G178" s="94">
        <f t="shared" si="58"/>
        <v>104299.01999999999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2677.0431129338813</v>
      </c>
      <c r="N178" s="98">
        <f>M178/L178</f>
        <v>892.3477043112938</v>
      </c>
      <c r="O178" s="100">
        <f>L178-I178</f>
        <v>0</v>
      </c>
      <c r="P178" s="101">
        <f>N178-K178</f>
        <v>-107.6522956887062</v>
      </c>
      <c r="Q178" s="102">
        <f>N178/K178</f>
        <v>0.89234770431129384</v>
      </c>
      <c r="R178" s="272"/>
      <c r="S178" s="1">
        <v>0.90790509259259256</v>
      </c>
      <c r="T178" s="2">
        <v>1.023611111111111</v>
      </c>
      <c r="U178" s="103">
        <v>75.999999999999886</v>
      </c>
      <c r="V178" s="104">
        <v>166.61666666666659</v>
      </c>
      <c r="W178" s="105"/>
      <c r="X178" s="106"/>
      <c r="Y178" s="264"/>
      <c r="Z178" s="265"/>
      <c r="AA178" s="110">
        <f>M178-J178</f>
        <v>-322.95688706611872</v>
      </c>
      <c r="AB178" s="102">
        <f>M178/J178</f>
        <v>0.89234770431129373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2784.2365979112597</v>
      </c>
      <c r="N191" s="138">
        <f t="shared" ref="N191:N197" si="62">M191/L191</f>
        <v>856.68818397269524</v>
      </c>
      <c r="O191" s="139">
        <f t="shared" ref="O191:O197" si="63">L191-I191</f>
        <v>0</v>
      </c>
      <c r="P191" s="140">
        <f t="shared" ref="P191:P197" si="64">N191-K191</f>
        <v>-112.54258525807404</v>
      </c>
      <c r="Q191" s="141">
        <f t="shared" ref="Q191:Q197" si="65">N191/K191</f>
        <v>0.88388463425754271</v>
      </c>
      <c r="R191" s="273"/>
      <c r="S191" s="142">
        <f>S175</f>
        <v>0.70833333333333337</v>
      </c>
      <c r="T191" s="143">
        <f>INDEX(T175:T190,COUNTA(T175:T190))</f>
        <v>1.023611111111111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-365.76340208874035</v>
      </c>
      <c r="AB191" s="141">
        <f t="shared" ref="AB191:AB197" si="67">M191/J191</f>
        <v>0.88388463425754271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1397</v>
      </c>
      <c r="G192" s="158">
        <f t="shared" ref="G192:G197" si="68">E192*F192</f>
        <v>25397.46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3110.2040816326653</v>
      </c>
      <c r="N192" s="162">
        <f t="shared" si="62"/>
        <v>1036.7346938775552</v>
      </c>
      <c r="O192" s="164">
        <f t="shared" si="63"/>
        <v>0</v>
      </c>
      <c r="P192" s="165">
        <f t="shared" si="64"/>
        <v>-163.26530612244483</v>
      </c>
      <c r="Q192" s="151">
        <f t="shared" si="65"/>
        <v>0.86394557823129603</v>
      </c>
      <c r="R192" s="271">
        <f>Q208</f>
        <v>0.86997635922170791</v>
      </c>
      <c r="S192" s="166">
        <v>0.7083680555555556</v>
      </c>
      <c r="T192" s="167">
        <v>0.7270833333333333</v>
      </c>
      <c r="U192" s="168"/>
      <c r="V192" s="169">
        <v>26.949999999999896</v>
      </c>
      <c r="W192" s="167"/>
      <c r="X192" s="170"/>
      <c r="Y192" s="274"/>
      <c r="Z192" s="275"/>
      <c r="AA192" s="173">
        <f t="shared" si="66"/>
        <v>-489.79591836733471</v>
      </c>
      <c r="AB192" s="151">
        <f t="shared" si="67"/>
        <v>0.86394557823129592</v>
      </c>
      <c r="AC192" s="276">
        <f>AB208</f>
        <v>0.86997635922170802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1752</v>
      </c>
      <c r="G193" s="94">
        <f t="shared" si="68"/>
        <v>31851.360000000001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3110.0591715976325</v>
      </c>
      <c r="N193" s="98">
        <f t="shared" si="62"/>
        <v>1036.6863905325442</v>
      </c>
      <c r="O193" s="100">
        <f t="shared" si="63"/>
        <v>0</v>
      </c>
      <c r="P193" s="101">
        <f t="shared" si="64"/>
        <v>-163.31360946745576</v>
      </c>
      <c r="Q193" s="102">
        <f t="shared" si="65"/>
        <v>0.86390532544378684</v>
      </c>
      <c r="R193" s="272"/>
      <c r="S193" s="1">
        <v>0.73763888888888884</v>
      </c>
      <c r="T193" s="2">
        <v>0.76111111111111107</v>
      </c>
      <c r="U193" s="103">
        <v>15.199999999999978</v>
      </c>
      <c r="V193" s="104">
        <v>33.800000000000011</v>
      </c>
      <c r="W193" s="105"/>
      <c r="X193" s="112"/>
      <c r="Y193" s="264"/>
      <c r="Z193" s="265"/>
      <c r="AA193" s="174">
        <f t="shared" si="66"/>
        <v>-489.94082840236752</v>
      </c>
      <c r="AB193" s="102">
        <f t="shared" si="67"/>
        <v>0.86390532544378684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2864</v>
      </c>
      <c r="G194" s="94">
        <f t="shared" si="68"/>
        <v>71084.479999999996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2915.8371040723987</v>
      </c>
      <c r="N194" s="98">
        <f t="shared" si="62"/>
        <v>728.95927601809967</v>
      </c>
      <c r="O194" s="100">
        <f t="shared" si="63"/>
        <v>0</v>
      </c>
      <c r="P194" s="101">
        <f t="shared" si="64"/>
        <v>-96.040723981900328</v>
      </c>
      <c r="Q194" s="102">
        <f t="shared" si="65"/>
        <v>0.8835870012340602</v>
      </c>
      <c r="R194" s="272"/>
      <c r="S194" s="1">
        <v>0.77157407407407408</v>
      </c>
      <c r="T194" s="2">
        <v>0.8125</v>
      </c>
      <c r="U194" s="103">
        <v>15.06666666666673</v>
      </c>
      <c r="V194" s="104">
        <v>58.933333333333323</v>
      </c>
      <c r="W194" s="105"/>
      <c r="X194" s="112"/>
      <c r="Y194" s="264"/>
      <c r="Z194" s="265"/>
      <c r="AA194" s="174">
        <f t="shared" si="66"/>
        <v>-384.16289592760131</v>
      </c>
      <c r="AB194" s="102">
        <f t="shared" si="67"/>
        <v>0.8835870012340602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2341</v>
      </c>
      <c r="G195" s="94">
        <f t="shared" si="68"/>
        <v>58595.23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2913.1005876252943</v>
      </c>
      <c r="N195" s="98">
        <f t="shared" si="62"/>
        <v>728.27514690632358</v>
      </c>
      <c r="O195" s="100">
        <f t="shared" si="63"/>
        <v>0</v>
      </c>
      <c r="P195" s="101">
        <f t="shared" si="64"/>
        <v>-96.724853093676415</v>
      </c>
      <c r="Q195" s="102">
        <f t="shared" si="65"/>
        <v>0.88275775382584676</v>
      </c>
      <c r="R195" s="272"/>
      <c r="S195" s="1">
        <v>0.82291666666666663</v>
      </c>
      <c r="T195" s="2">
        <v>0.85640046296296302</v>
      </c>
      <c r="U195" s="103">
        <v>14.999999999999947</v>
      </c>
      <c r="V195" s="104">
        <v>48.216666666666796</v>
      </c>
      <c r="W195" s="105">
        <v>0.85640046296296302</v>
      </c>
      <c r="X195" s="106">
        <v>0.908599537037037</v>
      </c>
      <c r="Y195" s="264"/>
      <c r="Z195" s="265"/>
      <c r="AA195" s="174">
        <f t="shared" si="66"/>
        <v>-386.89941237470566</v>
      </c>
      <c r="AB195" s="102">
        <f t="shared" si="67"/>
        <v>0.88275775382584676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2624</v>
      </c>
      <c r="G196" s="94">
        <f t="shared" si="68"/>
        <v>47704.32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3110.4379321699034</v>
      </c>
      <c r="N196" s="98">
        <f t="shared" si="62"/>
        <v>1036.8126440566346</v>
      </c>
      <c r="O196" s="100">
        <f t="shared" si="63"/>
        <v>0</v>
      </c>
      <c r="P196" s="101">
        <f t="shared" si="64"/>
        <v>-163.18735594336545</v>
      </c>
      <c r="Q196" s="102">
        <f t="shared" si="65"/>
        <v>0.86401053671386208</v>
      </c>
      <c r="R196" s="272"/>
      <c r="S196" s="1">
        <v>0.908599537037037</v>
      </c>
      <c r="T196" s="2">
        <v>0.94374999999999998</v>
      </c>
      <c r="U196" s="103">
        <v>75.166666666666529</v>
      </c>
      <c r="V196" s="104">
        <v>50.616666666666688</v>
      </c>
      <c r="W196" s="105"/>
      <c r="X196" s="106"/>
      <c r="Y196" s="264"/>
      <c r="Z196" s="265"/>
      <c r="AA196" s="174">
        <f t="shared" si="66"/>
        <v>-489.56206783009657</v>
      </c>
      <c r="AB196" s="102">
        <f t="shared" si="67"/>
        <v>0.86401053671386208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5298</v>
      </c>
      <c r="G197" s="114">
        <f t="shared" si="68"/>
        <v>75655.44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3109.8646665579722</v>
      </c>
      <c r="N197" s="98">
        <f t="shared" si="62"/>
        <v>1036.6215555193241</v>
      </c>
      <c r="O197" s="100">
        <f t="shared" si="63"/>
        <v>0</v>
      </c>
      <c r="P197" s="101">
        <f t="shared" si="64"/>
        <v>-163.37844448067585</v>
      </c>
      <c r="Q197" s="102">
        <f t="shared" si="65"/>
        <v>0.86385129626610346</v>
      </c>
      <c r="R197" s="272"/>
      <c r="S197" s="1">
        <v>0.95416666666666672</v>
      </c>
      <c r="T197" s="2">
        <v>1.0251504629629629</v>
      </c>
      <c r="U197" s="103">
        <v>15.000000000000107</v>
      </c>
      <c r="V197" s="104">
        <v>102.21666666666644</v>
      </c>
      <c r="W197" s="105"/>
      <c r="X197" s="3"/>
      <c r="Y197" s="264"/>
      <c r="Z197" s="265"/>
      <c r="AA197" s="174">
        <f t="shared" si="66"/>
        <v>-490.13533344202779</v>
      </c>
      <c r="AB197" s="102">
        <f t="shared" si="67"/>
        <v>0.86385129626610335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3044.917257275978</v>
      </c>
      <c r="N208" s="138">
        <f>M208/L208</f>
        <v>913.47517718279335</v>
      </c>
      <c r="O208" s="139">
        <f>L208-I208</f>
        <v>0</v>
      </c>
      <c r="P208" s="140">
        <f>N208-K208</f>
        <v>-136.52482281720665</v>
      </c>
      <c r="Q208" s="141">
        <f>N208/K208</f>
        <v>0.86997635922170791</v>
      </c>
      <c r="R208" s="273"/>
      <c r="S208" s="142">
        <f>S192</f>
        <v>0.7083680555555556</v>
      </c>
      <c r="T208" s="143">
        <f>INDEX(T192:T207,COUNTA(T192:T207))</f>
        <v>1.0251504629629629</v>
      </c>
      <c r="U208" s="144"/>
      <c r="V208" s="155"/>
      <c r="W208" s="134"/>
      <c r="X208" s="138"/>
      <c r="Y208" s="260"/>
      <c r="Z208" s="261"/>
      <c r="AA208" s="176">
        <f>M208-J208</f>
        <v>-455.08274272402195</v>
      </c>
      <c r="AB208" s="141">
        <f>M208/J208</f>
        <v>0.86997635922170802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539" priority="1" operator="greaterThan">
      <formula>0</formula>
    </cfRule>
  </conditionalFormatting>
  <conditionalFormatting sqref="P5:P208 AA5:AA208">
    <cfRule type="cellIs" dxfId="538" priority="4" operator="lessThan">
      <formula>0</formula>
    </cfRule>
  </conditionalFormatting>
  <conditionalFormatting sqref="Q5:Q208 AB5:AB208">
    <cfRule type="cellIs" dxfId="537" priority="2" operator="greaterThan">
      <formula>1</formula>
    </cfRule>
    <cfRule type="cellIs" dxfId="536" priority="3" operator="lessThan">
      <formula>0.8</formula>
    </cfRule>
  </conditionalFormatting>
  <conditionalFormatting sqref="AC5:AC23 R5:R208 AC124:AC129">
    <cfRule type="cellIs" dxfId="535" priority="5" operator="lessThan">
      <formula>0.8</formula>
    </cfRule>
  </conditionalFormatting>
  <conditionalFormatting sqref="AC29:AC37">
    <cfRule type="cellIs" dxfId="534" priority="15" operator="lessThan">
      <formula>0.8</formula>
    </cfRule>
  </conditionalFormatting>
  <conditionalFormatting sqref="AC39:AC44">
    <cfRule type="cellIs" dxfId="533" priority="14" operator="lessThan">
      <formula>0.8</formula>
    </cfRule>
  </conditionalFormatting>
  <conditionalFormatting sqref="AC56:AC61">
    <cfRule type="cellIs" dxfId="532" priority="8" operator="lessThan">
      <formula>0.8</formula>
    </cfRule>
  </conditionalFormatting>
  <conditionalFormatting sqref="AC73">
    <cfRule type="cellIs" dxfId="531" priority="13" operator="lessThan">
      <formula>0.8</formula>
    </cfRule>
  </conditionalFormatting>
  <conditionalFormatting sqref="AC90">
    <cfRule type="cellIs" dxfId="530" priority="7" operator="lessThan">
      <formula>0.8</formula>
    </cfRule>
  </conditionalFormatting>
  <conditionalFormatting sqref="AC107:AC112">
    <cfRule type="cellIs" dxfId="529" priority="6" operator="lessThan">
      <formula>0.8</formula>
    </cfRule>
  </conditionalFormatting>
  <conditionalFormatting sqref="AC141">
    <cfRule type="cellIs" dxfId="528" priority="12" operator="lessThan">
      <formula>0.8</formula>
    </cfRule>
  </conditionalFormatting>
  <conditionalFormatting sqref="AC158">
    <cfRule type="cellIs" dxfId="527" priority="11" operator="lessThan">
      <formula>0.8</formula>
    </cfRule>
  </conditionalFormatting>
  <conditionalFormatting sqref="AC175">
    <cfRule type="cellIs" dxfId="526" priority="10" operator="lessThan">
      <formula>0.8</formula>
    </cfRule>
  </conditionalFormatting>
  <conditionalFormatting sqref="AC192:AC197">
    <cfRule type="cellIs" dxfId="525" priority="9" operator="lessThan">
      <formula>0.8</formula>
    </cfRule>
  </conditionalFormatting>
  <dataValidations count="1">
    <dataValidation type="list" allowBlank="1" showInputMessage="1" showErrorMessage="1" sqref="Y5:Z208" xr:uid="{1A838ACA-5399-42E2-9C10-3E4BEFDA495B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2D42-2A9C-4EA6-AA81-3BF7C176F797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5" sqref="O35"/>
      <selection pane="bottomLeft" activeCell="O35" sqref="O35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102255</v>
      </c>
      <c r="E1" s="76" t="s">
        <v>3</v>
      </c>
      <c r="F1" s="77">
        <f>SUM(G5:G157)</f>
        <v>4799638.6999999993</v>
      </c>
      <c r="G1" s="78" t="s">
        <v>73</v>
      </c>
      <c r="H1" s="79">
        <f>L21+L38+L55+L72+L89+L106+L123+L140+L157</f>
        <v>170.50000000000003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45980</v>
      </c>
      <c r="B2" s="323"/>
      <c r="C2" s="81" t="s">
        <v>34</v>
      </c>
      <c r="D2" s="82">
        <f>AVERAGE(N21,N38,N55,N72,N89,N106,N123,N140,N157)</f>
        <v>142.3454822061997</v>
      </c>
      <c r="E2" s="82" t="s">
        <v>80</v>
      </c>
      <c r="F2" s="83">
        <f>F1/D1</f>
        <v>46.937936531220963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3861</v>
      </c>
      <c r="G5" s="158">
        <f t="shared" ref="G5:G7" si="0">E5*F5</f>
        <v>76061.7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1077.7390090718773</v>
      </c>
      <c r="N5" s="162">
        <f>M5/L5</f>
        <v>82.903000697836717</v>
      </c>
      <c r="O5" s="178">
        <f>L5-I5</f>
        <v>0</v>
      </c>
      <c r="P5" s="179">
        <f>N5-K5</f>
        <v>-9.4046916098555897</v>
      </c>
      <c r="Q5" s="131">
        <f>N5/K5</f>
        <v>0.89811584089323115</v>
      </c>
      <c r="R5" s="272">
        <f>Q21</f>
        <v>0.88794961549031048</v>
      </c>
      <c r="S5" s="166">
        <v>0.16670138888888889</v>
      </c>
      <c r="T5" s="167">
        <v>0.31597222222222221</v>
      </c>
      <c r="U5" s="168"/>
      <c r="V5" s="169">
        <v>214.95</v>
      </c>
      <c r="W5" s="86"/>
      <c r="X5" s="87"/>
      <c r="Y5" s="274"/>
      <c r="Z5" s="275"/>
      <c r="AA5" s="108">
        <f>M5-J5</f>
        <v>-122.26099092812274</v>
      </c>
      <c r="AB5" s="109">
        <f>M5/J5</f>
        <v>0.89811584089323104</v>
      </c>
      <c r="AC5" s="289">
        <f>AB21</f>
        <v>0.8879496154903106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3628</v>
      </c>
      <c r="G6" s="94">
        <f t="shared" si="0"/>
        <v>87325.96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2303.8983947786219</v>
      </c>
      <c r="N6" s="98">
        <f>M6/L6</f>
        <v>115.19491973893109</v>
      </c>
      <c r="O6" s="100">
        <f>L6-I6</f>
        <v>0</v>
      </c>
      <c r="P6" s="101">
        <f>N6-K6</f>
        <v>-14.805080261068909</v>
      </c>
      <c r="Q6" s="102">
        <f>N6/K6</f>
        <v>0.8861147672225469</v>
      </c>
      <c r="R6" s="272"/>
      <c r="S6" s="1">
        <v>0.38750000000000001</v>
      </c>
      <c r="T6" s="2">
        <v>0.45311342592592591</v>
      </c>
      <c r="U6" s="103">
        <v>4.9999999999999822</v>
      </c>
      <c r="V6" s="104">
        <v>94.483333333333292</v>
      </c>
      <c r="W6" s="105">
        <v>0.45311342592592591</v>
      </c>
      <c r="X6" s="106">
        <v>0.4924189814814815</v>
      </c>
      <c r="Y6" s="264"/>
      <c r="Z6" s="265"/>
      <c r="AA6" s="110">
        <f>M6-J6</f>
        <v>-296.10160522137812</v>
      </c>
      <c r="AB6" s="111">
        <f>M6/J6</f>
        <v>0.8861147672225469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2835</v>
      </c>
      <c r="G7" s="94">
        <f t="shared" si="0"/>
        <v>84964.95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2301.240135287489</v>
      </c>
      <c r="N7" s="98">
        <f>M7/L7</f>
        <v>115.06200676437444</v>
      </c>
      <c r="O7" s="100">
        <f>L7-I7</f>
        <v>0</v>
      </c>
      <c r="P7" s="101">
        <f>N7-K7</f>
        <v>-14.937993235625555</v>
      </c>
      <c r="Q7" s="102">
        <f>N7/K7</f>
        <v>0.88509235972595723</v>
      </c>
      <c r="R7" s="272"/>
      <c r="S7" s="1">
        <v>0.4924189814814815</v>
      </c>
      <c r="T7" s="2">
        <v>0.54374999999999996</v>
      </c>
      <c r="U7" s="103">
        <v>56.600000000000051</v>
      </c>
      <c r="V7" s="104">
        <v>73.916666666666572</v>
      </c>
      <c r="W7" s="105"/>
      <c r="X7" s="106"/>
      <c r="Y7" s="264"/>
      <c r="Z7" s="265"/>
      <c r="AA7" s="110">
        <f>M7-J7</f>
        <v>-298.75986471251099</v>
      </c>
      <c r="AB7" s="111">
        <f>M7/J7</f>
        <v>0.88509235972595734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1894.292513045996</v>
      </c>
      <c r="N21" s="138">
        <f>M21/L21</f>
        <v>107.2241045120375</v>
      </c>
      <c r="O21" s="139">
        <f>L21-I21</f>
        <v>0</v>
      </c>
      <c r="P21" s="140">
        <f>N21-K21</f>
        <v>-13.530612469094578</v>
      </c>
      <c r="Q21" s="141">
        <f>N21/K21</f>
        <v>0.88794961549031048</v>
      </c>
      <c r="R21" s="273"/>
      <c r="S21" s="142">
        <f>S5</f>
        <v>0.16670138888888889</v>
      </c>
      <c r="T21" s="143">
        <f>INDEX(T5:T20,COUNTA(T5:T20))</f>
        <v>0.54374999999999996</v>
      </c>
      <c r="U21" s="144"/>
      <c r="V21" s="144"/>
      <c r="W21" s="145"/>
      <c r="X21" s="146"/>
      <c r="Y21" s="260"/>
      <c r="Z21" s="261"/>
      <c r="AA21" s="147">
        <f>M21-J21</f>
        <v>-239.04082028733751</v>
      </c>
      <c r="AB21" s="148">
        <f>M21/J21</f>
        <v>0.8879496154903106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4820</v>
      </c>
      <c r="G22" s="158">
        <f t="shared" ref="G22:G25" si="5">E22*F22</f>
        <v>273631.40000000002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1773.8703741566139</v>
      </c>
      <c r="N22" s="162">
        <f>M22/L22</f>
        <v>70.954814966264564</v>
      </c>
      <c r="O22" s="164">
        <f>L22-I22</f>
        <v>0</v>
      </c>
      <c r="P22" s="165">
        <f>N22-K22</f>
        <v>-9.0451850337354358</v>
      </c>
      <c r="Q22" s="151">
        <f>N22/K22</f>
        <v>0.8869351870783071</v>
      </c>
      <c r="R22" s="271">
        <f>Q38</f>
        <v>0.88706877419116759</v>
      </c>
      <c r="S22" s="166">
        <v>0.25</v>
      </c>
      <c r="T22" s="167">
        <v>0.36321759259259262</v>
      </c>
      <c r="U22" s="168"/>
      <c r="V22" s="169">
        <v>163.03333333333336</v>
      </c>
      <c r="W22" s="180"/>
      <c r="X22" s="162"/>
      <c r="Y22" s="274"/>
      <c r="Z22" s="275"/>
      <c r="AA22" s="108">
        <f>M22-J22</f>
        <v>-226.12962584338607</v>
      </c>
      <c r="AB22" s="151">
        <f>M22/J22</f>
        <v>0.88693518707830699</v>
      </c>
      <c r="AC22" s="349">
        <f>AB38</f>
        <v>0.88706877419116759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1465</v>
      </c>
      <c r="G23" s="94">
        <f t="shared" si="5"/>
        <v>75974.899999999994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1766.8341708542707</v>
      </c>
      <c r="N23" s="98">
        <f>M23/L23</f>
        <v>70.673366834170835</v>
      </c>
      <c r="O23" s="100">
        <f>L23-I23</f>
        <v>0</v>
      </c>
      <c r="P23" s="101">
        <f>N23-K23</f>
        <v>-9.3266331658291648</v>
      </c>
      <c r="Q23" s="102">
        <f>N23/K23</f>
        <v>0.88341708542713548</v>
      </c>
      <c r="R23" s="272"/>
      <c r="S23" s="1">
        <v>0.36684027777777778</v>
      </c>
      <c r="T23" s="2">
        <v>0.40138888888888891</v>
      </c>
      <c r="U23" s="103">
        <v>5.2166666666666295</v>
      </c>
      <c r="V23" s="104">
        <v>49.750000000000021</v>
      </c>
      <c r="W23" s="105"/>
      <c r="X23" s="106"/>
      <c r="Y23" s="264"/>
      <c r="Z23" s="265"/>
      <c r="AA23" s="110">
        <f>M23-J23</f>
        <v>-233.16582914572928</v>
      </c>
      <c r="AB23" s="102">
        <f>M23/J23</f>
        <v>0.88341708542713537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2558</v>
      </c>
      <c r="G24" s="94">
        <f t="shared" si="5"/>
        <v>197835.72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1773.9934502022722</v>
      </c>
      <c r="N24" s="98">
        <f>M24/L24</f>
        <v>70.959738008090895</v>
      </c>
      <c r="O24" s="100">
        <f>L24-I24</f>
        <v>0</v>
      </c>
      <c r="P24" s="101">
        <f>N24-K24</f>
        <v>-9.0402619919091052</v>
      </c>
      <c r="Q24" s="102">
        <f>N24/K24</f>
        <v>0.88699672510113614</v>
      </c>
      <c r="R24" s="272"/>
      <c r="S24" s="1">
        <v>0.40589120370370368</v>
      </c>
      <c r="T24" s="2">
        <v>0.46597222222222223</v>
      </c>
      <c r="U24" s="103">
        <v>6.483333333333281</v>
      </c>
      <c r="V24" s="104">
        <v>86.516666666666708</v>
      </c>
      <c r="W24" s="105">
        <v>0.46597222222222223</v>
      </c>
      <c r="X24" s="106">
        <v>0.50555555555555554</v>
      </c>
      <c r="Y24" s="264"/>
      <c r="Z24" s="265"/>
      <c r="AA24" s="110">
        <f>M24-J24</f>
        <v>-226.00654979772776</v>
      </c>
      <c r="AB24" s="102">
        <f>M24/J24</f>
        <v>0.88699672510113614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4762</v>
      </c>
      <c r="G25" s="94">
        <f t="shared" si="5"/>
        <v>283434.23999999999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1781.8521983161836</v>
      </c>
      <c r="N25" s="98">
        <f>M25/L25</f>
        <v>71.274087932647348</v>
      </c>
      <c r="O25" s="100">
        <f>L25-I25</f>
        <v>0</v>
      </c>
      <c r="P25" s="101">
        <f>N25-K25</f>
        <v>-8.7259120673526525</v>
      </c>
      <c r="Q25" s="102">
        <f>N25/K25</f>
        <v>0.89092609915809184</v>
      </c>
      <c r="R25" s="272"/>
      <c r="S25" s="1">
        <v>0.50555555555555554</v>
      </c>
      <c r="T25" s="2">
        <v>0.61690972222222218</v>
      </c>
      <c r="U25" s="103">
        <v>56.999999999999957</v>
      </c>
      <c r="V25" s="104">
        <v>160.34999999999997</v>
      </c>
      <c r="W25" s="105"/>
      <c r="X25" s="106"/>
      <c r="Y25" s="264"/>
      <c r="Z25" s="265"/>
      <c r="AA25" s="110">
        <f>M25-J25</f>
        <v>-218.1478016838164</v>
      </c>
      <c r="AB25" s="102">
        <f>M25/J25</f>
        <v>0.89092609915809184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1774.1375483823351</v>
      </c>
      <c r="N38" s="138">
        <f t="shared" ref="N38:N45" si="10">M38/L38</f>
        <v>70.965501935293403</v>
      </c>
      <c r="O38" s="139">
        <f t="shared" ref="O38:O45" si="11">L38-I38</f>
        <v>0</v>
      </c>
      <c r="P38" s="140">
        <f t="shared" ref="P38:P45" si="12">N38-K38</f>
        <v>-9.0344980647065967</v>
      </c>
      <c r="Q38" s="141">
        <f t="shared" ref="Q38:Q45" si="13">N38/K38</f>
        <v>0.88706877419116759</v>
      </c>
      <c r="R38" s="273"/>
      <c r="S38" s="142">
        <f>S22</f>
        <v>0.25</v>
      </c>
      <c r="T38" s="143">
        <f>INDEX(T22:T37,COUNTA(T22:T37))</f>
        <v>0.61690972222222218</v>
      </c>
      <c r="U38" s="144"/>
      <c r="V38" s="155"/>
      <c r="W38" s="134"/>
      <c r="X38" s="138"/>
      <c r="Y38" s="260"/>
      <c r="Z38" s="261"/>
      <c r="AA38" s="156">
        <f t="shared" ref="AA38:AA45" si="14">M38-J38</f>
        <v>-225.86245161766487</v>
      </c>
      <c r="AB38" s="141">
        <f t="shared" ref="AB38:AB45" si="15">M38/J38</f>
        <v>0.88706877419116759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3711</v>
      </c>
      <c r="G39" s="158">
        <f t="shared" ref="G39:G45" si="16">E39*F39</f>
        <v>212640.3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5" si="17">F39/V39*60</f>
        <v>1592.3241954707983</v>
      </c>
      <c r="N39" s="162">
        <f t="shared" si="10"/>
        <v>72.378372521399925</v>
      </c>
      <c r="O39" s="164">
        <f t="shared" si="11"/>
        <v>0</v>
      </c>
      <c r="P39" s="165">
        <f t="shared" si="12"/>
        <v>-9.4398092967818883</v>
      </c>
      <c r="Q39" s="151">
        <f t="shared" si="13"/>
        <v>0.88462455303933252</v>
      </c>
      <c r="R39" s="271">
        <f>Q55</f>
        <v>0.87528831004650975</v>
      </c>
      <c r="S39" s="166">
        <v>0.16678240740740741</v>
      </c>
      <c r="T39" s="167">
        <v>0.2638888888888889</v>
      </c>
      <c r="U39" s="168"/>
      <c r="V39" s="169">
        <v>139.83333333333334</v>
      </c>
      <c r="W39" s="86"/>
      <c r="X39" s="87"/>
      <c r="Y39" s="274"/>
      <c r="Z39" s="275"/>
      <c r="AA39" s="108">
        <f t="shared" si="14"/>
        <v>-207.67580452920174</v>
      </c>
      <c r="AB39" s="151">
        <f t="shared" si="15"/>
        <v>0.88462455303933241</v>
      </c>
      <c r="AC39" s="349">
        <f>AB55</f>
        <v>0.87528831004650987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2639</v>
      </c>
      <c r="G40" s="94">
        <f t="shared" si="16"/>
        <v>148918.76999999999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1768.5033507073717</v>
      </c>
      <c r="N40" s="98">
        <f t="shared" si="10"/>
        <v>80.38651594124417</v>
      </c>
      <c r="O40" s="100">
        <f t="shared" si="11"/>
        <v>0</v>
      </c>
      <c r="P40" s="101">
        <f t="shared" si="12"/>
        <v>-10.522574967846737</v>
      </c>
      <c r="Q40" s="102">
        <f t="shared" si="13"/>
        <v>0.88425167535368587</v>
      </c>
      <c r="R40" s="272"/>
      <c r="S40" s="1">
        <v>0.26768518518518519</v>
      </c>
      <c r="T40" s="2">
        <v>0.3298611111111111</v>
      </c>
      <c r="U40" s="103">
        <v>5.4666666666666686</v>
      </c>
      <c r="V40" s="104">
        <v>89.533333333333317</v>
      </c>
      <c r="W40" s="105"/>
      <c r="X40" s="106"/>
      <c r="Y40" s="264"/>
      <c r="Z40" s="265"/>
      <c r="AA40" s="110">
        <f t="shared" si="14"/>
        <v>-231.49664929262826</v>
      </c>
      <c r="AB40" s="102">
        <f t="shared" si="15"/>
        <v>0.88425167535368587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3399</v>
      </c>
      <c r="G41" s="94">
        <f t="shared" si="16"/>
        <v>182730.23999999999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1769.0328176955325</v>
      </c>
      <c r="N41" s="98">
        <f t="shared" si="10"/>
        <v>84.239657985501552</v>
      </c>
      <c r="O41" s="100">
        <f t="shared" si="11"/>
        <v>0</v>
      </c>
      <c r="P41" s="101">
        <f t="shared" si="12"/>
        <v>-10.998437252593689</v>
      </c>
      <c r="Q41" s="102">
        <f t="shared" si="13"/>
        <v>0.88451640884776628</v>
      </c>
      <c r="R41" s="272"/>
      <c r="S41" s="1">
        <v>0.33333333333333331</v>
      </c>
      <c r="T41" s="2">
        <v>0.41339120370370369</v>
      </c>
      <c r="U41" s="103">
        <v>4.9999999999999822</v>
      </c>
      <c r="V41" s="104">
        <v>115.28333333333335</v>
      </c>
      <c r="W41" s="105"/>
      <c r="X41" s="106"/>
      <c r="Y41" s="264"/>
      <c r="Z41" s="265"/>
      <c r="AA41" s="110">
        <f t="shared" si="14"/>
        <v>-230.96718230446754</v>
      </c>
      <c r="AB41" s="102">
        <f t="shared" si="15"/>
        <v>0.88451640884776628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1719</v>
      </c>
      <c r="G42" s="94">
        <f t="shared" si="16"/>
        <v>81429.03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1769.1252144082334</v>
      </c>
      <c r="N42" s="98">
        <f t="shared" si="10"/>
        <v>84.244057828963491</v>
      </c>
      <c r="O42" s="100">
        <f t="shared" si="11"/>
        <v>0</v>
      </c>
      <c r="P42" s="101">
        <f t="shared" si="12"/>
        <v>-10.994037409131749</v>
      </c>
      <c r="Q42" s="102">
        <f t="shared" si="13"/>
        <v>0.88456260720411661</v>
      </c>
      <c r="R42" s="272"/>
      <c r="S42" s="1">
        <v>0.41736111111111113</v>
      </c>
      <c r="T42" s="2">
        <v>0.45784722222222224</v>
      </c>
      <c r="U42" s="103">
        <v>5.7166666666667076</v>
      </c>
      <c r="V42" s="104">
        <v>58.3</v>
      </c>
      <c r="W42" s="105"/>
      <c r="X42" s="106"/>
      <c r="Y42" s="264"/>
      <c r="Z42" s="265"/>
      <c r="AA42" s="110">
        <f t="shared" si="14"/>
        <v>-230.87478559176657</v>
      </c>
      <c r="AB42" s="102">
        <f t="shared" si="15"/>
        <v>0.88456260720411672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545</v>
      </c>
      <c r="G43" s="94">
        <f t="shared" si="16"/>
        <v>31228.5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1765.9765976597694</v>
      </c>
      <c r="N43" s="98">
        <f t="shared" si="10"/>
        <v>88.298829882988471</v>
      </c>
      <c r="O43" s="100">
        <f t="shared" si="11"/>
        <v>0</v>
      </c>
      <c r="P43" s="101">
        <f t="shared" si="12"/>
        <v>-11.701170117011529</v>
      </c>
      <c r="Q43" s="102">
        <f t="shared" si="13"/>
        <v>0.88298829882988472</v>
      </c>
      <c r="R43" s="272"/>
      <c r="S43" s="1">
        <v>0.46144675925925926</v>
      </c>
      <c r="T43" s="2">
        <v>0.47430555555555554</v>
      </c>
      <c r="U43" s="103">
        <v>5.1833333333333176</v>
      </c>
      <c r="V43" s="104">
        <v>18.51666666666663</v>
      </c>
      <c r="W43" s="105">
        <v>0.47430555555555554</v>
      </c>
      <c r="X43" s="106">
        <v>0.5140393518518519</v>
      </c>
      <c r="Y43" s="264"/>
      <c r="Z43" s="265"/>
      <c r="AA43" s="110">
        <f t="shared" si="14"/>
        <v>-234.02340234023063</v>
      </c>
      <c r="AB43" s="102">
        <f t="shared" si="15"/>
        <v>0.88298829882988472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1348</v>
      </c>
      <c r="G44" s="114">
        <f t="shared" si="16"/>
        <v>80017.279999999999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1766.5817255187533</v>
      </c>
      <c r="N44" s="98">
        <f t="shared" si="10"/>
        <v>88.329086275937669</v>
      </c>
      <c r="O44" s="100">
        <f t="shared" si="11"/>
        <v>0</v>
      </c>
      <c r="P44" s="101">
        <f t="shared" si="12"/>
        <v>-11.670913724062331</v>
      </c>
      <c r="Q44" s="102">
        <f t="shared" si="13"/>
        <v>0.88329086275937674</v>
      </c>
      <c r="R44" s="272"/>
      <c r="S44" s="1">
        <v>0.5140393518518519</v>
      </c>
      <c r="T44" s="2">
        <v>0.54583333333333328</v>
      </c>
      <c r="U44" s="103">
        <v>57.216666666666768</v>
      </c>
      <c r="V44" s="104">
        <v>45.783333333333189</v>
      </c>
      <c r="W44" s="105"/>
      <c r="X44" s="106"/>
      <c r="Y44" s="264"/>
      <c r="Z44" s="265"/>
      <c r="AA44" s="110">
        <f t="shared" si="14"/>
        <v>-233.41827448124673</v>
      </c>
      <c r="AB44" s="102">
        <f t="shared" si="15"/>
        <v>0.88329086275937663</v>
      </c>
      <c r="AC44" s="291"/>
    </row>
    <row r="45" spans="1:29" ht="15.75" customHeight="1">
      <c r="A45" s="281"/>
      <c r="B45" s="152" t="s">
        <v>159</v>
      </c>
      <c r="C45" s="262" t="s">
        <v>244</v>
      </c>
      <c r="D45" s="263"/>
      <c r="E45" s="92">
        <v>62.08</v>
      </c>
      <c r="F45" s="103">
        <v>3666</v>
      </c>
      <c r="G45" s="114">
        <f t="shared" si="16"/>
        <v>227585.28</v>
      </c>
      <c r="H45" s="118"/>
      <c r="I45" s="113">
        <v>21</v>
      </c>
      <c r="J45" s="97">
        <v>2000</v>
      </c>
      <c r="K45" s="98">
        <f t="shared" si="6"/>
        <v>95.238095238095241</v>
      </c>
      <c r="L45" s="113">
        <v>21</v>
      </c>
      <c r="M45" s="97">
        <f t="shared" si="17"/>
        <v>1647.434777181375</v>
      </c>
      <c r="N45" s="98">
        <f t="shared" si="10"/>
        <v>78.449275103874996</v>
      </c>
      <c r="O45" s="119">
        <f t="shared" si="11"/>
        <v>0</v>
      </c>
      <c r="P45" s="120">
        <f t="shared" si="12"/>
        <v>-16.788820134220245</v>
      </c>
      <c r="Q45" s="121">
        <f t="shared" si="13"/>
        <v>0.82371738859068744</v>
      </c>
      <c r="R45" s="272"/>
      <c r="S45" s="1">
        <v>0.54964120370370373</v>
      </c>
      <c r="T45" s="2">
        <v>0.64236111111111116</v>
      </c>
      <c r="U45" s="103">
        <v>5.4833333333334444</v>
      </c>
      <c r="V45" s="104">
        <v>133.51666666666671</v>
      </c>
      <c r="W45" s="105"/>
      <c r="X45" s="106"/>
      <c r="Y45" s="264"/>
      <c r="Z45" s="265"/>
      <c r="AA45" s="110">
        <f t="shared" si="14"/>
        <v>-352.56522281862499</v>
      </c>
      <c r="AB45" s="102">
        <f t="shared" si="15"/>
        <v>0.82371738859068755</v>
      </c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</v>
      </c>
      <c r="J55" s="137">
        <f t="shared" si="18"/>
        <v>1971.4285714285713</v>
      </c>
      <c r="K55" s="138">
        <f t="shared" ref="K55" si="19">J55/I55</f>
        <v>93.877551020408163</v>
      </c>
      <c r="L55" s="136">
        <f t="shared" ref="L55:M55" si="20">AVERAGE(L39:L54)</f>
        <v>21</v>
      </c>
      <c r="M55" s="137">
        <f t="shared" si="20"/>
        <v>1725.5683826631193</v>
      </c>
      <c r="N55" s="138">
        <f>M55/L55</f>
        <v>82.16992298395806</v>
      </c>
      <c r="O55" s="139">
        <f>L55-I55</f>
        <v>0</v>
      </c>
      <c r="P55" s="140">
        <f>N55-K55</f>
        <v>-11.707628036450103</v>
      </c>
      <c r="Q55" s="141">
        <f>N55/K55</f>
        <v>0.87528831004650975</v>
      </c>
      <c r="R55" s="273"/>
      <c r="S55" s="142">
        <f>S39</f>
        <v>0.16678240740740741</v>
      </c>
      <c r="T55" s="143">
        <f>INDEX(T39:T54,COUNTA(T39:T54))</f>
        <v>0.64236111111111116</v>
      </c>
      <c r="U55" s="144"/>
      <c r="V55" s="155"/>
      <c r="W55" s="187"/>
      <c r="X55" s="188"/>
      <c r="Y55" s="260"/>
      <c r="Z55" s="261"/>
      <c r="AA55" s="156">
        <f>M55-J55</f>
        <v>-245.86018876545199</v>
      </c>
      <c r="AB55" s="141">
        <f>M55/J55</f>
        <v>0.87528831004650987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1883</v>
      </c>
      <c r="G56" s="158">
        <f t="shared" ref="G56:G59" si="21">E56*F56</f>
        <v>111737.22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1768.5363944690841</v>
      </c>
      <c r="N56" s="162">
        <f>M56/L56</f>
        <v>73.689016436211844</v>
      </c>
      <c r="O56" s="164">
        <f>L56-I56</f>
        <v>0</v>
      </c>
      <c r="P56" s="165">
        <f>N56-K56</f>
        <v>-9.6443168971214845</v>
      </c>
      <c r="Q56" s="151">
        <f>N56/K56</f>
        <v>0.8842681972345422</v>
      </c>
      <c r="R56" s="271">
        <f>Q72</f>
        <v>0.88492489986688005</v>
      </c>
      <c r="S56" s="166">
        <v>0.16674768518518518</v>
      </c>
      <c r="T56" s="167">
        <v>0.21111111111111111</v>
      </c>
      <c r="U56" s="168"/>
      <c r="V56" s="169">
        <v>63.88333333333334</v>
      </c>
      <c r="W56" s="167"/>
      <c r="X56" s="170"/>
      <c r="Y56" s="274"/>
      <c r="Z56" s="275"/>
      <c r="AA56" s="108">
        <f>M56-J56</f>
        <v>-231.46360553091586</v>
      </c>
      <c r="AB56" s="151">
        <f>M56/J56</f>
        <v>0.88426819723454209</v>
      </c>
      <c r="AC56" s="276">
        <f>AB72</f>
        <v>0.88492489986688005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3873</v>
      </c>
      <c r="G57" s="94">
        <f t="shared" si="21"/>
        <v>227228.91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1772.7654164017795</v>
      </c>
      <c r="N57" s="98">
        <f>M57/L57</f>
        <v>77.076757234859983</v>
      </c>
      <c r="O57" s="100">
        <f>L57-I57</f>
        <v>0</v>
      </c>
      <c r="P57" s="101">
        <f>N57-K57</f>
        <v>-9.8797645042704545</v>
      </c>
      <c r="Q57" s="102">
        <f>N57/K57</f>
        <v>0.88638270820088982</v>
      </c>
      <c r="R57" s="272"/>
      <c r="S57" s="1">
        <v>0.21458333333333332</v>
      </c>
      <c r="T57" s="2">
        <v>0.30561342592592594</v>
      </c>
      <c r="U57" s="103">
        <v>4.9999999999999822</v>
      </c>
      <c r="V57" s="104">
        <v>131.08333333333337</v>
      </c>
      <c r="W57" s="105"/>
      <c r="X57" s="106"/>
      <c r="Y57" s="264"/>
      <c r="Z57" s="265"/>
      <c r="AA57" s="110">
        <f>M57-J57</f>
        <v>-227.23458359822052</v>
      </c>
      <c r="AB57" s="102">
        <f>M57/J57</f>
        <v>0.88638270820088971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2548</v>
      </c>
      <c r="G58" s="94">
        <f t="shared" si="21"/>
        <v>182309.4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1769.7858383175774</v>
      </c>
      <c r="N58" s="98">
        <f>M58/L58</f>
        <v>76.947210361633793</v>
      </c>
      <c r="O58" s="100">
        <f>L58-I58</f>
        <v>0</v>
      </c>
      <c r="P58" s="101">
        <f>N58-K58</f>
        <v>-10.009311377496644</v>
      </c>
      <c r="Q58" s="102">
        <f>N58/K58</f>
        <v>0.88489291915878865</v>
      </c>
      <c r="R58" s="272"/>
      <c r="S58" s="1">
        <v>0.30902777777777779</v>
      </c>
      <c r="T58" s="2">
        <v>0.36901620370370369</v>
      </c>
      <c r="U58" s="103">
        <v>4.9166666666666625</v>
      </c>
      <c r="V58" s="104">
        <v>86.383333333333297</v>
      </c>
      <c r="W58" s="105"/>
      <c r="X58" s="106"/>
      <c r="Y58" s="264"/>
      <c r="Z58" s="265"/>
      <c r="AA58" s="110">
        <f>M58-J58</f>
        <v>-230.21416168242263</v>
      </c>
      <c r="AB58" s="102">
        <f>M58/J58</f>
        <v>0.88489291915878865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3683</v>
      </c>
      <c r="G59" s="94">
        <f t="shared" si="21"/>
        <v>219285.82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1768.3115497465994</v>
      </c>
      <c r="N59" s="98">
        <f>M59/L59</f>
        <v>76.883110858547795</v>
      </c>
      <c r="O59" s="100">
        <f>L59-I59</f>
        <v>0</v>
      </c>
      <c r="P59" s="101">
        <f>N59-K59</f>
        <v>-10.073410880582642</v>
      </c>
      <c r="Q59" s="102">
        <f>N59/K59</f>
        <v>0.88415577487329966</v>
      </c>
      <c r="R59" s="272"/>
      <c r="S59" s="1">
        <v>0.37224537037037037</v>
      </c>
      <c r="T59" s="2">
        <v>0.45902777777777776</v>
      </c>
      <c r="U59" s="103">
        <v>4.6500000000000075</v>
      </c>
      <c r="V59" s="104">
        <v>124.96666666666664</v>
      </c>
      <c r="W59" s="105"/>
      <c r="X59" s="106"/>
      <c r="Y59" s="264"/>
      <c r="Z59" s="265"/>
      <c r="AA59" s="110">
        <f>M59-J59</f>
        <v>-231.68845025340056</v>
      </c>
      <c r="AB59" s="102">
        <f>M59/J59</f>
        <v>0.88415577487329977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1769.8497997337602</v>
      </c>
      <c r="N72" s="138">
        <f t="shared" ref="N72:N80" si="25">M72/L72</f>
        <v>76.122572031559571</v>
      </c>
      <c r="O72" s="139">
        <f t="shared" ref="O72:O80" si="26">L72-I72</f>
        <v>0</v>
      </c>
      <c r="P72" s="140">
        <f t="shared" ref="P72:P80" si="27">N72-K72</f>
        <v>-9.8989333447845098</v>
      </c>
      <c r="Q72" s="141">
        <f t="shared" ref="Q72:Q80" si="28">N72/K72</f>
        <v>0.88492489986688005</v>
      </c>
      <c r="R72" s="273"/>
      <c r="S72" s="142">
        <f>S56</f>
        <v>0.16674768518518518</v>
      </c>
      <c r="T72" s="143">
        <f>INDEX(T56:T71,COUNTA(T56:T71))</f>
        <v>0.45902777777777776</v>
      </c>
      <c r="U72" s="144"/>
      <c r="V72" s="155"/>
      <c r="W72" s="134"/>
      <c r="X72" s="138"/>
      <c r="Y72" s="260"/>
      <c r="Z72" s="261"/>
      <c r="AA72" s="156">
        <f t="shared" ref="AA72:AA80" si="29">M72-J72</f>
        <v>-230.15020026623984</v>
      </c>
      <c r="AB72" s="141">
        <f t="shared" ref="AB72:AB80" si="30">M72/J72</f>
        <v>0.88492489986688005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1328</v>
      </c>
      <c r="G73" s="158">
        <f t="shared" ref="G73:G80" si="31">E73*F73</f>
        <v>48950.080000000002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0" si="32">F73/V73*60</f>
        <v>3254.4588155207671</v>
      </c>
      <c r="N73" s="162">
        <f t="shared" si="25"/>
        <v>154.97422931051273</v>
      </c>
      <c r="O73" s="164">
        <f t="shared" si="26"/>
        <v>0</v>
      </c>
      <c r="P73" s="165">
        <f t="shared" si="27"/>
        <v>-16.45434211805869</v>
      </c>
      <c r="Q73" s="151">
        <f t="shared" si="28"/>
        <v>0.90401633764465761</v>
      </c>
      <c r="R73" s="271">
        <f>Q89</f>
        <v>0.88852341642622523</v>
      </c>
      <c r="S73" s="166">
        <v>0.25</v>
      </c>
      <c r="T73" s="167">
        <v>0.26700231481481479</v>
      </c>
      <c r="U73" s="168"/>
      <c r="V73" s="169">
        <v>24.483333333333299</v>
      </c>
      <c r="W73" s="167"/>
      <c r="X73" s="170"/>
      <c r="Y73" s="274"/>
      <c r="Z73" s="275"/>
      <c r="AA73" s="108">
        <f t="shared" si="29"/>
        <v>-345.54118447923292</v>
      </c>
      <c r="AB73" s="151">
        <f t="shared" si="30"/>
        <v>0.9040163376446575</v>
      </c>
      <c r="AC73" s="276">
        <f>AB89</f>
        <v>0.88852341642622523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1869</v>
      </c>
      <c r="G74" s="94">
        <f t="shared" si="31"/>
        <v>72199.47</v>
      </c>
      <c r="H74" s="95"/>
      <c r="I74" s="96">
        <v>20</v>
      </c>
      <c r="J74" s="97">
        <v>3600</v>
      </c>
      <c r="K74" s="98">
        <f t="shared" ref="K74:K110" si="33">J74/I74</f>
        <v>180</v>
      </c>
      <c r="L74" s="99">
        <v>20</v>
      </c>
      <c r="M74" s="97">
        <f t="shared" si="32"/>
        <v>3253.5783365570542</v>
      </c>
      <c r="N74" s="98">
        <f t="shared" si="25"/>
        <v>162.6789168278527</v>
      </c>
      <c r="O74" s="100">
        <f t="shared" si="26"/>
        <v>0</v>
      </c>
      <c r="P74" s="101">
        <f t="shared" si="27"/>
        <v>-17.321083172147297</v>
      </c>
      <c r="Q74" s="102">
        <f t="shared" si="28"/>
        <v>0.90377176015473726</v>
      </c>
      <c r="R74" s="272"/>
      <c r="S74" s="1">
        <v>0.27013888888888887</v>
      </c>
      <c r="T74" s="2">
        <v>0.2940740740740741</v>
      </c>
      <c r="U74" s="103">
        <v>4.5166666666666799</v>
      </c>
      <c r="V74" s="104">
        <v>34.466666666666725</v>
      </c>
      <c r="W74" s="105"/>
      <c r="X74" s="106"/>
      <c r="Y74" s="264"/>
      <c r="Z74" s="265"/>
      <c r="AA74" s="110">
        <f t="shared" si="29"/>
        <v>-346.42166344294583</v>
      </c>
      <c r="AB74" s="102">
        <f t="shared" si="30"/>
        <v>0.90377176015473726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2513</v>
      </c>
      <c r="G75" s="94">
        <f t="shared" si="31"/>
        <v>95494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3253.0744336569596</v>
      </c>
      <c r="N75" s="98">
        <f t="shared" si="25"/>
        <v>154.90830636461712</v>
      </c>
      <c r="O75" s="100">
        <f t="shared" si="26"/>
        <v>0</v>
      </c>
      <c r="P75" s="101">
        <f t="shared" si="27"/>
        <v>-16.520265063954298</v>
      </c>
      <c r="Q75" s="102">
        <f t="shared" si="28"/>
        <v>0.90363178712693326</v>
      </c>
      <c r="R75" s="272"/>
      <c r="S75" s="1">
        <v>0.29722222222222222</v>
      </c>
      <c r="T75" s="2">
        <v>0.3294097222222222</v>
      </c>
      <c r="U75" s="103">
        <v>4.5333333333332959</v>
      </c>
      <c r="V75" s="104">
        <v>46.349999999999973</v>
      </c>
      <c r="W75" s="105"/>
      <c r="X75" s="106"/>
      <c r="Y75" s="264"/>
      <c r="Z75" s="265"/>
      <c r="AA75" s="110">
        <f t="shared" si="29"/>
        <v>-346.92556634304037</v>
      </c>
      <c r="AB75" s="102">
        <f t="shared" si="30"/>
        <v>0.90363178712693326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1346</v>
      </c>
      <c r="G76" s="94">
        <f t="shared" si="31"/>
        <v>42089.42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3169.1301504251096</v>
      </c>
      <c r="N76" s="98">
        <f t="shared" si="25"/>
        <v>166.79632370658473</v>
      </c>
      <c r="O76" s="100">
        <f t="shared" si="26"/>
        <v>0</v>
      </c>
      <c r="P76" s="101">
        <f t="shared" si="27"/>
        <v>-22.6773605039416</v>
      </c>
      <c r="Q76" s="102">
        <f t="shared" si="28"/>
        <v>0.88031393067364161</v>
      </c>
      <c r="R76" s="272"/>
      <c r="S76" s="1">
        <v>0.33333333333333331</v>
      </c>
      <c r="T76" s="2">
        <v>0.3510300925925926</v>
      </c>
      <c r="U76" s="103">
        <v>5.6500000000000039</v>
      </c>
      <c r="V76" s="104">
        <v>25.483333333333373</v>
      </c>
      <c r="W76" s="105"/>
      <c r="X76" s="106"/>
      <c r="Y76" s="264"/>
      <c r="Z76" s="265"/>
      <c r="AA76" s="190">
        <f t="shared" si="29"/>
        <v>-430.8698495748904</v>
      </c>
      <c r="AB76" s="191">
        <f t="shared" si="30"/>
        <v>0.88031393067364161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2485</v>
      </c>
      <c r="G77" s="94">
        <f t="shared" si="31"/>
        <v>94280.9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3168.969181721573</v>
      </c>
      <c r="N77" s="98">
        <f t="shared" si="25"/>
        <v>150.90329436769395</v>
      </c>
      <c r="O77" s="100">
        <f t="shared" si="26"/>
        <v>0</v>
      </c>
      <c r="P77" s="101">
        <f t="shared" si="27"/>
        <v>-20.525277060877471</v>
      </c>
      <c r="Q77" s="102">
        <f t="shared" si="28"/>
        <v>0.88026921714488138</v>
      </c>
      <c r="R77" s="272"/>
      <c r="S77" s="1">
        <v>0.35416666666666669</v>
      </c>
      <c r="T77" s="2">
        <v>0.3868402777777778</v>
      </c>
      <c r="U77" s="103">
        <v>4.5166666666666799</v>
      </c>
      <c r="V77" s="104">
        <v>47.05</v>
      </c>
      <c r="W77" s="105"/>
      <c r="X77" s="106"/>
      <c r="Y77" s="264"/>
      <c r="Z77" s="265"/>
      <c r="AA77" s="190">
        <f t="shared" si="29"/>
        <v>-431.03081827842698</v>
      </c>
      <c r="AB77" s="191">
        <f t="shared" si="30"/>
        <v>0.88026921714488138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1804</v>
      </c>
      <c r="G78" s="114">
        <f t="shared" si="31"/>
        <v>104144.92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1593.3267909715416</v>
      </c>
      <c r="N78" s="98">
        <f t="shared" si="25"/>
        <v>72.423945044160988</v>
      </c>
      <c r="O78" s="100">
        <f t="shared" si="26"/>
        <v>0</v>
      </c>
      <c r="P78" s="101">
        <f t="shared" si="27"/>
        <v>-9.3942367740208255</v>
      </c>
      <c r="Q78" s="102">
        <f t="shared" si="28"/>
        <v>0.88518155053974545</v>
      </c>
      <c r="R78" s="272"/>
      <c r="S78" s="1">
        <v>0.39101851851851854</v>
      </c>
      <c r="T78" s="2">
        <v>0.43819444444444444</v>
      </c>
      <c r="U78" s="103">
        <v>6.0166666666666746</v>
      </c>
      <c r="V78" s="104">
        <v>67.933333333333294</v>
      </c>
      <c r="W78" s="105">
        <v>0.43819444444444444</v>
      </c>
      <c r="X78" s="106">
        <v>0.4777777777777778</v>
      </c>
      <c r="Y78" s="264"/>
      <c r="Z78" s="265"/>
      <c r="AA78" s="190">
        <f t="shared" si="29"/>
        <v>-206.67320902845836</v>
      </c>
      <c r="AB78" s="191">
        <f t="shared" si="30"/>
        <v>0.88518155053974534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1947</v>
      </c>
      <c r="G79" s="114">
        <f t="shared" si="31"/>
        <v>112400.31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1593.0000000000018</v>
      </c>
      <c r="N79" s="98">
        <f t="shared" si="25"/>
        <v>72.409090909090992</v>
      </c>
      <c r="O79" s="119">
        <f t="shared" si="26"/>
        <v>0</v>
      </c>
      <c r="P79" s="120">
        <f t="shared" si="27"/>
        <v>-9.4090909090908212</v>
      </c>
      <c r="Q79" s="121">
        <f t="shared" si="28"/>
        <v>0.88500000000000112</v>
      </c>
      <c r="R79" s="272"/>
      <c r="S79" s="1">
        <v>0.4777777777777778</v>
      </c>
      <c r="T79" s="2">
        <v>0.52870370370370368</v>
      </c>
      <c r="U79" s="103">
        <v>57.000000000000036</v>
      </c>
      <c r="V79" s="104">
        <v>73.333333333333258</v>
      </c>
      <c r="W79" s="105"/>
      <c r="X79" s="106"/>
      <c r="Y79" s="264"/>
      <c r="Z79" s="265"/>
      <c r="AA79" s="190">
        <f t="shared" si="29"/>
        <v>-206.99999999999818</v>
      </c>
      <c r="AB79" s="191">
        <f t="shared" si="30"/>
        <v>0.88500000000000101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68.44</v>
      </c>
      <c r="F80" s="97">
        <v>2824</v>
      </c>
      <c r="G80" s="114">
        <f t="shared" si="31"/>
        <v>193274.56</v>
      </c>
      <c r="H80" s="118"/>
      <c r="I80" s="96">
        <v>20</v>
      </c>
      <c r="J80" s="97">
        <v>1800</v>
      </c>
      <c r="K80" s="98">
        <f t="shared" si="33"/>
        <v>90</v>
      </c>
      <c r="L80" s="113">
        <v>20</v>
      </c>
      <c r="M80" s="97">
        <f t="shared" si="32"/>
        <v>1505.9102355206621</v>
      </c>
      <c r="N80" s="98">
        <f t="shared" si="25"/>
        <v>75.295511776033109</v>
      </c>
      <c r="O80" s="119">
        <f t="shared" si="26"/>
        <v>0</v>
      </c>
      <c r="P80" s="120">
        <f t="shared" si="27"/>
        <v>-14.704488223966891</v>
      </c>
      <c r="Q80" s="121">
        <f t="shared" si="28"/>
        <v>0.83661679751147899</v>
      </c>
      <c r="R80" s="272"/>
      <c r="S80" s="1">
        <v>0.53228009259259257</v>
      </c>
      <c r="T80" s="2">
        <v>0.61041666666666672</v>
      </c>
      <c r="U80" s="103">
        <v>5.1500000000000057</v>
      </c>
      <c r="V80" s="104">
        <v>112.51666666666678</v>
      </c>
      <c r="W80" s="105"/>
      <c r="X80" s="106"/>
      <c r="Y80" s="264"/>
      <c r="Z80" s="265"/>
      <c r="AA80" s="190">
        <f t="shared" si="29"/>
        <v>-294.08976447933787</v>
      </c>
      <c r="AB80" s="191">
        <f t="shared" si="30"/>
        <v>0.83661679751147899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20.75</v>
      </c>
      <c r="J89" s="137">
        <f t="shared" si="34"/>
        <v>2925</v>
      </c>
      <c r="K89" s="138">
        <f t="shared" ref="K89" si="35">J89/I89</f>
        <v>140.96385542168676</v>
      </c>
      <c r="L89" s="136">
        <f t="shared" ref="L89:M89" si="36">AVERAGE(L73:L88)</f>
        <v>20.75</v>
      </c>
      <c r="M89" s="137">
        <f t="shared" si="36"/>
        <v>2598.9309930467089</v>
      </c>
      <c r="N89" s="138">
        <f>M89/L89</f>
        <v>125.24968641188958</v>
      </c>
      <c r="O89" s="139">
        <f>L89-I89</f>
        <v>0</v>
      </c>
      <c r="P89" s="140">
        <f>N89-K89</f>
        <v>-15.714169009797175</v>
      </c>
      <c r="Q89" s="141">
        <f>N89/K89</f>
        <v>0.88852341642622523</v>
      </c>
      <c r="R89" s="273"/>
      <c r="S89" s="142">
        <f>S73</f>
        <v>0.25</v>
      </c>
      <c r="T89" s="143">
        <f>INDEX(T73:T88,COUNTA(T73:T88))</f>
        <v>0.61041666666666672</v>
      </c>
      <c r="U89" s="144"/>
      <c r="V89" s="155"/>
      <c r="W89" s="134"/>
      <c r="X89" s="138"/>
      <c r="Y89" s="260"/>
      <c r="Z89" s="261"/>
      <c r="AA89" s="156">
        <f>M89-J89</f>
        <v>-326.06900695329114</v>
      </c>
      <c r="AB89" s="141">
        <f>M89/J89</f>
        <v>0.88852341642622523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177</v>
      </c>
      <c r="D90" s="270"/>
      <c r="E90" s="157">
        <v>36.409999999999997</v>
      </c>
      <c r="F90" s="86">
        <v>4502</v>
      </c>
      <c r="G90" s="158">
        <f t="shared" ref="G90:G93" si="37">E90*F90</f>
        <v>163917.81999999998</v>
      </c>
      <c r="H90" s="159"/>
      <c r="I90" s="160">
        <v>11</v>
      </c>
      <c r="J90" s="161">
        <v>3273</v>
      </c>
      <c r="K90" s="162">
        <f>J90/I90</f>
        <v>297.54545454545456</v>
      </c>
      <c r="L90" s="163">
        <v>11</v>
      </c>
      <c r="M90" s="161">
        <f>F90/V90*60</f>
        <v>2907.6426264800857</v>
      </c>
      <c r="N90" s="162">
        <f>M90/L90</f>
        <v>264.33114786182597</v>
      </c>
      <c r="O90" s="164">
        <f>L90-I90</f>
        <v>0</v>
      </c>
      <c r="P90" s="165">
        <f>N90-K90</f>
        <v>-33.214306683628593</v>
      </c>
      <c r="Q90" s="151">
        <f>N90/K90</f>
        <v>0.88837232706388192</v>
      </c>
      <c r="R90" s="271">
        <f>Q106</f>
        <v>0.87987922574722877</v>
      </c>
      <c r="S90" s="166">
        <v>0.16673611111111111</v>
      </c>
      <c r="T90" s="167">
        <v>0.23125000000000001</v>
      </c>
      <c r="U90" s="168"/>
      <c r="V90" s="169">
        <v>92.90000000000002</v>
      </c>
      <c r="W90" s="172"/>
      <c r="X90" s="150"/>
      <c r="Y90" s="274"/>
      <c r="Z90" s="275"/>
      <c r="AA90" s="108">
        <f>M90-J90</f>
        <v>-365.35737351991429</v>
      </c>
      <c r="AB90" s="151">
        <f>M90/J90</f>
        <v>0.88837232706388203</v>
      </c>
      <c r="AC90" s="276">
        <f>AB106</f>
        <v>0.87987922574722888</v>
      </c>
    </row>
    <row r="91" spans="1:29" ht="15.75" customHeight="1">
      <c r="A91" s="267"/>
      <c r="B91" s="91" t="s">
        <v>153</v>
      </c>
      <c r="C91" s="262" t="s">
        <v>247</v>
      </c>
      <c r="D91" s="263"/>
      <c r="E91" s="92">
        <v>35.83</v>
      </c>
      <c r="F91" s="93">
        <v>6115</v>
      </c>
      <c r="G91" s="94">
        <f t="shared" si="37"/>
        <v>219100.44999999998</v>
      </c>
      <c r="H91" s="95"/>
      <c r="I91" s="96">
        <v>12</v>
      </c>
      <c r="J91" s="97">
        <v>3273</v>
      </c>
      <c r="K91" s="98">
        <f t="shared" si="33"/>
        <v>272.75</v>
      </c>
      <c r="L91" s="99">
        <v>12</v>
      </c>
      <c r="M91" s="97">
        <f>F91/V91*60</f>
        <v>2907.6740192841098</v>
      </c>
      <c r="N91" s="98">
        <f>M91/L91</f>
        <v>242.30616827367581</v>
      </c>
      <c r="O91" s="100">
        <f>L91-I91</f>
        <v>0</v>
      </c>
      <c r="P91" s="101">
        <f>N91-K91</f>
        <v>-30.443831726324191</v>
      </c>
      <c r="Q91" s="102">
        <f>N91/K91</f>
        <v>0.88838191851026882</v>
      </c>
      <c r="R91" s="272"/>
      <c r="S91" s="1">
        <v>0.23472222222222222</v>
      </c>
      <c r="T91" s="2">
        <v>0.32234953703703706</v>
      </c>
      <c r="U91" s="103">
        <v>4.9999999999999822</v>
      </c>
      <c r="V91" s="104">
        <v>126.18333333333337</v>
      </c>
      <c r="W91" s="105"/>
      <c r="X91" s="106"/>
      <c r="Y91" s="264"/>
      <c r="Z91" s="265"/>
      <c r="AA91" s="110">
        <f>M91-J91</f>
        <v>-365.32598071589018</v>
      </c>
      <c r="AB91" s="102">
        <f>M91/J91</f>
        <v>0.88838191851026882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2566</v>
      </c>
      <c r="G92" s="94">
        <f t="shared" si="37"/>
        <v>79135.44</v>
      </c>
      <c r="H92" s="112"/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2618.3673469387759</v>
      </c>
      <c r="N92" s="98">
        <f>M92/L92</f>
        <v>174.55782312925172</v>
      </c>
      <c r="O92" s="100">
        <f>L92-I92</f>
        <v>0</v>
      </c>
      <c r="P92" s="101">
        <f>N92-K92</f>
        <v>-25.442176870748284</v>
      </c>
      <c r="Q92" s="102">
        <f>N92/K92</f>
        <v>0.87278911564625861</v>
      </c>
      <c r="R92" s="272"/>
      <c r="S92" s="1">
        <v>0.40152777777777776</v>
      </c>
      <c r="T92" s="2">
        <v>0.44236111111111109</v>
      </c>
      <c r="U92" s="103">
        <v>4.8166666666666469</v>
      </c>
      <c r="V92" s="104">
        <v>58.8</v>
      </c>
      <c r="W92" s="105">
        <v>0.44236111111111109</v>
      </c>
      <c r="X92" s="106">
        <v>0.48276620370370371</v>
      </c>
      <c r="Y92" s="264"/>
      <c r="Z92" s="265"/>
      <c r="AA92" s="110">
        <f>M92-J92</f>
        <v>-381.63265306122412</v>
      </c>
      <c r="AB92" s="102">
        <f>M92/J92</f>
        <v>0.87278911564625861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1946</v>
      </c>
      <c r="G93" s="114">
        <f t="shared" si="37"/>
        <v>66611.579999999987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2605.2807735217602</v>
      </c>
      <c r="N93" s="98">
        <f>M93/L93</f>
        <v>162.83004834511001</v>
      </c>
      <c r="O93" s="100">
        <f>L93-I93</f>
        <v>0</v>
      </c>
      <c r="P93" s="101">
        <f>N93-K93</f>
        <v>-24.669951654889985</v>
      </c>
      <c r="Q93" s="102">
        <f>N93/K93</f>
        <v>0.86842692450725345</v>
      </c>
      <c r="R93" s="272"/>
      <c r="S93" s="1">
        <v>0.48276620370370371</v>
      </c>
      <c r="T93" s="2">
        <v>0.51388888888888884</v>
      </c>
      <c r="U93" s="103">
        <v>58.183333333333366</v>
      </c>
      <c r="V93" s="104">
        <v>44.816666666666585</v>
      </c>
      <c r="W93" s="105"/>
      <c r="X93" s="106"/>
      <c r="Y93" s="264"/>
      <c r="Z93" s="265"/>
      <c r="AA93" s="110">
        <f>M93-J93</f>
        <v>-394.71922647823976</v>
      </c>
      <c r="AB93" s="102">
        <f>M93/J93</f>
        <v>0.86842692450725345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2759.7411915561834</v>
      </c>
      <c r="N106" s="138">
        <f>M106/L106</f>
        <v>204.42527344860616</v>
      </c>
      <c r="O106" s="139">
        <f>L106-I106</f>
        <v>0</v>
      </c>
      <c r="P106" s="140">
        <f>N106-K106</f>
        <v>-27.90805988472718</v>
      </c>
      <c r="Q106" s="141">
        <f>N106/K106</f>
        <v>0.87987922574722877</v>
      </c>
      <c r="R106" s="273"/>
      <c r="S106" s="142">
        <f>S90</f>
        <v>0.16673611111111111</v>
      </c>
      <c r="T106" s="143">
        <f>INDEX(T90:T105,COUNTA(T90:T105))</f>
        <v>0.51388888888888884</v>
      </c>
      <c r="U106" s="144"/>
      <c r="V106" s="155"/>
      <c r="W106" s="134"/>
      <c r="X106" s="138"/>
      <c r="Y106" s="260"/>
      <c r="Z106" s="261"/>
      <c r="AA106" s="156">
        <f>M106-J106</f>
        <v>-376.75880844381663</v>
      </c>
      <c r="AB106" s="141">
        <f>M106/J106</f>
        <v>0.87987922574722888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2186</v>
      </c>
      <c r="G107" s="158">
        <f t="shared" ref="G107:G110" si="41">E107*F107</f>
        <v>54059.78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3255.9371121224631</v>
      </c>
      <c r="N107" s="162">
        <f>M107/L107</f>
        <v>542.65618535374381</v>
      </c>
      <c r="O107" s="164">
        <f>L107-I107</f>
        <v>0</v>
      </c>
      <c r="P107" s="165">
        <f>N107-K107</f>
        <v>-57.343814646256192</v>
      </c>
      <c r="Q107" s="151">
        <f>N107/K107</f>
        <v>0.90442697558957297</v>
      </c>
      <c r="R107" s="271">
        <f>Q123</f>
        <v>0.888592708430337</v>
      </c>
      <c r="S107" s="192">
        <v>0.25</v>
      </c>
      <c r="T107" s="193">
        <v>0.27797453703703706</v>
      </c>
      <c r="U107" s="168"/>
      <c r="V107" s="169">
        <v>40.283333333333367</v>
      </c>
      <c r="W107" s="167"/>
      <c r="X107" s="170"/>
      <c r="Y107" s="274"/>
      <c r="Z107" s="275"/>
      <c r="AA107" s="108">
        <f>M107-J107</f>
        <v>-344.06288787753692</v>
      </c>
      <c r="AB107" s="151">
        <f>M107/J107</f>
        <v>0.90442697558957308</v>
      </c>
      <c r="AC107" s="276">
        <f>AB123</f>
        <v>0.888592708430337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1749</v>
      </c>
      <c r="G108" s="94">
        <f t="shared" si="41"/>
        <v>43252.770000000004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3255.6359875904886</v>
      </c>
      <c r="N108" s="98">
        <f>M108/L108</f>
        <v>542.60599793174811</v>
      </c>
      <c r="O108" s="100">
        <f>L108-I108</f>
        <v>0</v>
      </c>
      <c r="P108" s="101">
        <f>N108-K108</f>
        <v>-57.394002068251893</v>
      </c>
      <c r="Q108" s="102">
        <f>N108/K108</f>
        <v>0.90434332988624688</v>
      </c>
      <c r="R108" s="272"/>
      <c r="S108" s="1">
        <v>0.28125</v>
      </c>
      <c r="T108" s="2">
        <v>0.30363425925925924</v>
      </c>
      <c r="U108" s="103">
        <v>4.7166666666666313</v>
      </c>
      <c r="V108" s="104">
        <v>32.233333333333306</v>
      </c>
      <c r="W108" s="105"/>
      <c r="X108" s="112"/>
      <c r="Y108" s="264"/>
      <c r="Z108" s="265"/>
      <c r="AA108" s="110">
        <f>M108-J108</f>
        <v>-344.36401240951136</v>
      </c>
      <c r="AB108" s="102">
        <f>M108/J108</f>
        <v>0.90434332988624688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2348</v>
      </c>
      <c r="G109" s="94">
        <f t="shared" si="41"/>
        <v>53604.84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3097.3983144008812</v>
      </c>
      <c r="N109" s="98">
        <f>M109/L109</f>
        <v>309.7398314400881</v>
      </c>
      <c r="O109" s="100">
        <f>L109-I109</f>
        <v>0</v>
      </c>
      <c r="P109" s="101">
        <f>N109-K109</f>
        <v>-50.260168559911904</v>
      </c>
      <c r="Q109" s="102">
        <f>N109/K109</f>
        <v>0.86038842066691135</v>
      </c>
      <c r="R109" s="272"/>
      <c r="S109" s="1">
        <v>0.30694444444444446</v>
      </c>
      <c r="T109" s="2">
        <v>0.33853009259259259</v>
      </c>
      <c r="U109" s="103">
        <v>4.766666666666719</v>
      </c>
      <c r="V109" s="104">
        <v>45.483333333333306</v>
      </c>
      <c r="W109" s="105"/>
      <c r="X109" s="106"/>
      <c r="Y109" s="264"/>
      <c r="Z109" s="265"/>
      <c r="AA109" s="110">
        <f>M109-J109</f>
        <v>-502.60168559911881</v>
      </c>
      <c r="AB109" s="102">
        <f>M109/J109</f>
        <v>0.86038842066691146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1860</v>
      </c>
      <c r="G110" s="114">
        <f t="shared" si="41"/>
        <v>48750.6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2896.1937716262978</v>
      </c>
      <c r="N110" s="98">
        <f>M110/L110</f>
        <v>482.69896193771632</v>
      </c>
      <c r="O110" s="100">
        <f>L110-I110</f>
        <v>0</v>
      </c>
      <c r="P110" s="101">
        <f>N110-K110</f>
        <v>-62.801038062283681</v>
      </c>
      <c r="Q110" s="102">
        <f>N110/K110</f>
        <v>0.88487435735603359</v>
      </c>
      <c r="R110" s="272"/>
      <c r="S110" s="1">
        <v>0.39407407407407408</v>
      </c>
      <c r="T110" s="2">
        <v>0.42083333333333334</v>
      </c>
      <c r="U110" s="103">
        <v>5.3000000000000291</v>
      </c>
      <c r="V110" s="104">
        <v>38.533333333333331</v>
      </c>
      <c r="W110" s="105"/>
      <c r="X110" s="112"/>
      <c r="Y110" s="264"/>
      <c r="Z110" s="265"/>
      <c r="AA110" s="110">
        <f>M110-J110</f>
        <v>-376.8062283737022</v>
      </c>
      <c r="AB110" s="102">
        <f>M110/J110</f>
        <v>0.88487435735603359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7</v>
      </c>
      <c r="J123" s="137">
        <f t="shared" si="42"/>
        <v>3518.25</v>
      </c>
      <c r="K123" s="138">
        <f t="shared" ref="K123" si="43">J123/I123</f>
        <v>502.60714285714283</v>
      </c>
      <c r="L123" s="136">
        <f t="shared" ref="L123:M123" si="44">AVERAGE(L107:L122)</f>
        <v>7</v>
      </c>
      <c r="M123" s="137">
        <f t="shared" si="44"/>
        <v>3126.291296435033</v>
      </c>
      <c r="N123" s="138">
        <f>M123/L123</f>
        <v>446.61304234786184</v>
      </c>
      <c r="O123" s="139">
        <f>L123-I123</f>
        <v>0</v>
      </c>
      <c r="P123" s="140">
        <f>N123-K123</f>
        <v>-55.994100509280997</v>
      </c>
      <c r="Q123" s="141">
        <f>N123/K123</f>
        <v>0.888592708430337</v>
      </c>
      <c r="R123" s="273"/>
      <c r="S123" s="142">
        <f>S107</f>
        <v>0.25</v>
      </c>
      <c r="T123" s="143">
        <f>INDEX(T107:T122,COUNTA(T107:T122))</f>
        <v>0.42083333333333334</v>
      </c>
      <c r="U123" s="144"/>
      <c r="V123" s="155"/>
      <c r="W123" s="134"/>
      <c r="X123" s="138"/>
      <c r="Y123" s="260"/>
      <c r="Z123" s="261"/>
      <c r="AA123" s="156">
        <f>M123-J123</f>
        <v>-391.95870356496698</v>
      </c>
      <c r="AB123" s="141">
        <f>M123/J123</f>
        <v>0.888592708430337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1178</v>
      </c>
      <c r="G124" s="158">
        <f t="shared" ref="G124:G126" si="45">E124*F124</f>
        <v>52185.399999999994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1769.2115143929907</v>
      </c>
      <c r="N124" s="162">
        <f>M124/L124</f>
        <v>104.07126555252887</v>
      </c>
      <c r="O124" s="164">
        <f>L124-I124</f>
        <v>0</v>
      </c>
      <c r="P124" s="165">
        <f>N124-K124</f>
        <v>-13.575793271000535</v>
      </c>
      <c r="Q124" s="151">
        <f>N124/K124</f>
        <v>0.88460575719649548</v>
      </c>
      <c r="R124" s="271">
        <f>Q140</f>
        <v>0.88407595873136613</v>
      </c>
      <c r="S124" s="166">
        <v>0.7083680555555556</v>
      </c>
      <c r="T124" s="167">
        <v>0.73611111111111116</v>
      </c>
      <c r="U124" s="168"/>
      <c r="V124" s="169">
        <v>39.95000000000001</v>
      </c>
      <c r="W124" s="86"/>
      <c r="X124" s="87"/>
      <c r="Y124" s="274"/>
      <c r="Z124" s="275"/>
      <c r="AA124" s="108">
        <f>M124-J124</f>
        <v>-230.78848560700931</v>
      </c>
      <c r="AB124" s="151">
        <f>M124/J124</f>
        <v>0.88460575719649537</v>
      </c>
      <c r="AC124" s="349">
        <f>AB140</f>
        <v>0.88407595873136613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1137</v>
      </c>
      <c r="G125" s="94">
        <f t="shared" si="45"/>
        <v>57611.79</v>
      </c>
      <c r="H125" s="95"/>
      <c r="I125" s="96">
        <v>20</v>
      </c>
      <c r="J125" s="97">
        <v>2000</v>
      </c>
      <c r="K125" s="98">
        <f t="shared" ref="K125:K126" si="46">J125/I125</f>
        <v>100</v>
      </c>
      <c r="L125" s="99">
        <v>20</v>
      </c>
      <c r="M125" s="97">
        <f>F125/V125*60</f>
        <v>1768.1209503239736</v>
      </c>
      <c r="N125" s="98">
        <f>M125/L125</f>
        <v>88.406047516198683</v>
      </c>
      <c r="O125" s="100">
        <f>L125-I125</f>
        <v>0</v>
      </c>
      <c r="P125" s="101">
        <f>N125-K125</f>
        <v>-11.593952483801317</v>
      </c>
      <c r="Q125" s="102">
        <f>N125/K125</f>
        <v>0.88406047516198683</v>
      </c>
      <c r="R125" s="272"/>
      <c r="S125" s="1">
        <v>0.73987268518518523</v>
      </c>
      <c r="T125" s="2">
        <v>0.76666666666666672</v>
      </c>
      <c r="U125" s="103">
        <v>5.4166666666666607</v>
      </c>
      <c r="V125" s="104">
        <v>38.583333333333343</v>
      </c>
      <c r="W125" s="105"/>
      <c r="X125" s="106"/>
      <c r="Y125" s="264"/>
      <c r="Z125" s="265"/>
      <c r="AA125" s="110">
        <f>M125-J125</f>
        <v>-231.8790496760264</v>
      </c>
      <c r="AB125" s="102">
        <f>M125/J125</f>
        <v>0.88406047516198683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1720</v>
      </c>
      <c r="G126" s="94">
        <f t="shared" si="45"/>
        <v>98556</v>
      </c>
      <c r="H126" s="95"/>
      <c r="I126" s="96">
        <v>21</v>
      </c>
      <c r="J126" s="97">
        <v>2000</v>
      </c>
      <c r="K126" s="98">
        <f t="shared" si="46"/>
        <v>95.238095238095241</v>
      </c>
      <c r="L126" s="99">
        <v>21</v>
      </c>
      <c r="M126" s="97">
        <f>F126/V126*60</f>
        <v>1767.1232876712322</v>
      </c>
      <c r="N126" s="98">
        <f>M126/L126</f>
        <v>84.14872798434439</v>
      </c>
      <c r="O126" s="100">
        <f>L126-I126</f>
        <v>0</v>
      </c>
      <c r="P126" s="101">
        <f>N126-K126</f>
        <v>-11.089367253750851</v>
      </c>
      <c r="Q126" s="102">
        <f>N126/K126</f>
        <v>0.88356164383561608</v>
      </c>
      <c r="R126" s="272"/>
      <c r="S126" s="1">
        <v>0.77013888888888893</v>
      </c>
      <c r="T126" s="2">
        <v>0.8106944444444445</v>
      </c>
      <c r="U126" s="103">
        <v>4.9999999999999822</v>
      </c>
      <c r="V126" s="104">
        <v>58.40000000000002</v>
      </c>
      <c r="W126" s="105"/>
      <c r="X126" s="106"/>
      <c r="Y126" s="264"/>
      <c r="Z126" s="265"/>
      <c r="AA126" s="110">
        <f>M126-J126</f>
        <v>-232.87671232876778</v>
      </c>
      <c r="AB126" s="102">
        <f>M126/J126</f>
        <v>0.88356164383561608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7">AVERAGE(I124:I139)</f>
        <v>19.333333333333332</v>
      </c>
      <c r="J140" s="137">
        <f t="shared" si="47"/>
        <v>2000</v>
      </c>
      <c r="K140" s="138">
        <f t="shared" ref="K140" si="48">J140/I140</f>
        <v>103.44827586206897</v>
      </c>
      <c r="L140" s="136">
        <f t="shared" ref="L140:M140" si="49">AVERAGE(L124:L139)</f>
        <v>19.333333333333332</v>
      </c>
      <c r="M140" s="137">
        <f t="shared" si="49"/>
        <v>1768.1519174627322</v>
      </c>
      <c r="N140" s="138">
        <f>M140/L140</f>
        <v>91.456133661865465</v>
      </c>
      <c r="O140" s="139">
        <f>L140-I140</f>
        <v>0</v>
      </c>
      <c r="P140" s="140">
        <f>N140-K140</f>
        <v>-11.992142200203503</v>
      </c>
      <c r="Q140" s="141">
        <f>N140/K140</f>
        <v>0.88407595873136613</v>
      </c>
      <c r="R140" s="273"/>
      <c r="S140" s="142">
        <f>S124</f>
        <v>0.7083680555555556</v>
      </c>
      <c r="T140" s="143">
        <f>INDEX(T124:T139,COUNTA(T124:T139))</f>
        <v>0.8106944444444445</v>
      </c>
      <c r="U140" s="144"/>
      <c r="V140" s="155"/>
      <c r="W140" s="187"/>
      <c r="X140" s="188"/>
      <c r="Y140" s="260"/>
      <c r="Z140" s="261"/>
      <c r="AA140" s="156">
        <f>M140-J140</f>
        <v>-231.84808253726783</v>
      </c>
      <c r="AB140" s="141">
        <f>M140/J140</f>
        <v>0.88407595873136613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2117</v>
      </c>
      <c r="G141" s="158">
        <f t="shared" ref="G141:G143" si="50">E141*F141</f>
        <v>120224.43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1767.8496868476022</v>
      </c>
      <c r="N141" s="162">
        <f>M141/L141</f>
        <v>76.863029862939229</v>
      </c>
      <c r="O141" s="164">
        <f>L141-I141</f>
        <v>0</v>
      </c>
      <c r="P141" s="165">
        <f>N141-K141</f>
        <v>-10.093491876191209</v>
      </c>
      <c r="Q141" s="151">
        <f>N141/K141</f>
        <v>0.88392484342380107</v>
      </c>
      <c r="R141" s="271">
        <f>Q157</f>
        <v>0.88415567901134806</v>
      </c>
      <c r="S141" s="166">
        <v>0.70843750000000005</v>
      </c>
      <c r="T141" s="167">
        <v>0.7583333333333333</v>
      </c>
      <c r="U141" s="168"/>
      <c r="V141" s="169">
        <v>71.849999999999881</v>
      </c>
      <c r="W141" s="167"/>
      <c r="X141" s="170"/>
      <c r="Y141" s="274"/>
      <c r="Z141" s="275"/>
      <c r="AA141" s="108">
        <f>M141-J141</f>
        <v>-232.15031315239776</v>
      </c>
      <c r="AB141" s="151">
        <f>M141/J141</f>
        <v>0.88392484342380118</v>
      </c>
      <c r="AC141" s="276">
        <f>AB157</f>
        <v>0.88415567901134806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1716</v>
      </c>
      <c r="G142" s="94">
        <f t="shared" si="50"/>
        <v>97588.92</v>
      </c>
      <c r="H142" s="95"/>
      <c r="I142" s="96">
        <v>23</v>
      </c>
      <c r="J142" s="97">
        <v>2000</v>
      </c>
      <c r="K142" s="98">
        <f t="shared" ref="K142:K143" si="51">J142/I142</f>
        <v>86.956521739130437</v>
      </c>
      <c r="L142" s="99">
        <v>23</v>
      </c>
      <c r="M142" s="97">
        <f>F142/V142*60</f>
        <v>1768.0595306239254</v>
      </c>
      <c r="N142" s="98">
        <f>M142/L142</f>
        <v>76.872153505388056</v>
      </c>
      <c r="O142" s="100">
        <f>L142-I142</f>
        <v>0</v>
      </c>
      <c r="P142" s="101">
        <f>N142-K142</f>
        <v>-10.084368233742381</v>
      </c>
      <c r="Q142" s="102">
        <f>N142/K142</f>
        <v>0.88402976531196265</v>
      </c>
      <c r="R142" s="272"/>
      <c r="S142" s="1">
        <v>0.76180555555555551</v>
      </c>
      <c r="T142" s="2">
        <v>0.80224537037037036</v>
      </c>
      <c r="U142" s="103">
        <v>4.9999999999999822</v>
      </c>
      <c r="V142" s="104">
        <v>58.233333333333377</v>
      </c>
      <c r="W142" s="105"/>
      <c r="X142" s="106"/>
      <c r="Y142" s="264"/>
      <c r="Z142" s="265"/>
      <c r="AA142" s="110">
        <f>M142-J142</f>
        <v>-231.94046937607459</v>
      </c>
      <c r="AB142" s="102">
        <f>M142/J142</f>
        <v>0.88402976531196276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2056</v>
      </c>
      <c r="G143" s="94">
        <f t="shared" si="50"/>
        <v>97865.600000000006</v>
      </c>
      <c r="H143" s="95"/>
      <c r="I143" s="96">
        <v>23</v>
      </c>
      <c r="J143" s="97">
        <v>2000</v>
      </c>
      <c r="K143" s="98">
        <f t="shared" si="51"/>
        <v>86.956521739130437</v>
      </c>
      <c r="L143" s="99">
        <v>23</v>
      </c>
      <c r="M143" s="97">
        <f>F143/V143*60</f>
        <v>1769.0248565965601</v>
      </c>
      <c r="N143" s="98">
        <f>M143/L143</f>
        <v>76.914124199850434</v>
      </c>
      <c r="O143" s="100">
        <f>L143-I143</f>
        <v>0</v>
      </c>
      <c r="P143" s="101">
        <f>N143-K143</f>
        <v>-10.042397539280003</v>
      </c>
      <c r="Q143" s="102">
        <f>N143/K143</f>
        <v>0.88451242829827992</v>
      </c>
      <c r="R143" s="272"/>
      <c r="S143" s="1">
        <v>0.80574074074074076</v>
      </c>
      <c r="T143" s="2">
        <v>0.85416666666666663</v>
      </c>
      <c r="U143" s="103">
        <v>5.0333333333333741</v>
      </c>
      <c r="V143" s="104">
        <v>69.733333333333263</v>
      </c>
      <c r="W143" s="105"/>
      <c r="X143" s="106"/>
      <c r="Y143" s="264"/>
      <c r="Z143" s="265"/>
      <c r="AA143" s="110">
        <f>M143-J143</f>
        <v>-230.97514340343992</v>
      </c>
      <c r="AB143" s="102">
        <f>M143/J143</f>
        <v>0.88451242829828003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2">AVERAGE(I141:I156)</f>
        <v>23</v>
      </c>
      <c r="J157" s="137">
        <f t="shared" si="52"/>
        <v>2000</v>
      </c>
      <c r="K157" s="138">
        <f t="shared" ref="K157" si="53">J157/I157</f>
        <v>86.956521739130437</v>
      </c>
      <c r="L157" s="136">
        <f t="shared" ref="L157:M157" si="54">AVERAGE(L141:L156)</f>
        <v>23</v>
      </c>
      <c r="M157" s="137">
        <f t="shared" si="54"/>
        <v>1768.3113580226961</v>
      </c>
      <c r="N157" s="138">
        <f>M157/L157</f>
        <v>76.88310252272592</v>
      </c>
      <c r="O157" s="139">
        <f>L157-I157</f>
        <v>0</v>
      </c>
      <c r="P157" s="140">
        <f>N157-K157</f>
        <v>-10.073419216404517</v>
      </c>
      <c r="Q157" s="141">
        <f>N157/K157</f>
        <v>0.88415567901134806</v>
      </c>
      <c r="R157" s="273"/>
      <c r="S157" s="142">
        <f>S141</f>
        <v>0.70843750000000005</v>
      </c>
      <c r="T157" s="143">
        <f>INDEX(T141:T156,COUNTA(T141:T156))</f>
        <v>0.85416666666666663</v>
      </c>
      <c r="U157" s="144"/>
      <c r="V157" s="155"/>
      <c r="W157" s="134"/>
      <c r="X157" s="138"/>
      <c r="Y157" s="260"/>
      <c r="Z157" s="261"/>
      <c r="AA157" s="156">
        <f>M157-J157</f>
        <v>-231.68864197730386</v>
      </c>
      <c r="AB157" s="141">
        <f>M157/J157</f>
        <v>0.88415567901134806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24" priority="3" operator="greaterThan">
      <formula>0</formula>
    </cfRule>
  </conditionalFormatting>
  <conditionalFormatting sqref="P5:P157 AA5:AA157">
    <cfRule type="cellIs" dxfId="523" priority="6" operator="lessThan">
      <formula>0</formula>
    </cfRule>
  </conditionalFormatting>
  <conditionalFormatting sqref="Q5:Q157 AB5:AB157">
    <cfRule type="cellIs" dxfId="522" priority="4" operator="greaterThan">
      <formula>1</formula>
    </cfRule>
    <cfRule type="cellIs" dxfId="521" priority="5" operator="lessThan">
      <formula>0.8</formula>
    </cfRule>
  </conditionalFormatting>
  <conditionalFormatting sqref="R5:R157 AC124">
    <cfRule type="cellIs" dxfId="520" priority="7" operator="lessThan">
      <formula>0.8</formula>
    </cfRule>
  </conditionalFormatting>
  <conditionalFormatting sqref="AC5:AC22 AC56:AC91">
    <cfRule type="cellIs" dxfId="519" priority="9" operator="lessThan">
      <formula>0.8</formula>
    </cfRule>
  </conditionalFormatting>
  <conditionalFormatting sqref="AC39">
    <cfRule type="cellIs" dxfId="518" priority="12" operator="lessThan">
      <formula>0.8</formula>
    </cfRule>
  </conditionalFormatting>
  <conditionalFormatting sqref="AC54">
    <cfRule type="cellIs" dxfId="517" priority="11" operator="lessThan">
      <formula>0.8</formula>
    </cfRule>
  </conditionalFormatting>
  <conditionalFormatting sqref="AC97:AC105">
    <cfRule type="cellIs" dxfId="516" priority="10" operator="lessThan">
      <formula>0.8</formula>
    </cfRule>
  </conditionalFormatting>
  <conditionalFormatting sqref="AC107:AC112">
    <cfRule type="cellIs" dxfId="515" priority="8" operator="lessThan">
      <formula>0.8</formula>
    </cfRule>
  </conditionalFormatting>
  <conditionalFormatting sqref="AC139">
    <cfRule type="cellIs" dxfId="514" priority="2" operator="lessThan">
      <formula>0.8</formula>
    </cfRule>
  </conditionalFormatting>
  <conditionalFormatting sqref="AC141:AC157">
    <cfRule type="cellIs" dxfId="513" priority="1" operator="lessThan">
      <formula>0.8</formula>
    </cfRule>
  </conditionalFormatting>
  <dataValidations count="1">
    <dataValidation type="list" allowBlank="1" showInputMessage="1" showErrorMessage="1" sqref="Y5:Z157" xr:uid="{53B5C633-04DC-446C-8264-F5A3F00A490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E63E-9BE8-4FC5-A7F9-E5361290D3CA}">
  <sheetPr>
    <tabColor theme="8" tint="0.59999389629810485"/>
  </sheetPr>
  <dimension ref="B1:AR36"/>
  <sheetViews>
    <sheetView zoomScale="70" zoomScaleNormal="70" workbookViewId="0">
      <selection activeCell="AA30" sqref="AA30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243</v>
      </c>
      <c r="D3" s="248"/>
      <c r="E3" s="6" t="s">
        <v>2</v>
      </c>
      <c r="F3" s="249">
        <f>'1118(18度C)'!D1+'1118(4度C)'!D1</f>
        <v>231646</v>
      </c>
      <c r="G3" s="250"/>
      <c r="H3" s="6" t="s">
        <v>3</v>
      </c>
      <c r="I3" s="251">
        <f>'1118(18度C)'!F1+'1118(4度C)'!F1</f>
        <v>7627557.75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453.57156325889912</v>
      </c>
      <c r="F6" s="226" t="e">
        <f>AVERAGE(#REF!,D13:K13)</f>
        <v>#REF!</v>
      </c>
      <c r="G6" s="227">
        <f>AVERAGE(D13:K13)</f>
        <v>179.60948056903132</v>
      </c>
      <c r="H6" s="228"/>
      <c r="I6" s="227">
        <f>AVERAGE(L13:O13)</f>
        <v>95.202398800599696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399.94790448846373</v>
      </c>
      <c r="F7" s="230" t="e">
        <f>AVERAGE(#REF!,D14:K14)</f>
        <v>#REF!</v>
      </c>
      <c r="G7" s="217">
        <f>AVERAGE(D14:K14)</f>
        <v>158.96869580144471</v>
      </c>
      <c r="H7" s="218"/>
      <c r="I7" s="217">
        <f>AVERAGE(L14:O14)</f>
        <v>84.169630948402272</v>
      </c>
      <c r="J7" s="218"/>
      <c r="K7" s="217">
        <f>AVERAGE(D28:O28)</f>
        <v>520.72020958051348</v>
      </c>
      <c r="L7" s="218"/>
      <c r="M7" s="217">
        <f>AVERAGE(P28:X28)</f>
        <v>694.54887893744524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0.88178396876683351</v>
      </c>
      <c r="F8" s="222" t="e">
        <f>AVERAGE(D15:K15,#REF!)</f>
        <v>#REF!</v>
      </c>
      <c r="G8" s="223">
        <f>AVERAGE(D15:K15)</f>
        <v>0.88383368309464605</v>
      </c>
      <c r="H8" s="224"/>
      <c r="I8" s="223">
        <f>AVERAGE(L15:O15)</f>
        <v>0.88411467374732977</v>
      </c>
      <c r="J8" s="224"/>
      <c r="K8" s="223">
        <f>AVERAGE(D29:O29)</f>
        <v>0.87975207328993454</v>
      </c>
      <c r="L8" s="224"/>
      <c r="M8" s="223">
        <f>AVERAGE(P29:X29)</f>
        <v>0.88082674038335573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93.650793650793659</v>
      </c>
      <c r="G13" s="23">
        <v>86.956521739130437</v>
      </c>
      <c r="H13" s="23">
        <v>140.96385542168676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107.2406866302952</v>
      </c>
      <c r="E14" s="27">
        <v>70.963765420113873</v>
      </c>
      <c r="F14" s="27">
        <v>81.630349858172863</v>
      </c>
      <c r="G14" s="27">
        <v>76.932316941982549</v>
      </c>
      <c r="H14" s="27">
        <v>125.02938454539725</v>
      </c>
      <c r="I14" s="27">
        <v>204.42909121104495</v>
      </c>
      <c r="J14" s="27" t="s">
        <v>36</v>
      </c>
      <c r="K14" s="54">
        <v>446.55527600310626</v>
      </c>
      <c r="L14" s="26" t="s">
        <v>36</v>
      </c>
      <c r="M14" s="66" t="s">
        <v>36</v>
      </c>
      <c r="N14" s="27">
        <v>91.457544173777862</v>
      </c>
      <c r="O14" s="28">
        <v>76.881717723026682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0.88808693615713208</v>
      </c>
      <c r="E15" s="31">
        <f t="shared" si="0"/>
        <v>0.88704706775142339</v>
      </c>
      <c r="F15" s="31">
        <f t="shared" si="0"/>
        <v>0.87164610865506609</v>
      </c>
      <c r="G15" s="31">
        <f t="shared" si="0"/>
        <v>0.88472164483279925</v>
      </c>
      <c r="H15" s="31">
        <f t="shared" si="0"/>
        <v>0.88696059121948467</v>
      </c>
      <c r="I15" s="31">
        <f t="shared" si="0"/>
        <v>0.8798956580102365</v>
      </c>
      <c r="J15" s="31" t="s">
        <v>36</v>
      </c>
      <c r="K15" s="55">
        <f t="shared" ref="K15" si="1">K14/K13</f>
        <v>0.88847777503638004</v>
      </c>
      <c r="L15" s="30" t="s">
        <v>36</v>
      </c>
      <c r="M15" s="67" t="s">
        <v>36</v>
      </c>
      <c r="N15" s="31">
        <f t="shared" ref="N15:O15" si="2">N14/N13</f>
        <v>0.88408959367985263</v>
      </c>
      <c r="O15" s="32">
        <f t="shared" si="2"/>
        <v>0.88413975381480681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0.16695601851851852</v>
      </c>
      <c r="E16" s="2">
        <v>0.25</v>
      </c>
      <c r="F16" s="2">
        <v>0.16666666666666666</v>
      </c>
      <c r="G16" s="2">
        <v>0.16666666666666666</v>
      </c>
      <c r="H16" s="2">
        <v>0.25</v>
      </c>
      <c r="I16" s="2">
        <v>0.16686342592592593</v>
      </c>
      <c r="J16" s="2" t="s">
        <v>36</v>
      </c>
      <c r="K16" s="2">
        <v>0.16681712962962963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0.48055555555555557</v>
      </c>
      <c r="E17" s="2">
        <v>0.63124999999999998</v>
      </c>
      <c r="F17" s="2">
        <v>0.63888888888888884</v>
      </c>
      <c r="G17" s="2">
        <v>0.57040509259259264</v>
      </c>
      <c r="H17" s="2">
        <v>0.67569444444444449</v>
      </c>
      <c r="I17" s="2">
        <v>0.50347222222222221</v>
      </c>
      <c r="J17" s="2" t="s">
        <v>36</v>
      </c>
      <c r="K17" s="2">
        <v>0.35902777777777778</v>
      </c>
      <c r="L17" s="1" t="s">
        <v>36</v>
      </c>
      <c r="M17" s="68" t="s">
        <v>36</v>
      </c>
      <c r="N17" s="2">
        <v>0.82574074074074078</v>
      </c>
      <c r="O17" s="3">
        <v>0.86283564814814817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</v>
      </c>
      <c r="G18" s="34">
        <v>23</v>
      </c>
      <c r="H18" s="34">
        <v>20.75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183.21339007553718</v>
      </c>
      <c r="E28" s="27" t="s">
        <v>36</v>
      </c>
      <c r="F28" s="27" t="s">
        <v>36</v>
      </c>
      <c r="G28" s="27">
        <v>271.75114226017848</v>
      </c>
      <c r="H28" s="27">
        <v>384.00361485960303</v>
      </c>
      <c r="I28" s="27">
        <v>370.83620504684694</v>
      </c>
      <c r="J28" s="27" t="s">
        <v>36</v>
      </c>
      <c r="K28" s="27" t="s">
        <v>36</v>
      </c>
      <c r="L28" s="27" t="s">
        <v>36</v>
      </c>
      <c r="M28" s="27">
        <v>692.38069066812</v>
      </c>
      <c r="N28" s="27">
        <v>1000.4011161894614</v>
      </c>
      <c r="O28" s="27">
        <v>742.45530796384787</v>
      </c>
      <c r="P28" s="26">
        <v>248.85013962052173</v>
      </c>
      <c r="Q28" s="27" t="s">
        <v>36</v>
      </c>
      <c r="R28" s="27" t="s">
        <v>36</v>
      </c>
      <c r="S28" s="27" t="s">
        <v>36</v>
      </c>
      <c r="T28" s="27">
        <v>775.15989587865818</v>
      </c>
      <c r="U28" s="27" t="s">
        <v>36</v>
      </c>
      <c r="V28" s="27">
        <v>678.70046512522549</v>
      </c>
      <c r="W28" s="27">
        <v>856.60806567615737</v>
      </c>
      <c r="X28" s="28">
        <v>913.42582838666374</v>
      </c>
    </row>
    <row r="29" spans="2:44" ht="40.15" customHeight="1">
      <c r="B29" s="205"/>
      <c r="C29" s="29" t="s">
        <v>38</v>
      </c>
      <c r="D29" s="31">
        <f>D28/D27</f>
        <v>0.86517434202337007</v>
      </c>
      <c r="E29" s="31" t="s">
        <v>36</v>
      </c>
      <c r="F29" s="31" t="s">
        <v>36</v>
      </c>
      <c r="G29" s="31">
        <f>G28/G27</f>
        <v>0.86809392666445906</v>
      </c>
      <c r="H29" s="31">
        <f>H28/H27</f>
        <v>0.88616218813754555</v>
      </c>
      <c r="I29" s="31">
        <f>I28/I27</f>
        <v>0.89000689211243267</v>
      </c>
      <c r="J29" s="31" t="s">
        <v>36</v>
      </c>
      <c r="K29" s="31" t="s">
        <v>36</v>
      </c>
      <c r="L29" s="31" t="s">
        <v>36</v>
      </c>
      <c r="M29" s="31">
        <f>M28/M27</f>
        <v>0.89170240464833628</v>
      </c>
      <c r="N29" s="31">
        <f>N28/N27</f>
        <v>0.86991401407779256</v>
      </c>
      <c r="O29" s="31">
        <f>O28/O27</f>
        <v>0.8872107453656044</v>
      </c>
      <c r="P29" s="30">
        <f>P28/P27</f>
        <v>0.87097548867182606</v>
      </c>
      <c r="Q29" s="31" t="s">
        <v>36</v>
      </c>
      <c r="R29" s="31" t="s">
        <v>36</v>
      </c>
      <c r="S29" s="31" t="s">
        <v>36</v>
      </c>
      <c r="T29" s="31">
        <f>T28/T27</f>
        <v>0.88820404736096248</v>
      </c>
      <c r="U29" s="31" t="s">
        <v>36</v>
      </c>
      <c r="V29" s="31">
        <f>V28/V27</f>
        <v>0.89122283299272032</v>
      </c>
      <c r="W29" s="31">
        <f>W28/W27</f>
        <v>0.88380197252301951</v>
      </c>
      <c r="X29" s="32">
        <f>X28/X27</f>
        <v>0.86992936036825119</v>
      </c>
    </row>
    <row r="30" spans="2:44" ht="17.25" customHeight="1">
      <c r="B30" s="206" t="s">
        <v>39</v>
      </c>
      <c r="C30" s="14" t="s">
        <v>40</v>
      </c>
      <c r="D30" s="2">
        <v>0.30432870370370368</v>
      </c>
      <c r="E30" s="2" t="s">
        <v>36</v>
      </c>
      <c r="F30" s="2" t="s">
        <v>36</v>
      </c>
      <c r="G30" s="2">
        <v>0.32927083333333335</v>
      </c>
      <c r="H30" s="2">
        <v>0.25</v>
      </c>
      <c r="I30" s="2">
        <v>0.26561342592592591</v>
      </c>
      <c r="J30" s="2" t="s">
        <v>36</v>
      </c>
      <c r="K30" s="2" t="s">
        <v>36</v>
      </c>
      <c r="L30" s="2" t="s">
        <v>36</v>
      </c>
      <c r="M30" s="2">
        <v>0.25020833333333331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0.70846064814814813</v>
      </c>
      <c r="U30" s="2" t="s">
        <v>36</v>
      </c>
      <c r="V30" s="2">
        <v>0.70833333333333337</v>
      </c>
      <c r="W30" s="2">
        <v>0.70833333333333337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0.36944444444444446</v>
      </c>
      <c r="E31" s="2" t="s">
        <v>36</v>
      </c>
      <c r="F31" s="2" t="s">
        <v>36</v>
      </c>
      <c r="G31" s="2">
        <v>0.4021527777777778</v>
      </c>
      <c r="H31" s="2">
        <v>0.33986111111111111</v>
      </c>
      <c r="I31" s="2">
        <v>0.31666666666666665</v>
      </c>
      <c r="J31" s="2" t="s">
        <v>36</v>
      </c>
      <c r="K31" s="2" t="s">
        <v>36</v>
      </c>
      <c r="L31" s="2" t="s">
        <v>36</v>
      </c>
      <c r="M31" s="2">
        <v>0.44722222222222224</v>
      </c>
      <c r="N31" s="2">
        <v>0.43125000000000002</v>
      </c>
      <c r="O31" s="2">
        <v>0.36837962962962961</v>
      </c>
      <c r="P31" s="1">
        <v>0.84884259259259254</v>
      </c>
      <c r="Q31" s="2" t="s">
        <v>36</v>
      </c>
      <c r="R31" s="2" t="s">
        <v>36</v>
      </c>
      <c r="S31" s="2" t="s">
        <v>36</v>
      </c>
      <c r="T31" s="2">
        <v>0.87531250000000005</v>
      </c>
      <c r="U31" s="2" t="s">
        <v>36</v>
      </c>
      <c r="V31" s="2">
        <v>0.88973379629629634</v>
      </c>
      <c r="W31" s="2">
        <v>1.0305555555555554</v>
      </c>
      <c r="X31" s="3">
        <v>1.031412037037037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0AD6-8A6F-474A-A35F-5FD6BF87DAC7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AA30" sqref="AA30"/>
      <selection pane="bottomLeft" activeCell="AA30" sqref="AA30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123192</v>
      </c>
      <c r="E1" s="76" t="s">
        <v>3</v>
      </c>
      <c r="F1" s="77">
        <f>SUM(G5:G208)</f>
        <v>2437337.2400000007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45979</v>
      </c>
      <c r="B2" s="323"/>
      <c r="C2" s="81" t="s">
        <v>34</v>
      </c>
      <c r="D2" s="82">
        <f>AVERAGE(N21,N38,N55,N72,N89,N106,N123,N140,N157,N174,N191,N208)</f>
        <v>593.14882181256837</v>
      </c>
      <c r="E2" s="82" t="s">
        <v>80</v>
      </c>
      <c r="F2" s="83">
        <f>F1/D1</f>
        <v>19.784866225079558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2324</v>
      </c>
      <c r="G5" s="94">
        <f t="shared" ref="G5:G6" si="0">E5*F5</f>
        <v>69371.400000000009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3114.8175725986603</v>
      </c>
      <c r="N5" s="98">
        <f>M5/L5</f>
        <v>183.22456309403884</v>
      </c>
      <c r="O5" s="100">
        <f>L5-I5</f>
        <v>0</v>
      </c>
      <c r="P5" s="101">
        <f>N5-K5</f>
        <v>-28.540142788314085</v>
      </c>
      <c r="Q5" s="102">
        <f>N5/K5</f>
        <v>0.86522710349962795</v>
      </c>
      <c r="R5" s="272">
        <f>Q21</f>
        <v>0.86517434202337007</v>
      </c>
      <c r="S5" s="1">
        <v>0.30432870370370368</v>
      </c>
      <c r="T5" s="2">
        <v>0.33541666666666664</v>
      </c>
      <c r="U5" s="103">
        <v>5.2333333333333254</v>
      </c>
      <c r="V5" s="104">
        <v>44.766666666666659</v>
      </c>
      <c r="W5" s="105"/>
      <c r="X5" s="106"/>
      <c r="Y5" s="274"/>
      <c r="Z5" s="275"/>
      <c r="AA5" s="108">
        <f>M5-J5</f>
        <v>-485.18242740133974</v>
      </c>
      <c r="AB5" s="109">
        <f>M5/J5</f>
        <v>0.86522710349962784</v>
      </c>
      <c r="AC5" s="289">
        <f>AB21</f>
        <v>0.86517434202336996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2277</v>
      </c>
      <c r="G6" s="94">
        <f t="shared" si="0"/>
        <v>67217.039999999994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3114.437689969604</v>
      </c>
      <c r="N6" s="98">
        <f>M6/L6</f>
        <v>183.20221705703554</v>
      </c>
      <c r="O6" s="100">
        <f>L6-I6</f>
        <v>0</v>
      </c>
      <c r="P6" s="101">
        <f>N6-K6</f>
        <v>-28.562488825317388</v>
      </c>
      <c r="Q6" s="102">
        <f>N6/K6</f>
        <v>0.8651215805471123</v>
      </c>
      <c r="R6" s="272"/>
      <c r="S6" s="1">
        <v>0.33898148148148149</v>
      </c>
      <c r="T6" s="2">
        <v>0.36944444444444446</v>
      </c>
      <c r="U6" s="103">
        <v>5.1333333333333897</v>
      </c>
      <c r="V6" s="104">
        <v>43.866666666666674</v>
      </c>
      <c r="W6" s="105"/>
      <c r="X6" s="106"/>
      <c r="Y6" s="264"/>
      <c r="Z6" s="265"/>
      <c r="AA6" s="110">
        <f>M6-J6</f>
        <v>-485.56231003039602</v>
      </c>
      <c r="AB6" s="111">
        <f>M6/J6</f>
        <v>0.86512158054711219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3114.6276312841319</v>
      </c>
      <c r="N21" s="138">
        <f>M21/L21</f>
        <v>183.21339007553718</v>
      </c>
      <c r="O21" s="139">
        <f>L21-I21</f>
        <v>0</v>
      </c>
      <c r="P21" s="140">
        <f>N21-K21</f>
        <v>-28.551315806815751</v>
      </c>
      <c r="Q21" s="141">
        <f>N21/K21</f>
        <v>0.86517434202337007</v>
      </c>
      <c r="R21" s="273"/>
      <c r="S21" s="142">
        <f>S5</f>
        <v>0.30432870370370368</v>
      </c>
      <c r="T21" s="143">
        <f>INDEX(T5:T20,COUNTA(T5:T20))</f>
        <v>0.36944444444444446</v>
      </c>
      <c r="U21" s="144"/>
      <c r="V21" s="144"/>
      <c r="W21" s="145"/>
      <c r="X21" s="146"/>
      <c r="Y21" s="260"/>
      <c r="Z21" s="261"/>
      <c r="AA21" s="147">
        <f>M21-J21</f>
        <v>-485.37236871586811</v>
      </c>
      <c r="AB21" s="148">
        <f>M21/J21</f>
        <v>0.86517434202336996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1460</v>
      </c>
      <c r="G22" s="94">
        <f t="shared" ref="G22:G23" si="5">E22*F22</f>
        <v>37434.400000000001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3145.421903052069</v>
      </c>
      <c r="N22" s="98">
        <f>M22/L22</f>
        <v>285.94744573200626</v>
      </c>
      <c r="O22" s="100">
        <f>L22-I22</f>
        <v>0</v>
      </c>
      <c r="P22" s="101">
        <f>N22-K22</f>
        <v>-41.325281540720994</v>
      </c>
      <c r="Q22" s="102">
        <f>N22/K22</f>
        <v>0.87372830640335253</v>
      </c>
      <c r="R22" s="271">
        <f>Q38</f>
        <v>0.86809392666445906</v>
      </c>
      <c r="S22" s="1">
        <v>0.32927083333333335</v>
      </c>
      <c r="T22" s="2">
        <v>0.34861111111111109</v>
      </c>
      <c r="U22" s="103">
        <v>6.1500000000000021</v>
      </c>
      <c r="V22" s="104">
        <v>27.849999999999959</v>
      </c>
      <c r="W22" s="172"/>
      <c r="X22" s="150"/>
      <c r="Y22" s="274"/>
      <c r="Z22" s="275"/>
      <c r="AA22" s="108">
        <f>M22-J22</f>
        <v>-454.57809694793104</v>
      </c>
      <c r="AB22" s="151">
        <f>M22/J22</f>
        <v>0.87372830640335253</v>
      </c>
      <c r="AC22" s="276">
        <f>AB38</f>
        <v>0.86809392666445895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3731</v>
      </c>
      <c r="G23" s="94">
        <f t="shared" si="5"/>
        <v>106594.67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3104.8543689320354</v>
      </c>
      <c r="N23" s="98">
        <f>M23/L23</f>
        <v>258.7378640776696</v>
      </c>
      <c r="O23" s="100">
        <f>L23-I23</f>
        <v>0</v>
      </c>
      <c r="P23" s="101">
        <f>N23-K23</f>
        <v>-41.262135922330401</v>
      </c>
      <c r="Q23" s="102">
        <f>N23/K23</f>
        <v>0.86245954692556537</v>
      </c>
      <c r="R23" s="272"/>
      <c r="S23" s="1">
        <v>0.3520833333333333</v>
      </c>
      <c r="T23" s="2">
        <v>0.4021527777777778</v>
      </c>
      <c r="U23" s="103">
        <v>4.9999999999999822</v>
      </c>
      <c r="V23" s="104">
        <v>72.10000000000008</v>
      </c>
      <c r="W23" s="105"/>
      <c r="X23" s="106"/>
      <c r="Y23" s="264"/>
      <c r="Z23" s="265"/>
      <c r="AA23" s="110">
        <f>M23-J23</f>
        <v>-495.14563106796459</v>
      </c>
      <c r="AB23" s="102">
        <f>M23/J23</f>
        <v>0.86245954692556537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3125.1381359920524</v>
      </c>
      <c r="N38" s="138">
        <f>M38/L38</f>
        <v>271.75114226017848</v>
      </c>
      <c r="O38" s="139">
        <f>L38-I38</f>
        <v>0</v>
      </c>
      <c r="P38" s="140">
        <f>N38-K38</f>
        <v>-41.29233600069108</v>
      </c>
      <c r="Q38" s="141">
        <f>N38/K38</f>
        <v>0.86809392666445906</v>
      </c>
      <c r="R38" s="273"/>
      <c r="S38" s="142">
        <f>S22</f>
        <v>0.32927083333333335</v>
      </c>
      <c r="T38" s="143">
        <f>INDEX(T22:T37,COUNTA(T22:T37))</f>
        <v>0.4021527777777778</v>
      </c>
      <c r="U38" s="144"/>
      <c r="V38" s="155"/>
      <c r="W38" s="134"/>
      <c r="X38" s="138"/>
      <c r="Y38" s="260"/>
      <c r="Z38" s="261"/>
      <c r="AA38" s="156">
        <f>M38-J38</f>
        <v>-474.86186400794759</v>
      </c>
      <c r="AB38" s="141">
        <f>M38/J38</f>
        <v>0.86809392666445895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1657</v>
      </c>
      <c r="G39" s="158">
        <f t="shared" ref="G39:G41" si="9">E39*F39</f>
        <v>23247.71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2304.0556199304733</v>
      </c>
      <c r="N39" s="162">
        <f>M39/L39</f>
        <v>384.0092699884122</v>
      </c>
      <c r="O39" s="164">
        <f>L39-I39</f>
        <v>0</v>
      </c>
      <c r="P39" s="165">
        <f>N39-K39</f>
        <v>-49.324063344921115</v>
      </c>
      <c r="Q39" s="151">
        <f>N39/K39</f>
        <v>0.8861752384347974</v>
      </c>
      <c r="R39" s="271">
        <f>Q55</f>
        <v>0.88616218813754555</v>
      </c>
      <c r="S39" s="166">
        <v>0.25</v>
      </c>
      <c r="T39" s="167">
        <v>0.2799652777777778</v>
      </c>
      <c r="U39" s="168"/>
      <c r="V39" s="169">
        <v>43.150000000000034</v>
      </c>
      <c r="W39" s="167"/>
      <c r="X39" s="170"/>
      <c r="Y39" s="274"/>
      <c r="Z39" s="275"/>
      <c r="AA39" s="108">
        <f>M39-J39</f>
        <v>-295.94438006952669</v>
      </c>
      <c r="AB39" s="151">
        <f>M39/J39</f>
        <v>0.8861752384347974</v>
      </c>
      <c r="AC39" s="276">
        <f>AB55</f>
        <v>0.88616218813754555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1328</v>
      </c>
      <c r="G40" s="94">
        <f t="shared" si="9"/>
        <v>23545.440000000002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2305.1108968177437</v>
      </c>
      <c r="N40" s="98">
        <f>M40/L40</f>
        <v>384.18514946962392</v>
      </c>
      <c r="O40" s="100">
        <f>L40-I40</f>
        <v>0</v>
      </c>
      <c r="P40" s="101">
        <f>N40-K40</f>
        <v>-49.148183863709392</v>
      </c>
      <c r="Q40" s="102">
        <f>N40/K40</f>
        <v>0.88658111416067065</v>
      </c>
      <c r="R40" s="272"/>
      <c r="S40" s="1">
        <v>0.28363425925925928</v>
      </c>
      <c r="T40" s="2">
        <v>0.30763888888888891</v>
      </c>
      <c r="U40" s="103">
        <v>5.2833333333333332</v>
      </c>
      <c r="V40" s="104">
        <v>34.566666666666663</v>
      </c>
      <c r="W40" s="105"/>
      <c r="X40" s="112"/>
      <c r="Y40" s="264"/>
      <c r="Z40" s="265"/>
      <c r="AA40" s="110">
        <f>M40-J40</f>
        <v>-294.88910318225635</v>
      </c>
      <c r="AB40" s="102">
        <f>M40/J40</f>
        <v>0.88658111416067065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1589</v>
      </c>
      <c r="G41" s="94">
        <f t="shared" si="9"/>
        <v>23024.61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2302.898550724638</v>
      </c>
      <c r="N41" s="98">
        <f>M41/L41</f>
        <v>383.81642512077298</v>
      </c>
      <c r="O41" s="100">
        <f>L41-I41</f>
        <v>0</v>
      </c>
      <c r="P41" s="101">
        <f>N41-K41</f>
        <v>-49.516908212560338</v>
      </c>
      <c r="Q41" s="102">
        <f>N41/K41</f>
        <v>0.88573021181716849</v>
      </c>
      <c r="R41" s="272"/>
      <c r="S41" s="1">
        <v>0.31111111111111112</v>
      </c>
      <c r="T41" s="2">
        <v>0.33986111111111111</v>
      </c>
      <c r="U41" s="103">
        <v>4.9999999999999822</v>
      </c>
      <c r="V41" s="104">
        <v>41.4</v>
      </c>
      <c r="W41" s="105"/>
      <c r="X41" s="112"/>
      <c r="Y41" s="264"/>
      <c r="Z41" s="265"/>
      <c r="AA41" s="110">
        <f>M41-J41</f>
        <v>-297.10144927536203</v>
      </c>
      <c r="AB41" s="102">
        <f>M41/J41</f>
        <v>0.88573021181716849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2304.0216891576183</v>
      </c>
      <c r="N55" s="138">
        <f>M55/L55</f>
        <v>384.00361485960303</v>
      </c>
      <c r="O55" s="139">
        <f>L55-I55</f>
        <v>0</v>
      </c>
      <c r="P55" s="140">
        <f>N55-K55</f>
        <v>-49.329718473730281</v>
      </c>
      <c r="Q55" s="141">
        <f>N55/K55</f>
        <v>0.88616218813754555</v>
      </c>
      <c r="R55" s="273"/>
      <c r="S55" s="142">
        <f>S39</f>
        <v>0.25</v>
      </c>
      <c r="T55" s="143">
        <f>INDEX(T39:T54,COUNTA(T39:T54))</f>
        <v>0.33986111111111111</v>
      </c>
      <c r="U55" s="144"/>
      <c r="V55" s="155"/>
      <c r="W55" s="134"/>
      <c r="X55" s="138"/>
      <c r="Y55" s="260"/>
      <c r="Z55" s="261"/>
      <c r="AA55" s="156">
        <f>M55-J55</f>
        <v>-295.97831084238169</v>
      </c>
      <c r="AB55" s="141">
        <f>M55/J55</f>
        <v>0.88616218813754555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872</v>
      </c>
      <c r="G56" s="94">
        <f t="shared" ref="G56:G57" si="14">E56*F56</f>
        <v>16908.080000000002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2224.8051027639949</v>
      </c>
      <c r="N56" s="98">
        <f>M56/L56</f>
        <v>370.8008504606658</v>
      </c>
      <c r="O56" s="100">
        <f>L56-I56</f>
        <v>0</v>
      </c>
      <c r="P56" s="101">
        <f>N56-K56</f>
        <v>-45.865816206000886</v>
      </c>
      <c r="Q56" s="102">
        <f>N56/K56</f>
        <v>0.88992204110559792</v>
      </c>
      <c r="R56" s="271">
        <f>Q72</f>
        <v>0.89000689211243267</v>
      </c>
      <c r="S56" s="1">
        <v>0.26561342592592591</v>
      </c>
      <c r="T56" s="2">
        <v>0.28194444444444444</v>
      </c>
      <c r="U56" s="103">
        <v>5.4833333333332845</v>
      </c>
      <c r="V56" s="104">
        <v>23.516666666666694</v>
      </c>
      <c r="W56" s="105"/>
      <c r="X56" s="170"/>
      <c r="Y56" s="274"/>
      <c r="Z56" s="275"/>
      <c r="AA56" s="108">
        <f>M56-J56</f>
        <v>-275.19489723600509</v>
      </c>
      <c r="AB56" s="151">
        <f>M56/J56</f>
        <v>0.88992204110559792</v>
      </c>
      <c r="AC56" s="276">
        <f>AB72</f>
        <v>0.89000689211243267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1617</v>
      </c>
      <c r="G57" s="94">
        <f t="shared" si="14"/>
        <v>31854.899999999998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2225.2293577981682</v>
      </c>
      <c r="N57" s="98">
        <f>M57/L57</f>
        <v>370.87155963302803</v>
      </c>
      <c r="O57" s="100">
        <f>L57-I57</f>
        <v>0</v>
      </c>
      <c r="P57" s="101">
        <f>N57-K57</f>
        <v>-45.795107033638658</v>
      </c>
      <c r="Q57" s="102">
        <f>N57/K57</f>
        <v>0.8900917431192672</v>
      </c>
      <c r="R57" s="272"/>
      <c r="S57" s="1">
        <v>0.28638888888888892</v>
      </c>
      <c r="T57" s="2">
        <v>0.31666666666666665</v>
      </c>
      <c r="U57" s="103">
        <v>6.4000000000000412</v>
      </c>
      <c r="V57" s="104">
        <v>43.599999999999937</v>
      </c>
      <c r="W57" s="105"/>
      <c r="X57" s="112"/>
      <c r="Y57" s="264"/>
      <c r="Z57" s="265"/>
      <c r="AA57" s="110">
        <f>M57-J57</f>
        <v>-274.77064220183183</v>
      </c>
      <c r="AB57" s="102">
        <f>M57/J57</f>
        <v>0.89009174311926731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2225.0172302810815</v>
      </c>
      <c r="N72" s="138">
        <f>M72/L72</f>
        <v>370.83620504684694</v>
      </c>
      <c r="O72" s="139">
        <f>L72-I72</f>
        <v>0</v>
      </c>
      <c r="P72" s="140">
        <f>N72-K72</f>
        <v>-45.830461619819744</v>
      </c>
      <c r="Q72" s="141">
        <f>N72/K72</f>
        <v>0.89000689211243267</v>
      </c>
      <c r="R72" s="273"/>
      <c r="S72" s="142">
        <f>S56</f>
        <v>0.26561342592592591</v>
      </c>
      <c r="T72" s="143">
        <f>INDEX(T56:T71,COUNTA(T56:T71))</f>
        <v>0.31666666666666665</v>
      </c>
      <c r="U72" s="144"/>
      <c r="V72" s="155"/>
      <c r="W72" s="134"/>
      <c r="X72" s="138"/>
      <c r="Y72" s="260"/>
      <c r="Z72" s="261"/>
      <c r="AA72" s="156">
        <f>M72-J72</f>
        <v>-274.98276971891846</v>
      </c>
      <c r="AB72" s="141">
        <f>M72/J72</f>
        <v>0.89000689211243267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2834</v>
      </c>
      <c r="G73" s="158">
        <f t="shared" ref="G73:G76" si="18">E73*F73</f>
        <v>60789.299999999996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2946.9670710571891</v>
      </c>
      <c r="N73" s="162">
        <f>M73/L73</f>
        <v>736.74176776429726</v>
      </c>
      <c r="O73" s="164">
        <f>L73-I73</f>
        <v>0</v>
      </c>
      <c r="P73" s="165">
        <f>N73-K73</f>
        <v>-88.258232235702735</v>
      </c>
      <c r="Q73" s="151">
        <f>N73/K73</f>
        <v>0.89302032456278457</v>
      </c>
      <c r="R73" s="271">
        <f>Q89</f>
        <v>0.89170240464833628</v>
      </c>
      <c r="S73" s="166">
        <v>0.25020833333333331</v>
      </c>
      <c r="T73" s="167">
        <v>0.2902777777777778</v>
      </c>
      <c r="U73" s="168"/>
      <c r="V73" s="169">
        <v>57.700000000000067</v>
      </c>
      <c r="W73" s="172"/>
      <c r="X73" s="150"/>
      <c r="Y73" s="274"/>
      <c r="Z73" s="275"/>
      <c r="AA73" s="108">
        <f>M73-J73</f>
        <v>-353.03292894281094</v>
      </c>
      <c r="AB73" s="151">
        <f>M73/J73</f>
        <v>0.89302032456278457</v>
      </c>
      <c r="AC73" s="276">
        <f>AB89</f>
        <v>0.89170240464833639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3346</v>
      </c>
      <c r="G74" s="94">
        <f t="shared" si="18"/>
        <v>59859.94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2943.6950146627555</v>
      </c>
      <c r="N74" s="98">
        <f>M74/L74</f>
        <v>735.92375366568888</v>
      </c>
      <c r="O74" s="100">
        <f>L74-I74</f>
        <v>0</v>
      </c>
      <c r="P74" s="101">
        <f>N74-K74</f>
        <v>-89.076246334311122</v>
      </c>
      <c r="Q74" s="102">
        <f>N74/K74</f>
        <v>0.89202879232204713</v>
      </c>
      <c r="R74" s="272"/>
      <c r="S74" s="1">
        <v>0.29374999999999996</v>
      </c>
      <c r="T74" s="2">
        <v>0.34111111111111109</v>
      </c>
      <c r="U74" s="103">
        <v>4.9999999999999023</v>
      </c>
      <c r="V74" s="104">
        <v>68.200000000000031</v>
      </c>
      <c r="W74" s="105"/>
      <c r="X74" s="106"/>
      <c r="Y74" s="264"/>
      <c r="Z74" s="265"/>
      <c r="AA74" s="110">
        <f>M74-J74</f>
        <v>-356.30498533724449</v>
      </c>
      <c r="AB74" s="102">
        <f>M74/J74</f>
        <v>0.89202879232204713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1361</v>
      </c>
      <c r="G75" s="94">
        <f t="shared" si="18"/>
        <v>30323.08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2940.9363745498231</v>
      </c>
      <c r="N75" s="98">
        <f>M75/L75</f>
        <v>588.18727490996457</v>
      </c>
      <c r="O75" s="100">
        <f>L75-I75</f>
        <v>0</v>
      </c>
      <c r="P75" s="101">
        <f>N75-K75</f>
        <v>-71.812725090035428</v>
      </c>
      <c r="Q75" s="102">
        <f>N75/K75</f>
        <v>0.89119284077267358</v>
      </c>
      <c r="R75" s="272"/>
      <c r="S75" s="1">
        <v>0.34530092592592593</v>
      </c>
      <c r="T75" s="2">
        <v>0.36458333333333331</v>
      </c>
      <c r="U75" s="103">
        <v>6.0333333333333705</v>
      </c>
      <c r="V75" s="104">
        <v>27.766666666666637</v>
      </c>
      <c r="W75" s="105"/>
      <c r="X75" s="106"/>
      <c r="Y75" s="264"/>
      <c r="Z75" s="265"/>
      <c r="AA75" s="110">
        <f>M75-J75</f>
        <v>-359.06362545017691</v>
      </c>
      <c r="AB75" s="102">
        <f>M75/J75</f>
        <v>0.89119284077267369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5521</v>
      </c>
      <c r="G76" s="94">
        <f t="shared" si="18"/>
        <v>91979.86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2938.873281088273</v>
      </c>
      <c r="N76" s="98">
        <f>M76/L76</f>
        <v>734.71832027206824</v>
      </c>
      <c r="O76" s="100">
        <f>L76-I76</f>
        <v>0</v>
      </c>
      <c r="P76" s="101">
        <f>N76-K76</f>
        <v>-90.28167972793176</v>
      </c>
      <c r="Q76" s="102">
        <f>N76/K76</f>
        <v>0.89056766093584028</v>
      </c>
      <c r="R76" s="272"/>
      <c r="S76" s="1">
        <v>0.36894675925925924</v>
      </c>
      <c r="T76" s="2">
        <v>0.44722222222222224</v>
      </c>
      <c r="U76" s="103">
        <v>6.2833333333333297</v>
      </c>
      <c r="V76" s="104">
        <v>112.71666666666673</v>
      </c>
      <c r="W76" s="105"/>
      <c r="X76" s="106"/>
      <c r="Y76" s="264"/>
      <c r="Z76" s="265"/>
      <c r="AA76" s="110">
        <f>M76-J76</f>
        <v>-361.12671891172704</v>
      </c>
      <c r="AB76" s="102">
        <f>M76/J76</f>
        <v>0.89056766093584028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2942.61793533951</v>
      </c>
      <c r="N89" s="138">
        <f>M89/L89</f>
        <v>692.38069066812</v>
      </c>
      <c r="O89" s="139">
        <f>L89-I89</f>
        <v>0</v>
      </c>
      <c r="P89" s="140">
        <f>N89-K89</f>
        <v>-84.089897567174148</v>
      </c>
      <c r="Q89" s="141">
        <f>N89/K89</f>
        <v>0.89170240464833628</v>
      </c>
      <c r="R89" s="273"/>
      <c r="S89" s="142">
        <f>S73</f>
        <v>0.25020833333333331</v>
      </c>
      <c r="T89" s="143">
        <f>INDEX(T73:T88,COUNTA(T73:T88))</f>
        <v>0.44722222222222224</v>
      </c>
      <c r="U89" s="144"/>
      <c r="V89" s="155"/>
      <c r="W89" s="88"/>
      <c r="X89" s="90"/>
      <c r="Y89" s="260"/>
      <c r="Z89" s="261"/>
      <c r="AA89" s="156">
        <f>M89-J89</f>
        <v>-357.38206466048996</v>
      </c>
      <c r="AB89" s="141">
        <f>M89/J89</f>
        <v>0.89170240464833639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1725</v>
      </c>
      <c r="G90" s="158">
        <f t="shared" ref="G90:G93" si="23">E90*F90</f>
        <v>31360.5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3111.2224448897769</v>
      </c>
      <c r="N90" s="162">
        <f>M90/L90</f>
        <v>1037.0741482965923</v>
      </c>
      <c r="O90" s="164">
        <f>L90-I90</f>
        <v>0</v>
      </c>
      <c r="P90" s="165">
        <f>N90-K90</f>
        <v>-162.92585170340772</v>
      </c>
      <c r="Q90" s="151">
        <f>N90/K90</f>
        <v>0.86422845691382688</v>
      </c>
      <c r="R90" s="271">
        <f>Q106</f>
        <v>0.86991401407779256</v>
      </c>
      <c r="S90" s="166">
        <v>0.16666666666666666</v>
      </c>
      <c r="T90" s="167">
        <v>0.18976851851851853</v>
      </c>
      <c r="U90" s="168"/>
      <c r="V90" s="169">
        <v>33.266666666666694</v>
      </c>
      <c r="W90" s="172"/>
      <c r="X90" s="150"/>
      <c r="Y90" s="274"/>
      <c r="Z90" s="275"/>
      <c r="AA90" s="108">
        <f>M90-J90</f>
        <v>-488.77755511022315</v>
      </c>
      <c r="AB90" s="151">
        <f>M90/J90</f>
        <v>0.86422845691382688</v>
      </c>
      <c r="AC90" s="276">
        <f>AB106</f>
        <v>0.86991401407779256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2630</v>
      </c>
      <c r="G91" s="94">
        <f t="shared" si="23"/>
        <v>47813.4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3109.3596059113315</v>
      </c>
      <c r="N91" s="98">
        <f>M91/L91</f>
        <v>1036.4532019704438</v>
      </c>
      <c r="O91" s="100">
        <f>L91-I91</f>
        <v>0</v>
      </c>
      <c r="P91" s="101">
        <f>N91-K91</f>
        <v>-163.54679802955616</v>
      </c>
      <c r="Q91" s="102">
        <f>N91/K91</f>
        <v>0.86371100164203651</v>
      </c>
      <c r="R91" s="272"/>
      <c r="S91" s="1">
        <v>0.20017361111111112</v>
      </c>
      <c r="T91" s="2">
        <v>0.23541666666666666</v>
      </c>
      <c r="U91" s="103">
        <v>14.983333333333331</v>
      </c>
      <c r="V91" s="104">
        <v>50.749999999999979</v>
      </c>
      <c r="W91" s="105"/>
      <c r="X91" s="106"/>
      <c r="Y91" s="264"/>
      <c r="Z91" s="265"/>
      <c r="AA91" s="110">
        <f>M91-J91</f>
        <v>-490.64039408866847</v>
      </c>
      <c r="AB91" s="102">
        <f>M91/J91</f>
        <v>0.86371100164203651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6689</v>
      </c>
      <c r="G92" s="94">
        <f t="shared" si="23"/>
        <v>95518.92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3111.1627906976751</v>
      </c>
      <c r="N92" s="98">
        <f>M92/L92</f>
        <v>1037.0542635658917</v>
      </c>
      <c r="O92" s="100">
        <f>L92-I92</f>
        <v>0</v>
      </c>
      <c r="P92" s="101">
        <f>N92-K92</f>
        <v>-162.94573643410831</v>
      </c>
      <c r="Q92" s="102">
        <f>N92/K92</f>
        <v>0.86421188630490975</v>
      </c>
      <c r="R92" s="272"/>
      <c r="S92" s="1">
        <v>0.24583333333333332</v>
      </c>
      <c r="T92" s="2">
        <v>0.33541666666666664</v>
      </c>
      <c r="U92" s="103">
        <v>14.999999999999986</v>
      </c>
      <c r="V92" s="104">
        <v>128.99999999999997</v>
      </c>
      <c r="W92" s="105"/>
      <c r="X92" s="106"/>
      <c r="Y92" s="264"/>
      <c r="Z92" s="265"/>
      <c r="AA92" s="110">
        <f>M92-J92</f>
        <v>-488.83720930232494</v>
      </c>
      <c r="AB92" s="102">
        <f>M92/J92</f>
        <v>0.86421188630490975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5459</v>
      </c>
      <c r="G93" s="94">
        <f t="shared" si="23"/>
        <v>76589.76999999999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2673.0685527747546</v>
      </c>
      <c r="N93" s="98">
        <f>M93/L93</f>
        <v>891.0228509249182</v>
      </c>
      <c r="O93" s="100">
        <f>L93-I93</f>
        <v>0</v>
      </c>
      <c r="P93" s="101">
        <f>N93-K93</f>
        <v>-108.9771490750818</v>
      </c>
      <c r="Q93" s="102">
        <f>N93/K93</f>
        <v>0.89102285092491817</v>
      </c>
      <c r="R93" s="272"/>
      <c r="S93" s="1">
        <v>0.34615740740740741</v>
      </c>
      <c r="T93" s="2">
        <v>0.43125000000000002</v>
      </c>
      <c r="U93" s="103">
        <v>15.466666666666713</v>
      </c>
      <c r="V93" s="104">
        <v>122.53333333333336</v>
      </c>
      <c r="W93" s="105"/>
      <c r="X93" s="106"/>
      <c r="Y93" s="264"/>
      <c r="Z93" s="265"/>
      <c r="AA93" s="110">
        <f>M93-J93</f>
        <v>-326.93144722524539</v>
      </c>
      <c r="AB93" s="102">
        <f>M93/J93</f>
        <v>0.89102285092491817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3001.2033485683842</v>
      </c>
      <c r="N106" s="138">
        <f t="shared" ref="N106:N111" si="28">M106/L106</f>
        <v>1000.4011161894614</v>
      </c>
      <c r="O106" s="139">
        <f t="shared" ref="O106:O111" si="29">L106-I106</f>
        <v>0</v>
      </c>
      <c r="P106" s="140">
        <f t="shared" ref="P106:P111" si="30">N106-K106</f>
        <v>-149.59888381053861</v>
      </c>
      <c r="Q106" s="141">
        <f t="shared" ref="Q106:Q111" si="31">N106/K106</f>
        <v>0.86991401407779256</v>
      </c>
      <c r="R106" s="273"/>
      <c r="S106" s="142">
        <f>S90</f>
        <v>0.16666666666666666</v>
      </c>
      <c r="T106" s="143">
        <f>INDEX(T90:T105,COUNTA(T90:T105))</f>
        <v>0.43125000000000002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-448.79665143161583</v>
      </c>
      <c r="AB106" s="141">
        <f t="shared" ref="AB106:AB111" si="33">M106/J106</f>
        <v>0.86991401407779256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1851</v>
      </c>
      <c r="G107" s="158">
        <f t="shared" ref="G107:G111" si="34">E107*F107</f>
        <v>46330.53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2913.6860515959752</v>
      </c>
      <c r="N107" s="162">
        <f t="shared" si="28"/>
        <v>728.4215128989938</v>
      </c>
      <c r="O107" s="164">
        <f t="shared" si="29"/>
        <v>0</v>
      </c>
      <c r="P107" s="165">
        <f t="shared" si="30"/>
        <v>-96.578487101006203</v>
      </c>
      <c r="Q107" s="151">
        <f t="shared" si="31"/>
        <v>0.88293516715029552</v>
      </c>
      <c r="R107" s="271">
        <f>Q123</f>
        <v>0.8872107453656044</v>
      </c>
      <c r="S107" s="166">
        <v>0.16666666666666666</v>
      </c>
      <c r="T107" s="167">
        <v>0.19313657407407409</v>
      </c>
      <c r="U107" s="168"/>
      <c r="V107" s="169">
        <v>38.116666666666696</v>
      </c>
      <c r="W107" s="167"/>
      <c r="X107" s="170"/>
      <c r="Y107" s="274"/>
      <c r="Z107" s="275"/>
      <c r="AA107" s="108">
        <f t="shared" si="32"/>
        <v>-386.31394840402481</v>
      </c>
      <c r="AB107" s="151">
        <f t="shared" si="33"/>
        <v>0.88293516715029552</v>
      </c>
      <c r="AC107" s="276">
        <f>AB123</f>
        <v>0.88721074536560429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1288</v>
      </c>
      <c r="G108" s="94">
        <f t="shared" si="34"/>
        <v>32779.599999999999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2910.7344632768368</v>
      </c>
      <c r="N108" s="98">
        <f t="shared" si="28"/>
        <v>727.68361581920919</v>
      </c>
      <c r="O108" s="100">
        <f t="shared" si="29"/>
        <v>0</v>
      </c>
      <c r="P108" s="101">
        <f t="shared" si="30"/>
        <v>-97.316384180790806</v>
      </c>
      <c r="Q108" s="102">
        <f t="shared" si="31"/>
        <v>0.88204074644752628</v>
      </c>
      <c r="R108" s="272"/>
      <c r="S108" s="1">
        <v>0.20378472222222221</v>
      </c>
      <c r="T108" s="2">
        <v>0.22222222222222221</v>
      </c>
      <c r="U108" s="103">
        <v>15.333333333333306</v>
      </c>
      <c r="V108" s="104">
        <v>26.549999999999994</v>
      </c>
      <c r="W108" s="105"/>
      <c r="X108" s="112"/>
      <c r="Y108" s="264"/>
      <c r="Z108" s="265"/>
      <c r="AA108" s="110">
        <f t="shared" si="32"/>
        <v>-389.26553672316322</v>
      </c>
      <c r="AB108" s="102">
        <f t="shared" si="33"/>
        <v>0.88204074644752628</v>
      </c>
      <c r="AC108" s="277"/>
    </row>
    <row r="109" spans="1:29" ht="15.75" customHeight="1">
      <c r="A109" s="280"/>
      <c r="B109" s="91" t="s">
        <v>110</v>
      </c>
      <c r="C109" s="262" t="s">
        <v>192</v>
      </c>
      <c r="D109" s="263"/>
      <c r="E109" s="92">
        <v>30</v>
      </c>
      <c r="F109" s="93">
        <v>2011</v>
      </c>
      <c r="G109" s="94">
        <f t="shared" si="34"/>
        <v>60330</v>
      </c>
      <c r="H109" s="95"/>
      <c r="I109" s="96">
        <v>4</v>
      </c>
      <c r="J109" s="97">
        <v>3000</v>
      </c>
      <c r="K109" s="98">
        <f t="shared" si="24"/>
        <v>750</v>
      </c>
      <c r="L109" s="99">
        <v>4</v>
      </c>
      <c r="M109" s="97">
        <f>F109/V109*60</f>
        <v>2682.3267876991476</v>
      </c>
      <c r="N109" s="98">
        <f t="shared" si="28"/>
        <v>670.58169692478691</v>
      </c>
      <c r="O109" s="100">
        <f t="shared" si="29"/>
        <v>0</v>
      </c>
      <c r="P109" s="101">
        <f t="shared" si="30"/>
        <v>-79.418303075213089</v>
      </c>
      <c r="Q109" s="102">
        <f t="shared" si="31"/>
        <v>0.89410892923304919</v>
      </c>
      <c r="R109" s="272"/>
      <c r="S109" s="1">
        <v>0.23265046296296296</v>
      </c>
      <c r="T109" s="2">
        <v>0.2638888888888889</v>
      </c>
      <c r="U109" s="103">
        <v>15.016666666666683</v>
      </c>
      <c r="V109" s="104">
        <v>44.983333333333341</v>
      </c>
      <c r="W109" s="105"/>
      <c r="X109" s="112"/>
      <c r="Y109" s="264"/>
      <c r="Z109" s="265"/>
      <c r="AA109" s="110">
        <f t="shared" si="32"/>
        <v>-317.67321230085236</v>
      </c>
      <c r="AB109" s="102">
        <f t="shared" si="33"/>
        <v>0.89410892923304919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2049</v>
      </c>
      <c r="G110" s="94">
        <f t="shared" si="34"/>
        <v>50856.18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2916.7259786476898</v>
      </c>
      <c r="N110" s="98">
        <f t="shared" si="28"/>
        <v>729.18149466192244</v>
      </c>
      <c r="O110" s="100">
        <f t="shared" si="29"/>
        <v>0</v>
      </c>
      <c r="P110" s="101">
        <f t="shared" si="30"/>
        <v>-95.818505338077557</v>
      </c>
      <c r="Q110" s="102">
        <f t="shared" si="31"/>
        <v>0.88385635716596656</v>
      </c>
      <c r="R110" s="272"/>
      <c r="S110" s="1">
        <v>0.27430555555555558</v>
      </c>
      <c r="T110" s="2">
        <v>0.30357638888888888</v>
      </c>
      <c r="U110" s="103">
        <v>15.000000000000027</v>
      </c>
      <c r="V110" s="104">
        <v>42.149999999999956</v>
      </c>
      <c r="W110" s="105"/>
      <c r="X110" s="106"/>
      <c r="Y110" s="264"/>
      <c r="Z110" s="265"/>
      <c r="AA110" s="110">
        <f t="shared" si="32"/>
        <v>-383.27402135231023</v>
      </c>
      <c r="AB110" s="102">
        <f t="shared" si="33"/>
        <v>0.88385635716596656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3509</v>
      </c>
      <c r="G111" s="94">
        <f t="shared" si="34"/>
        <v>105270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2683.1775700934586</v>
      </c>
      <c r="N111" s="98">
        <f t="shared" si="28"/>
        <v>894.39252336448624</v>
      </c>
      <c r="O111" s="100">
        <f t="shared" si="29"/>
        <v>0</v>
      </c>
      <c r="P111" s="101">
        <f t="shared" si="30"/>
        <v>-105.60747663551376</v>
      </c>
      <c r="Q111" s="102">
        <f t="shared" si="31"/>
        <v>0.89439252336448627</v>
      </c>
      <c r="R111" s="272"/>
      <c r="S111" s="1">
        <v>0.31388888888888888</v>
      </c>
      <c r="T111" s="2">
        <v>0.36837962962962961</v>
      </c>
      <c r="U111" s="103">
        <v>14.850000000000003</v>
      </c>
      <c r="V111" s="104">
        <v>78.466666666666654</v>
      </c>
      <c r="W111" s="105"/>
      <c r="X111" s="106"/>
      <c r="Y111" s="264"/>
      <c r="Z111" s="265"/>
      <c r="AA111" s="110">
        <f t="shared" si="32"/>
        <v>-316.8224299065414</v>
      </c>
      <c r="AB111" s="102">
        <f t="shared" si="33"/>
        <v>0.89439252336448616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2821.3301702626218</v>
      </c>
      <c r="N123" s="138">
        <f t="shared" ref="N123:N128" si="38">M123/L123</f>
        <v>742.45530796384787</v>
      </c>
      <c r="O123" s="139">
        <f t="shared" ref="O123:O128" si="39">L123-I123</f>
        <v>0</v>
      </c>
      <c r="P123" s="140">
        <f t="shared" ref="P123:P128" si="40">N123-K123</f>
        <v>-94.386797299310047</v>
      </c>
      <c r="Q123" s="141">
        <f t="shared" ref="Q123:Q128" si="41">N123/K123</f>
        <v>0.8872107453656044</v>
      </c>
      <c r="R123" s="273"/>
      <c r="S123" s="142">
        <f>S107</f>
        <v>0.16666666666666666</v>
      </c>
      <c r="T123" s="143">
        <f>INDEX(T107:T122,COUNTA(T107:T122))</f>
        <v>0.36837962962962961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-358.66982973737822</v>
      </c>
      <c r="AB123" s="141">
        <f t="shared" ref="AB123:AB128" si="43">M123/J123</f>
        <v>0.88721074536560429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225</v>
      </c>
      <c r="G124" s="158">
        <f t="shared" ref="G124:G128" si="44">E124*F124</f>
        <v>3019.5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3201.5810276680099</v>
      </c>
      <c r="N124" s="162">
        <f t="shared" si="38"/>
        <v>533.59683794466832</v>
      </c>
      <c r="O124" s="164">
        <f t="shared" si="39"/>
        <v>0</v>
      </c>
      <c r="P124" s="165">
        <f t="shared" si="40"/>
        <v>-66.403162055331677</v>
      </c>
      <c r="Q124" s="151">
        <f t="shared" si="41"/>
        <v>0.88932806324111391</v>
      </c>
      <c r="R124" s="271">
        <f>Q140</f>
        <v>0.87097548867182606</v>
      </c>
      <c r="S124" s="166">
        <v>0.70833333333333337</v>
      </c>
      <c r="T124" s="167">
        <v>0.71126157407407409</v>
      </c>
      <c r="U124" s="168"/>
      <c r="V124" s="169">
        <v>4.216666666666633</v>
      </c>
      <c r="W124" s="167"/>
      <c r="X124" s="170"/>
      <c r="Y124" s="274"/>
      <c r="Z124" s="275"/>
      <c r="AA124" s="108">
        <f t="shared" si="42"/>
        <v>-398.41897233199006</v>
      </c>
      <c r="AB124" s="151">
        <f t="shared" si="43"/>
        <v>0.88932806324111391</v>
      </c>
      <c r="AC124" s="276">
        <f>AB140</f>
        <v>0.87097548867182606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1774</v>
      </c>
      <c r="G125" s="94">
        <f t="shared" si="44"/>
        <v>45485.36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3141.3674372847936</v>
      </c>
      <c r="N125" s="98">
        <f t="shared" si="38"/>
        <v>285.57885793498122</v>
      </c>
      <c r="O125" s="100">
        <f t="shared" si="39"/>
        <v>0</v>
      </c>
      <c r="P125" s="101">
        <f t="shared" si="40"/>
        <v>-41.693869337746037</v>
      </c>
      <c r="Q125" s="102">
        <f t="shared" si="41"/>
        <v>0.8726020659124426</v>
      </c>
      <c r="R125" s="272"/>
      <c r="S125" s="1">
        <v>0.71535879629629628</v>
      </c>
      <c r="T125" s="2">
        <v>0.73888888888888893</v>
      </c>
      <c r="U125" s="103">
        <v>5.8999999999999631</v>
      </c>
      <c r="V125" s="104">
        <v>33.883333333333411</v>
      </c>
      <c r="W125" s="105"/>
      <c r="X125" s="112"/>
      <c r="Y125" s="264"/>
      <c r="Z125" s="265"/>
      <c r="AA125" s="110">
        <f t="shared" si="42"/>
        <v>-458.6325627152064</v>
      </c>
      <c r="AB125" s="102">
        <f t="shared" si="43"/>
        <v>0.87260206591244271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2241</v>
      </c>
      <c r="G126" s="94">
        <f t="shared" si="44"/>
        <v>66154.319999999992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3116.1066048667412</v>
      </c>
      <c r="N126" s="98">
        <f t="shared" si="38"/>
        <v>183.30038852157301</v>
      </c>
      <c r="O126" s="100">
        <f t="shared" si="39"/>
        <v>0</v>
      </c>
      <c r="P126" s="101">
        <f t="shared" si="40"/>
        <v>-28.464317360779916</v>
      </c>
      <c r="Q126" s="102">
        <f t="shared" si="41"/>
        <v>0.86558516801853924</v>
      </c>
      <c r="R126" s="272"/>
      <c r="S126" s="1">
        <v>0.74305555555555558</v>
      </c>
      <c r="T126" s="2">
        <v>0.77302083333333338</v>
      </c>
      <c r="U126" s="103">
        <v>5.9999999999999787</v>
      </c>
      <c r="V126" s="104">
        <v>43.150000000000034</v>
      </c>
      <c r="W126" s="105"/>
      <c r="X126" s="112"/>
      <c r="Y126" s="264"/>
      <c r="Z126" s="265"/>
      <c r="AA126" s="110">
        <f t="shared" si="42"/>
        <v>-483.89339513325876</v>
      </c>
      <c r="AB126" s="102">
        <f t="shared" si="43"/>
        <v>0.86558516801853924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2321</v>
      </c>
      <c r="G127" s="94">
        <f t="shared" si="44"/>
        <v>69281.850000000006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3115.4362416107415</v>
      </c>
      <c r="N127" s="98">
        <f t="shared" si="38"/>
        <v>183.26095538886716</v>
      </c>
      <c r="O127" s="100">
        <f t="shared" si="39"/>
        <v>0</v>
      </c>
      <c r="P127" s="101">
        <f t="shared" si="40"/>
        <v>-28.503750493485768</v>
      </c>
      <c r="Q127" s="102">
        <f t="shared" si="41"/>
        <v>0.86539895600298389</v>
      </c>
      <c r="R127" s="272"/>
      <c r="S127" s="1">
        <v>0.77659722222222227</v>
      </c>
      <c r="T127" s="2">
        <v>0.80763888888888891</v>
      </c>
      <c r="U127" s="103">
        <v>5.1500000000000057</v>
      </c>
      <c r="V127" s="104">
        <v>44.699999999999953</v>
      </c>
      <c r="W127" s="105"/>
      <c r="X127" s="106"/>
      <c r="Y127" s="264"/>
      <c r="Z127" s="265"/>
      <c r="AA127" s="110">
        <f t="shared" si="42"/>
        <v>-484.56375838925851</v>
      </c>
      <c r="AB127" s="102">
        <f t="shared" si="43"/>
        <v>0.86539895600298378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2810</v>
      </c>
      <c r="G128" s="94">
        <f t="shared" si="44"/>
        <v>80281.7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3103.067484662582</v>
      </c>
      <c r="N128" s="98">
        <f t="shared" si="38"/>
        <v>258.58895705521519</v>
      </c>
      <c r="O128" s="100">
        <f t="shared" si="39"/>
        <v>0</v>
      </c>
      <c r="P128" s="101">
        <f t="shared" si="40"/>
        <v>-41.411042944784811</v>
      </c>
      <c r="Q128" s="102">
        <f t="shared" si="41"/>
        <v>0.86196319018405065</v>
      </c>
      <c r="R128" s="272"/>
      <c r="S128" s="1">
        <v>0.81111111111111112</v>
      </c>
      <c r="T128" s="2">
        <v>0.84884259259259254</v>
      </c>
      <c r="U128" s="103">
        <v>4.9999999999999822</v>
      </c>
      <c r="V128" s="104">
        <v>54.333333333333243</v>
      </c>
      <c r="W128" s="105"/>
      <c r="X128" s="106"/>
      <c r="Y128" s="264"/>
      <c r="Z128" s="265"/>
      <c r="AA128" s="110">
        <f t="shared" si="42"/>
        <v>-496.93251533741795</v>
      </c>
      <c r="AB128" s="102">
        <f t="shared" si="43"/>
        <v>0.86196319018405054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3135.5117592185738</v>
      </c>
      <c r="N140" s="138">
        <f>M140/L140</f>
        <v>248.85013962052173</v>
      </c>
      <c r="O140" s="139">
        <f>L140-I140</f>
        <v>0</v>
      </c>
      <c r="P140" s="140">
        <f>N140-K140</f>
        <v>-36.864146093763992</v>
      </c>
      <c r="Q140" s="141">
        <f>N140/K140</f>
        <v>0.87097548867182606</v>
      </c>
      <c r="R140" s="273"/>
      <c r="S140" s="142">
        <f>S124</f>
        <v>0.70833333333333337</v>
      </c>
      <c r="T140" s="143">
        <f>INDEX(T124:T139,COUNTA(T124:T139))</f>
        <v>0.84884259259259254</v>
      </c>
      <c r="U140" s="144"/>
      <c r="V140" s="155"/>
      <c r="W140" s="134"/>
      <c r="X140" s="138"/>
      <c r="Y140" s="260"/>
      <c r="Z140" s="261"/>
      <c r="AA140" s="156">
        <f>M140-J140</f>
        <v>-464.48824078142616</v>
      </c>
      <c r="AB140" s="141">
        <f>M140/J140</f>
        <v>0.87097548867182606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2155</v>
      </c>
      <c r="G141" s="158">
        <f t="shared" ref="G141:G143" si="48">E141*F141</f>
        <v>47862.55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2648.6855582109897</v>
      </c>
      <c r="N141" s="162">
        <f>M141/L141</f>
        <v>662.17138955274743</v>
      </c>
      <c r="O141" s="164">
        <f>L141-I141</f>
        <v>0</v>
      </c>
      <c r="P141" s="165">
        <f>N141-K141</f>
        <v>-87.828610447252572</v>
      </c>
      <c r="Q141" s="151">
        <f>N141/K141</f>
        <v>0.88289518607032991</v>
      </c>
      <c r="R141" s="271">
        <f>Q157</f>
        <v>0.88820404736096248</v>
      </c>
      <c r="S141" s="166">
        <v>0.70846064814814813</v>
      </c>
      <c r="T141" s="167">
        <v>0.74236111111111114</v>
      </c>
      <c r="U141" s="168"/>
      <c r="V141" s="169">
        <v>48.816666666666734</v>
      </c>
      <c r="W141" s="172"/>
      <c r="X141" s="150"/>
      <c r="Y141" s="274"/>
      <c r="Z141" s="275"/>
      <c r="AA141" s="108">
        <f>M141-J141</f>
        <v>-351.31444178901029</v>
      </c>
      <c r="AB141" s="151">
        <f>M141/J141</f>
        <v>0.88289518607032991</v>
      </c>
      <c r="AC141" s="276">
        <f>AB157</f>
        <v>0.88820404736096248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3033</v>
      </c>
      <c r="G142" s="94">
        <f t="shared" si="48"/>
        <v>50651.1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2939.1117092866739</v>
      </c>
      <c r="N142" s="98">
        <f>M142/L142</f>
        <v>979.70390309555796</v>
      </c>
      <c r="O142" s="100">
        <f>L142-I142</f>
        <v>0</v>
      </c>
      <c r="P142" s="101">
        <f>N142-K142</f>
        <v>-120.29609690444204</v>
      </c>
      <c r="Q142" s="102">
        <f>N142/K142</f>
        <v>0.89063991190505265</v>
      </c>
      <c r="R142" s="272"/>
      <c r="S142" s="1">
        <v>0.7465856481481481</v>
      </c>
      <c r="T142" s="2">
        <v>0.7895833333333333</v>
      </c>
      <c r="U142" s="103">
        <v>6.0833333333332185</v>
      </c>
      <c r="V142" s="104">
        <v>61.9166666666667</v>
      </c>
      <c r="W142" s="105"/>
      <c r="X142" s="106"/>
      <c r="Y142" s="264"/>
      <c r="Z142" s="265"/>
      <c r="AA142" s="110">
        <f>M142-J142</f>
        <v>-360.88829071332611</v>
      </c>
      <c r="AB142" s="102">
        <f>M142/J142</f>
        <v>0.89063991190505265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5802</v>
      </c>
      <c r="G143" s="94">
        <f t="shared" si="48"/>
        <v>103797.78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2938.9615871675778</v>
      </c>
      <c r="N143" s="98">
        <f>M143/L143</f>
        <v>734.74039679189445</v>
      </c>
      <c r="O143" s="100">
        <f>L143-I143</f>
        <v>0</v>
      </c>
      <c r="P143" s="101">
        <f>N143-K143</f>
        <v>-90.259603208105545</v>
      </c>
      <c r="Q143" s="102">
        <f>N143/K143</f>
        <v>0.89059442035381142</v>
      </c>
      <c r="R143" s="272"/>
      <c r="S143" s="1">
        <v>0.79305555555555551</v>
      </c>
      <c r="T143" s="2">
        <v>0.87531250000000005</v>
      </c>
      <c r="U143" s="103">
        <v>4.9999999999999822</v>
      </c>
      <c r="V143" s="104">
        <v>118.45000000000013</v>
      </c>
      <c r="W143" s="105"/>
      <c r="X143" s="106"/>
      <c r="Y143" s="264"/>
      <c r="Z143" s="265"/>
      <c r="AA143" s="110">
        <f>M143-J143</f>
        <v>-361.03841283242218</v>
      </c>
      <c r="AB143" s="102">
        <f>M143/J143</f>
        <v>0.89059442035381142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2842.25295155508</v>
      </c>
      <c r="N157" s="138">
        <f>M157/L157</f>
        <v>775.15989587865818</v>
      </c>
      <c r="O157" s="139">
        <f>L157-I157</f>
        <v>0</v>
      </c>
      <c r="P157" s="140">
        <f>N157-K157</f>
        <v>-97.567376848614572</v>
      </c>
      <c r="Q157" s="141">
        <f>N157/K157</f>
        <v>0.88820404736096248</v>
      </c>
      <c r="R157" s="273"/>
      <c r="S157" s="142">
        <f>S141</f>
        <v>0.70846064814814813</v>
      </c>
      <c r="T157" s="143">
        <f>INDEX(T141:T156,COUNTA(T141:T156))</f>
        <v>0.87531250000000005</v>
      </c>
      <c r="U157" s="144"/>
      <c r="V157" s="155"/>
      <c r="W157" s="88"/>
      <c r="X157" s="90"/>
      <c r="Y157" s="260"/>
      <c r="Z157" s="261"/>
      <c r="AA157" s="156">
        <f>M157-J157</f>
        <v>-357.74704844491998</v>
      </c>
      <c r="AB157" s="141">
        <f>M157/J157</f>
        <v>0.88820404736096248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1979</v>
      </c>
      <c r="G158" s="158">
        <f t="shared" ref="G158:G160" si="53">E158*F158</f>
        <v>44092.12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2942.7509293680364</v>
      </c>
      <c r="N158" s="162">
        <f>M158/L158</f>
        <v>588.55018587360723</v>
      </c>
      <c r="O158" s="164">
        <f>L158-I158</f>
        <v>0</v>
      </c>
      <c r="P158" s="165">
        <f>N158-K158</f>
        <v>-71.449814126392766</v>
      </c>
      <c r="Q158" s="151">
        <f>N158/K158</f>
        <v>0.89174270586910187</v>
      </c>
      <c r="R158" s="271">
        <f>Q174</f>
        <v>0.89122283299272032</v>
      </c>
      <c r="S158" s="166">
        <v>0.70833333333333337</v>
      </c>
      <c r="T158" s="167">
        <v>0.73635416666666664</v>
      </c>
      <c r="U158" s="168"/>
      <c r="V158" s="169">
        <v>40.349999999999909</v>
      </c>
      <c r="W158" s="172"/>
      <c r="X158" s="150"/>
      <c r="Y158" s="274"/>
      <c r="Z158" s="275"/>
      <c r="AA158" s="108">
        <f>M158-J158</f>
        <v>-357.2490706319636</v>
      </c>
      <c r="AB158" s="151">
        <f>M158/J158</f>
        <v>0.89174270586910198</v>
      </c>
      <c r="AC158" s="276">
        <f>AB174</f>
        <v>0.89122283299272032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1227</v>
      </c>
      <c r="G159" s="94">
        <f t="shared" si="53"/>
        <v>22306.86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2940.8788282290316</v>
      </c>
      <c r="N159" s="98">
        <f>M159/L159</f>
        <v>735.21970705725789</v>
      </c>
      <c r="O159" s="100">
        <f>L159-I159</f>
        <v>0</v>
      </c>
      <c r="P159" s="101">
        <f>N159-K159</f>
        <v>-89.780292942742108</v>
      </c>
      <c r="Q159" s="102">
        <f>N159/K159</f>
        <v>0.89117540249364591</v>
      </c>
      <c r="R159" s="272"/>
      <c r="S159" s="1">
        <v>0.73958333333333337</v>
      </c>
      <c r="T159" s="2">
        <v>0.75696759259259261</v>
      </c>
      <c r="U159" s="103">
        <v>4.6500000000000874</v>
      </c>
      <c r="V159" s="104">
        <v>25.033333333333303</v>
      </c>
      <c r="W159" s="105"/>
      <c r="X159" s="106"/>
      <c r="Y159" s="264"/>
      <c r="Z159" s="265"/>
      <c r="AA159" s="110">
        <f>M159-J159</f>
        <v>-359.12117177096843</v>
      </c>
      <c r="AB159" s="102">
        <f>M159/J159</f>
        <v>0.89117540249364591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9074</v>
      </c>
      <c r="G160" s="94">
        <f t="shared" si="53"/>
        <v>151172.84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2939.476289030863</v>
      </c>
      <c r="N160" s="98">
        <f>M160/L160</f>
        <v>734.86907225771574</v>
      </c>
      <c r="O160" s="100">
        <f>L160-I160</f>
        <v>0</v>
      </c>
      <c r="P160" s="101">
        <f>N160-K160</f>
        <v>-90.130927742284257</v>
      </c>
      <c r="Q160" s="102">
        <f>N160/K160</f>
        <v>0.89075039061541306</v>
      </c>
      <c r="R160" s="272"/>
      <c r="S160" s="1">
        <v>0.76111111111111107</v>
      </c>
      <c r="T160" s="2">
        <v>0.88973379629629634</v>
      </c>
      <c r="U160" s="103">
        <v>5.9666666666665868</v>
      </c>
      <c r="V160" s="104">
        <v>185.21666666666678</v>
      </c>
      <c r="W160" s="105"/>
      <c r="X160" s="106"/>
      <c r="Y160" s="264"/>
      <c r="Z160" s="265"/>
      <c r="AA160" s="110">
        <f>M160-J160</f>
        <v>-360.52371096913703</v>
      </c>
      <c r="AB160" s="102">
        <f>M160/J160</f>
        <v>0.89075039061541306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2941.035348875977</v>
      </c>
      <c r="N174" s="138">
        <f>M174/L174</f>
        <v>678.70046512522549</v>
      </c>
      <c r="O174" s="139">
        <f>L174-I174</f>
        <v>0</v>
      </c>
      <c r="P174" s="140">
        <f>N174-K174</f>
        <v>-82.837996413236056</v>
      </c>
      <c r="Q174" s="141">
        <f>N174/K174</f>
        <v>0.89122283299272032</v>
      </c>
      <c r="R174" s="273"/>
      <c r="S174" s="142">
        <f>S158</f>
        <v>0.70833333333333337</v>
      </c>
      <c r="T174" s="143">
        <f>INDEX(T158:T173,COUNTA(T158:T173))</f>
        <v>0.88973379629629634</v>
      </c>
      <c r="U174" s="144"/>
      <c r="V174" s="155"/>
      <c r="W174" s="88"/>
      <c r="X174" s="90"/>
      <c r="Y174" s="260"/>
      <c r="Z174" s="261"/>
      <c r="AA174" s="156">
        <f>M174-J174</f>
        <v>-358.96465112402302</v>
      </c>
      <c r="AB174" s="141">
        <f>M174/J174</f>
        <v>0.89122283299272032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1305</v>
      </c>
      <c r="G175" s="158">
        <f t="shared" ref="G175:G178" si="58">E175*F175</f>
        <v>18309.149999999998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2676.9230769230826</v>
      </c>
      <c r="N175" s="162">
        <f>M175/L175</f>
        <v>892.3076923076942</v>
      </c>
      <c r="O175" s="164">
        <f>L175-I175</f>
        <v>0</v>
      </c>
      <c r="P175" s="165">
        <f>N175-K175</f>
        <v>-107.6923076923058</v>
      </c>
      <c r="Q175" s="151">
        <f>N175/K175</f>
        <v>0.89230769230769424</v>
      </c>
      <c r="R175" s="271">
        <f>Q191</f>
        <v>0.88380197252301951</v>
      </c>
      <c r="S175" s="166">
        <v>0.70833333333333337</v>
      </c>
      <c r="T175" s="167">
        <v>0.72864583333333333</v>
      </c>
      <c r="U175" s="168"/>
      <c r="V175" s="169">
        <v>29.249999999999936</v>
      </c>
      <c r="W175" s="172"/>
      <c r="X175" s="150"/>
      <c r="Y175" s="274"/>
      <c r="Z175" s="275"/>
      <c r="AA175" s="108">
        <f>M175-J175</f>
        <v>-323.07692307691741</v>
      </c>
      <c r="AB175" s="151">
        <f>M175/J175</f>
        <v>0.89230769230769424</v>
      </c>
      <c r="AC175" s="276">
        <f>AB191</f>
        <v>0.88380197252301951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2257</v>
      </c>
      <c r="G176" s="94">
        <f t="shared" si="58"/>
        <v>41032.26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2672.7631578947348</v>
      </c>
      <c r="N176" s="98">
        <f>M176/L176</f>
        <v>668.19078947368371</v>
      </c>
      <c r="O176" s="100">
        <f>L176-I176</f>
        <v>0</v>
      </c>
      <c r="P176" s="101">
        <f>N176-K176</f>
        <v>-81.809210526316292</v>
      </c>
      <c r="Q176" s="102">
        <f>N176/K176</f>
        <v>0.89092105263157828</v>
      </c>
      <c r="R176" s="272"/>
      <c r="S176" s="1">
        <v>0.73912037037037037</v>
      </c>
      <c r="T176" s="2">
        <v>0.77430555555555558</v>
      </c>
      <c r="U176" s="103">
        <v>15.083333333333346</v>
      </c>
      <c r="V176" s="104">
        <v>50.6666666666667</v>
      </c>
      <c r="W176" s="105"/>
      <c r="X176" s="106"/>
      <c r="Y176" s="264"/>
      <c r="Z176" s="265"/>
      <c r="AA176" s="110">
        <f>M176-J176</f>
        <v>-327.23684210526517</v>
      </c>
      <c r="AB176" s="102">
        <f>M176/J176</f>
        <v>0.89092105263157828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5593</v>
      </c>
      <c r="G177" s="94">
        <f t="shared" si="58"/>
        <v>79868.039999999994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3109.6216216216208</v>
      </c>
      <c r="N177" s="98">
        <f>M177/L177</f>
        <v>1036.5405405405402</v>
      </c>
      <c r="O177" s="100">
        <f>L177-I177</f>
        <v>0</v>
      </c>
      <c r="P177" s="101">
        <f>N177-K177</f>
        <v>-163.45945945945982</v>
      </c>
      <c r="Q177" s="102">
        <f>N177/K177</f>
        <v>0.86378378378378351</v>
      </c>
      <c r="R177" s="272"/>
      <c r="S177" s="1">
        <v>0.78478009259259263</v>
      </c>
      <c r="T177" s="2">
        <v>0.85972222222222228</v>
      </c>
      <c r="U177" s="103">
        <v>15.083333333333346</v>
      </c>
      <c r="V177" s="104">
        <v>107.9166666666667</v>
      </c>
      <c r="W177" s="105">
        <v>0.85972222222222228</v>
      </c>
      <c r="X177" s="106">
        <v>0.91260416666666666</v>
      </c>
      <c r="Y177" s="264"/>
      <c r="Z177" s="265"/>
      <c r="AA177" s="110">
        <f>M177-J177</f>
        <v>-490.37837837837924</v>
      </c>
      <c r="AB177" s="102">
        <f>M177/J177</f>
        <v>0.86378378378378351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7577</v>
      </c>
      <c r="G178" s="94">
        <f t="shared" si="58"/>
        <v>106305.31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2676.5969973506062</v>
      </c>
      <c r="N178" s="98">
        <f>M178/L178</f>
        <v>892.19899911686878</v>
      </c>
      <c r="O178" s="100">
        <f>L178-I178</f>
        <v>0</v>
      </c>
      <c r="P178" s="101">
        <f>N178-K178</f>
        <v>-107.80100088313122</v>
      </c>
      <c r="Q178" s="102">
        <f>N178/K178</f>
        <v>0.89219899911686873</v>
      </c>
      <c r="R178" s="272"/>
      <c r="S178" s="1">
        <v>0.91260416666666666</v>
      </c>
      <c r="T178" s="2">
        <v>1.0305555555555554</v>
      </c>
      <c r="U178" s="103">
        <v>76.14999999999992</v>
      </c>
      <c r="V178" s="104">
        <v>169.84999999999985</v>
      </c>
      <c r="W178" s="105"/>
      <c r="X178" s="106"/>
      <c r="Y178" s="264"/>
      <c r="Z178" s="265"/>
      <c r="AA178" s="110">
        <f>M178-J178</f>
        <v>-323.40300264939378</v>
      </c>
      <c r="AB178" s="102">
        <f>M178/J178</f>
        <v>0.89219899911686873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2783.9762134475113</v>
      </c>
      <c r="N191" s="138">
        <f t="shared" ref="N191:N197" si="62">M191/L191</f>
        <v>856.60806567615737</v>
      </c>
      <c r="O191" s="139">
        <f t="shared" ref="O191:O197" si="63">L191-I191</f>
        <v>0</v>
      </c>
      <c r="P191" s="140">
        <f t="shared" ref="P191:P197" si="64">N191-K191</f>
        <v>-112.62270355461192</v>
      </c>
      <c r="Q191" s="141">
        <f t="shared" ref="Q191:Q197" si="65">N191/K191</f>
        <v>0.88380197252301951</v>
      </c>
      <c r="R191" s="273"/>
      <c r="S191" s="142">
        <f>S175</f>
        <v>0.70833333333333337</v>
      </c>
      <c r="T191" s="143">
        <f>INDEX(T175:T190,COUNTA(T175:T190))</f>
        <v>1.0305555555555554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-366.02378655248867</v>
      </c>
      <c r="AB191" s="141">
        <f t="shared" ref="AB191:AB197" si="67">M191/J191</f>
        <v>0.88380197252301951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1163</v>
      </c>
      <c r="G192" s="158">
        <f t="shared" ref="G192:G197" si="68">E192*F192</f>
        <v>21143.34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3110.5497771174009</v>
      </c>
      <c r="N192" s="162">
        <f t="shared" si="62"/>
        <v>1036.8499257058004</v>
      </c>
      <c r="O192" s="164">
        <f t="shared" si="63"/>
        <v>0</v>
      </c>
      <c r="P192" s="165">
        <f t="shared" si="64"/>
        <v>-163.15007429419961</v>
      </c>
      <c r="Q192" s="151">
        <f t="shared" si="65"/>
        <v>0.8640416047548336</v>
      </c>
      <c r="R192" s="271">
        <f>Q208</f>
        <v>0.86992936036825119</v>
      </c>
      <c r="S192" s="166">
        <v>0.70833333333333337</v>
      </c>
      <c r="T192" s="167">
        <v>0.72391203703703699</v>
      </c>
      <c r="U192" s="168"/>
      <c r="V192" s="169">
        <v>22.433333333333216</v>
      </c>
      <c r="W192" s="167"/>
      <c r="X192" s="170"/>
      <c r="Y192" s="274"/>
      <c r="Z192" s="275"/>
      <c r="AA192" s="173">
        <f t="shared" si="66"/>
        <v>-489.45022288259906</v>
      </c>
      <c r="AB192" s="151">
        <f t="shared" si="67"/>
        <v>0.8640416047548336</v>
      </c>
      <c r="AC192" s="276">
        <f>AB208</f>
        <v>0.86992936036825119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1802</v>
      </c>
      <c r="G193" s="94">
        <f t="shared" si="68"/>
        <v>32760.36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3109.8753595397939</v>
      </c>
      <c r="N193" s="98">
        <f t="shared" si="62"/>
        <v>1036.625119846598</v>
      </c>
      <c r="O193" s="100">
        <f t="shared" si="63"/>
        <v>0</v>
      </c>
      <c r="P193" s="101">
        <f t="shared" si="64"/>
        <v>-163.37488015340205</v>
      </c>
      <c r="Q193" s="102">
        <f t="shared" si="65"/>
        <v>0.86385426653883168</v>
      </c>
      <c r="R193" s="272"/>
      <c r="S193" s="1">
        <v>0.73418981481481482</v>
      </c>
      <c r="T193" s="2">
        <v>0.7583333333333333</v>
      </c>
      <c r="U193" s="103">
        <v>14.800000000000075</v>
      </c>
      <c r="V193" s="104">
        <v>34.766666666666609</v>
      </c>
      <c r="W193" s="105"/>
      <c r="X193" s="112"/>
      <c r="Y193" s="264"/>
      <c r="Z193" s="265"/>
      <c r="AA193" s="174">
        <f t="shared" si="66"/>
        <v>-490.12464046020614</v>
      </c>
      <c r="AB193" s="102">
        <f t="shared" si="67"/>
        <v>0.86385426653883168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2921</v>
      </c>
      <c r="G194" s="94">
        <f t="shared" si="68"/>
        <v>72499.22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2915.3313002495192</v>
      </c>
      <c r="N194" s="98">
        <f t="shared" si="62"/>
        <v>728.83282506237981</v>
      </c>
      <c r="O194" s="100">
        <f t="shared" si="63"/>
        <v>0</v>
      </c>
      <c r="P194" s="101">
        <f t="shared" si="64"/>
        <v>-96.167174937620189</v>
      </c>
      <c r="Q194" s="102">
        <f t="shared" si="65"/>
        <v>0.88343372734833914</v>
      </c>
      <c r="R194" s="272"/>
      <c r="S194" s="1">
        <v>0.76875000000000004</v>
      </c>
      <c r="T194" s="2">
        <v>0.81049768518518517</v>
      </c>
      <c r="U194" s="103">
        <v>15.000000000000107</v>
      </c>
      <c r="V194" s="104">
        <v>60.116666666666575</v>
      </c>
      <c r="W194" s="105"/>
      <c r="X194" s="112"/>
      <c r="Y194" s="264"/>
      <c r="Z194" s="265"/>
      <c r="AA194" s="174">
        <f t="shared" si="66"/>
        <v>-384.66869975048076</v>
      </c>
      <c r="AB194" s="102">
        <f t="shared" si="67"/>
        <v>0.88343372734833914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2445</v>
      </c>
      <c r="G195" s="94">
        <f t="shared" si="68"/>
        <v>61198.350000000006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2912.6406353408347</v>
      </c>
      <c r="N195" s="98">
        <f t="shared" si="62"/>
        <v>728.16015883520868</v>
      </c>
      <c r="O195" s="100">
        <f t="shared" si="63"/>
        <v>0</v>
      </c>
      <c r="P195" s="101">
        <f t="shared" si="64"/>
        <v>-96.839841164791324</v>
      </c>
      <c r="Q195" s="102">
        <f t="shared" si="65"/>
        <v>0.88261837434570745</v>
      </c>
      <c r="R195" s="272"/>
      <c r="S195" s="1">
        <v>0.8208333333333333</v>
      </c>
      <c r="T195" s="2">
        <v>0.85581018518518515</v>
      </c>
      <c r="U195" s="103">
        <v>14.883333333333315</v>
      </c>
      <c r="V195" s="104">
        <v>50.366666666666653</v>
      </c>
      <c r="W195" s="105">
        <v>0.85581018518518515</v>
      </c>
      <c r="X195" s="106">
        <v>0.90902777777777755</v>
      </c>
      <c r="Y195" s="264"/>
      <c r="Z195" s="265"/>
      <c r="AA195" s="174">
        <f t="shared" si="66"/>
        <v>-387.35936465916529</v>
      </c>
      <c r="AB195" s="102">
        <f t="shared" si="67"/>
        <v>0.88261837434570745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3009</v>
      </c>
      <c r="G196" s="94">
        <f t="shared" si="68"/>
        <v>54703.62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3110.0775193798299</v>
      </c>
      <c r="N196" s="98">
        <f t="shared" si="62"/>
        <v>1036.6925064599434</v>
      </c>
      <c r="O196" s="100">
        <f t="shared" si="63"/>
        <v>0</v>
      </c>
      <c r="P196" s="101">
        <f t="shared" si="64"/>
        <v>-163.30749354005661</v>
      </c>
      <c r="Q196" s="102">
        <f t="shared" si="65"/>
        <v>0.86391042204995283</v>
      </c>
      <c r="R196" s="272"/>
      <c r="S196" s="1">
        <v>0.90902777777777755</v>
      </c>
      <c r="T196" s="2">
        <v>0.94934027777777774</v>
      </c>
      <c r="U196" s="103">
        <v>76.633333333333056</v>
      </c>
      <c r="V196" s="104">
        <v>58.050000000000281</v>
      </c>
      <c r="W196" s="105"/>
      <c r="X196" s="106"/>
      <c r="Y196" s="264"/>
      <c r="Z196" s="265"/>
      <c r="AA196" s="174">
        <f t="shared" si="66"/>
        <v>-489.92248062017006</v>
      </c>
      <c r="AB196" s="102">
        <f t="shared" si="67"/>
        <v>0.86391042204995272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5351</v>
      </c>
      <c r="G197" s="114">
        <f t="shared" si="68"/>
        <v>76412.28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3110.0419761058984</v>
      </c>
      <c r="N197" s="98">
        <f t="shared" si="62"/>
        <v>1036.6806587019662</v>
      </c>
      <c r="O197" s="100">
        <f t="shared" si="63"/>
        <v>0</v>
      </c>
      <c r="P197" s="101">
        <f t="shared" si="64"/>
        <v>-163.31934129803381</v>
      </c>
      <c r="Q197" s="102">
        <f t="shared" si="65"/>
        <v>0.86390054891830514</v>
      </c>
      <c r="R197" s="272"/>
      <c r="S197" s="1">
        <v>0.95972222222222192</v>
      </c>
      <c r="T197" s="2">
        <v>1.031412037037037</v>
      </c>
      <c r="U197" s="103">
        <v>14.949999999999619</v>
      </c>
      <c r="V197" s="104">
        <v>103.23333333333369</v>
      </c>
      <c r="W197" s="105"/>
      <c r="X197" s="3"/>
      <c r="Y197" s="264"/>
      <c r="Z197" s="265"/>
      <c r="AA197" s="174">
        <f t="shared" si="66"/>
        <v>-489.95802389410164</v>
      </c>
      <c r="AB197" s="102">
        <f t="shared" si="67"/>
        <v>0.86390054891830514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3044.7527612888794</v>
      </c>
      <c r="N208" s="138">
        <f>M208/L208</f>
        <v>913.42582838666374</v>
      </c>
      <c r="O208" s="139">
        <f>L208-I208</f>
        <v>0</v>
      </c>
      <c r="P208" s="140">
        <f>N208-K208</f>
        <v>-136.57417161333626</v>
      </c>
      <c r="Q208" s="141">
        <f>N208/K208</f>
        <v>0.86992936036825119</v>
      </c>
      <c r="R208" s="273"/>
      <c r="S208" s="142">
        <f>S192</f>
        <v>0.70833333333333337</v>
      </c>
      <c r="T208" s="143">
        <f>INDEX(T192:T207,COUNTA(T192:T207))</f>
        <v>1.031412037037037</v>
      </c>
      <c r="U208" s="144"/>
      <c r="V208" s="155"/>
      <c r="W208" s="134"/>
      <c r="X208" s="138"/>
      <c r="Y208" s="260"/>
      <c r="Z208" s="261"/>
      <c r="AA208" s="176">
        <f>M208-J208</f>
        <v>-455.24723871112064</v>
      </c>
      <c r="AB208" s="141">
        <f>M208/J208</f>
        <v>0.86992936036825119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512" priority="1" operator="greaterThan">
      <formula>0</formula>
    </cfRule>
  </conditionalFormatting>
  <conditionalFormatting sqref="P5:P208 AA5:AA208">
    <cfRule type="cellIs" dxfId="511" priority="4" operator="lessThan">
      <formula>0</formula>
    </cfRule>
  </conditionalFormatting>
  <conditionalFormatting sqref="Q5:Q208 AB5:AB208">
    <cfRule type="cellIs" dxfId="510" priority="2" operator="greaterThan">
      <formula>1</formula>
    </cfRule>
    <cfRule type="cellIs" dxfId="509" priority="3" operator="lessThan">
      <formula>0.8</formula>
    </cfRule>
  </conditionalFormatting>
  <conditionalFormatting sqref="AC5:AC23 R5:R208 AC124:AC129">
    <cfRule type="cellIs" dxfId="508" priority="5" operator="lessThan">
      <formula>0.8</formula>
    </cfRule>
  </conditionalFormatting>
  <conditionalFormatting sqref="AC29:AC37">
    <cfRule type="cellIs" dxfId="507" priority="15" operator="lessThan">
      <formula>0.8</formula>
    </cfRule>
  </conditionalFormatting>
  <conditionalFormatting sqref="AC39:AC44">
    <cfRule type="cellIs" dxfId="506" priority="14" operator="lessThan">
      <formula>0.8</formula>
    </cfRule>
  </conditionalFormatting>
  <conditionalFormatting sqref="AC56:AC61">
    <cfRule type="cellIs" dxfId="505" priority="8" operator="lessThan">
      <formula>0.8</formula>
    </cfRule>
  </conditionalFormatting>
  <conditionalFormatting sqref="AC73">
    <cfRule type="cellIs" dxfId="504" priority="13" operator="lessThan">
      <formula>0.8</formula>
    </cfRule>
  </conditionalFormatting>
  <conditionalFormatting sqref="AC90">
    <cfRule type="cellIs" dxfId="503" priority="7" operator="lessThan">
      <formula>0.8</formula>
    </cfRule>
  </conditionalFormatting>
  <conditionalFormatting sqref="AC107:AC112">
    <cfRule type="cellIs" dxfId="502" priority="6" operator="lessThan">
      <formula>0.8</formula>
    </cfRule>
  </conditionalFormatting>
  <conditionalFormatting sqref="AC141">
    <cfRule type="cellIs" dxfId="501" priority="12" operator="lessThan">
      <formula>0.8</formula>
    </cfRule>
  </conditionalFormatting>
  <conditionalFormatting sqref="AC158">
    <cfRule type="cellIs" dxfId="500" priority="11" operator="lessThan">
      <formula>0.8</formula>
    </cfRule>
  </conditionalFormatting>
  <conditionalFormatting sqref="AC175">
    <cfRule type="cellIs" dxfId="499" priority="10" operator="lessThan">
      <formula>0.8</formula>
    </cfRule>
  </conditionalFormatting>
  <conditionalFormatting sqref="AC192:AC197">
    <cfRule type="cellIs" dxfId="498" priority="9" operator="lessThan">
      <formula>0.8</formula>
    </cfRule>
  </conditionalFormatting>
  <dataValidations count="1">
    <dataValidation type="list" allowBlank="1" showInputMessage="1" showErrorMessage="1" sqref="Y5:Z208" xr:uid="{5751E45A-A50B-4E87-8071-42DA6C8C1842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6B4E-718A-41D4-8218-F2E7333A9E78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AA30" sqref="AA30"/>
      <selection pane="bottomLeft" activeCell="AA30" sqref="AA30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108454</v>
      </c>
      <c r="E1" s="76" t="s">
        <v>3</v>
      </c>
      <c r="F1" s="77">
        <f>SUM(G5:G157)</f>
        <v>5190220.5099999988</v>
      </c>
      <c r="G1" s="78" t="s">
        <v>73</v>
      </c>
      <c r="H1" s="79">
        <f>L21+L38+L55+L72+L89+L106+L123+L140+L157</f>
        <v>170.25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45979</v>
      </c>
      <c r="B2" s="323"/>
      <c r="C2" s="81" t="s">
        <v>34</v>
      </c>
      <c r="D2" s="82">
        <f>AVERAGE(N21,N38,N55,N72,N89,N106,N123,N140,N157)</f>
        <v>142.3466813896575</v>
      </c>
      <c r="E2" s="82" t="s">
        <v>80</v>
      </c>
      <c r="F2" s="83">
        <f>F1/D1</f>
        <v>47.856423091817717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3459</v>
      </c>
      <c r="G5" s="158">
        <f t="shared" ref="G5:G7" si="0">E5*F5</f>
        <v>68142.3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1077.6633491994808</v>
      </c>
      <c r="N5" s="162">
        <f>M5/L5</f>
        <v>82.897180707652367</v>
      </c>
      <c r="O5" s="178">
        <f>L5-I5</f>
        <v>0</v>
      </c>
      <c r="P5" s="179">
        <f>N5-K5</f>
        <v>-9.4105116000399391</v>
      </c>
      <c r="Q5" s="131">
        <f>N5/K5</f>
        <v>0.89805279099956736</v>
      </c>
      <c r="R5" s="272">
        <f>Q21</f>
        <v>0.88808693615713208</v>
      </c>
      <c r="S5" s="166">
        <v>0.16695601851851852</v>
      </c>
      <c r="T5" s="167">
        <v>0.30069444444444443</v>
      </c>
      <c r="U5" s="168"/>
      <c r="V5" s="169">
        <v>192.58333333333331</v>
      </c>
      <c r="W5" s="86"/>
      <c r="X5" s="87"/>
      <c r="Y5" s="274"/>
      <c r="Z5" s="275"/>
      <c r="AA5" s="108">
        <f>M5-J5</f>
        <v>-122.33665080051924</v>
      </c>
      <c r="AB5" s="109">
        <f>M5/J5</f>
        <v>0.89805279099956725</v>
      </c>
      <c r="AC5" s="289">
        <f>AB21</f>
        <v>0.88808693615713219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3051</v>
      </c>
      <c r="G6" s="94">
        <f t="shared" si="0"/>
        <v>73437.570000000007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2303.6073825503336</v>
      </c>
      <c r="N6" s="98">
        <f>M6/L6</f>
        <v>115.18036912751668</v>
      </c>
      <c r="O6" s="100">
        <f>L6-I6</f>
        <v>0</v>
      </c>
      <c r="P6" s="101">
        <f>N6-K6</f>
        <v>-14.819630872483316</v>
      </c>
      <c r="Q6" s="102">
        <f>N6/K6</f>
        <v>0.88600283944243607</v>
      </c>
      <c r="R6" s="272"/>
      <c r="S6" s="1">
        <v>0.37361111111111106</v>
      </c>
      <c r="T6" s="2">
        <v>0.42879629629629629</v>
      </c>
      <c r="U6" s="103">
        <v>5.9999999999998987</v>
      </c>
      <c r="V6" s="104">
        <v>79.466666666666725</v>
      </c>
      <c r="W6" s="105"/>
      <c r="X6" s="106"/>
      <c r="Y6" s="264"/>
      <c r="Z6" s="265"/>
      <c r="AA6" s="110">
        <f>M6-J6</f>
        <v>-296.39261744966643</v>
      </c>
      <c r="AB6" s="111">
        <f>M6/J6</f>
        <v>0.88600283944243596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2676</v>
      </c>
      <c r="G7" s="94">
        <f t="shared" si="0"/>
        <v>80199.72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2302.4856596558316</v>
      </c>
      <c r="N7" s="98">
        <f>M7/L7</f>
        <v>115.12428298279158</v>
      </c>
      <c r="O7" s="100">
        <f>L7-I7</f>
        <v>0</v>
      </c>
      <c r="P7" s="101">
        <f>N7-K7</f>
        <v>-14.875717017208416</v>
      </c>
      <c r="Q7" s="102">
        <f>N7/K7</f>
        <v>0.88557140755993524</v>
      </c>
      <c r="R7" s="272"/>
      <c r="S7" s="1">
        <v>0.43212962962962964</v>
      </c>
      <c r="T7" s="2">
        <v>0.48055555555555557</v>
      </c>
      <c r="U7" s="103">
        <v>4.8000000000000309</v>
      </c>
      <c r="V7" s="104">
        <v>69.733333333333334</v>
      </c>
      <c r="W7" s="105"/>
      <c r="X7" s="106"/>
      <c r="Y7" s="264"/>
      <c r="Z7" s="265"/>
      <c r="AA7" s="110">
        <f>M7-J7</f>
        <v>-297.51434034416843</v>
      </c>
      <c r="AB7" s="111">
        <f>M7/J7</f>
        <v>0.88557140755993524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2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1894.585463801882</v>
      </c>
      <c r="N21" s="138">
        <f>M21/L21</f>
        <v>107.2406866302952</v>
      </c>
      <c r="O21" s="139">
        <f>L21-I21</f>
        <v>0</v>
      </c>
      <c r="P21" s="140">
        <f>N21-K21</f>
        <v>-13.514030350836876</v>
      </c>
      <c r="Q21" s="141">
        <f>N21/K21</f>
        <v>0.88808693615713208</v>
      </c>
      <c r="R21" s="273"/>
      <c r="S21" s="142">
        <f>S5</f>
        <v>0.16695601851851852</v>
      </c>
      <c r="T21" s="143">
        <f>INDEX(T5:T20,COUNTA(T5:T20))</f>
        <v>0.48055555555555557</v>
      </c>
      <c r="U21" s="144"/>
      <c r="V21" s="144"/>
      <c r="W21" s="145"/>
      <c r="X21" s="146"/>
      <c r="Y21" s="260"/>
      <c r="Z21" s="261"/>
      <c r="AA21" s="147">
        <f>M21-J21</f>
        <v>-238.74786953145144</v>
      </c>
      <c r="AB21" s="148">
        <f>M21/J21</f>
        <v>0.88808693615713219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4911</v>
      </c>
      <c r="G22" s="158">
        <f t="shared" ref="G22:G25" si="5">E22*F22</f>
        <v>278797.47000000003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1773.8135848299387</v>
      </c>
      <c r="N22" s="162">
        <f>M22/L22</f>
        <v>70.952543393197544</v>
      </c>
      <c r="O22" s="164">
        <f>L22-I22</f>
        <v>0</v>
      </c>
      <c r="P22" s="165">
        <f>N22-K22</f>
        <v>-9.0474566068024558</v>
      </c>
      <c r="Q22" s="151">
        <f>N22/K22</f>
        <v>0.88690679241496928</v>
      </c>
      <c r="R22" s="271">
        <f>Q38</f>
        <v>0.88704706775142339</v>
      </c>
      <c r="S22" s="166">
        <v>0.25</v>
      </c>
      <c r="T22" s="167">
        <v>0.36535879629629631</v>
      </c>
      <c r="U22" s="168"/>
      <c r="V22" s="169">
        <v>166.11666666666667</v>
      </c>
      <c r="W22" s="180"/>
      <c r="X22" s="162"/>
      <c r="Y22" s="274"/>
      <c r="Z22" s="275"/>
      <c r="AA22" s="108">
        <f>M22-J22</f>
        <v>-226.18641517006131</v>
      </c>
      <c r="AB22" s="151">
        <f>M22/J22</f>
        <v>0.88690679241496939</v>
      </c>
      <c r="AC22" s="349">
        <f>AB38</f>
        <v>0.88704706775142339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1441</v>
      </c>
      <c r="G23" s="94">
        <f t="shared" si="5"/>
        <v>74730.259999999995</v>
      </c>
      <c r="H23" s="95"/>
      <c r="I23" s="96">
        <v>25</v>
      </c>
      <c r="J23" s="97">
        <v>2000</v>
      </c>
      <c r="K23" s="98">
        <f t="shared" ref="K23:K60" si="6">J23/I23</f>
        <v>80</v>
      </c>
      <c r="L23" s="99">
        <v>25</v>
      </c>
      <c r="M23" s="97">
        <f>F23/V23*60</f>
        <v>1766.8937329700261</v>
      </c>
      <c r="N23" s="98">
        <f>M23/L23</f>
        <v>70.675749318801039</v>
      </c>
      <c r="O23" s="100">
        <f>L23-I23</f>
        <v>0</v>
      </c>
      <c r="P23" s="101">
        <f>N23-K23</f>
        <v>-9.3242506811989614</v>
      </c>
      <c r="Q23" s="102">
        <f>N23/K23</f>
        <v>0.88344686648501303</v>
      </c>
      <c r="R23" s="272"/>
      <c r="S23" s="1">
        <v>0.36879629629629629</v>
      </c>
      <c r="T23" s="2">
        <v>0.40277777777777779</v>
      </c>
      <c r="U23" s="103">
        <v>4.9499999999999744</v>
      </c>
      <c r="V23" s="104">
        <v>48.933333333333366</v>
      </c>
      <c r="W23" s="105"/>
      <c r="X23" s="106"/>
      <c r="Y23" s="264"/>
      <c r="Z23" s="265"/>
      <c r="AA23" s="110">
        <f>M23-J23</f>
        <v>-233.10626702997388</v>
      </c>
      <c r="AB23" s="102">
        <f>M23/J23</f>
        <v>0.88344686648501303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2618</v>
      </c>
      <c r="G24" s="94">
        <f t="shared" si="5"/>
        <v>202476.12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1773.9130434782605</v>
      </c>
      <c r="N24" s="98">
        <f>M24/L24</f>
        <v>70.956521739130423</v>
      </c>
      <c r="O24" s="100">
        <f>L24-I24</f>
        <v>0</v>
      </c>
      <c r="P24" s="101">
        <f>N24-K24</f>
        <v>-9.043478260869577</v>
      </c>
      <c r="Q24" s="102">
        <f>N24/K24</f>
        <v>0.88695652173913031</v>
      </c>
      <c r="R24" s="272"/>
      <c r="S24" s="1">
        <v>0.40725694444444444</v>
      </c>
      <c r="T24" s="2">
        <v>0.46875</v>
      </c>
      <c r="U24" s="103">
        <v>6.4499999999999691</v>
      </c>
      <c r="V24" s="104">
        <v>88.550000000000011</v>
      </c>
      <c r="W24" s="105">
        <v>0.46875</v>
      </c>
      <c r="X24" s="106">
        <v>0.50906249999999997</v>
      </c>
      <c r="Y24" s="264"/>
      <c r="Z24" s="265"/>
      <c r="AA24" s="110">
        <f>M24-J24</f>
        <v>-226.08695652173947</v>
      </c>
      <c r="AB24" s="102">
        <f>M24/J24</f>
        <v>0.88695652173913031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5225</v>
      </c>
      <c r="G25" s="94">
        <f t="shared" si="5"/>
        <v>310992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1781.7561807331626</v>
      </c>
      <c r="N25" s="98">
        <f>M25/L25</f>
        <v>71.2702472293265</v>
      </c>
      <c r="O25" s="100">
        <f>L25-I25</f>
        <v>0</v>
      </c>
      <c r="P25" s="101">
        <f>N25-K25</f>
        <v>-8.7297527706734996</v>
      </c>
      <c r="Q25" s="102">
        <f>N25/K25</f>
        <v>0.89087809036658128</v>
      </c>
      <c r="R25" s="272"/>
      <c r="S25" s="1">
        <v>0.50906249999999997</v>
      </c>
      <c r="T25" s="2">
        <v>0.63124999999999998</v>
      </c>
      <c r="U25" s="103">
        <v>58.049999999999962</v>
      </c>
      <c r="V25" s="104">
        <v>175.95000000000002</v>
      </c>
      <c r="W25" s="105"/>
      <c r="X25" s="106"/>
      <c r="Y25" s="264"/>
      <c r="Z25" s="265"/>
      <c r="AA25" s="110">
        <f>M25-J25</f>
        <v>-218.24381926683736</v>
      </c>
      <c r="AB25" s="102">
        <f>M25/J25</f>
        <v>0.89087809036658128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1774.0941355028467</v>
      </c>
      <c r="N38" s="138">
        <f t="shared" ref="N38:N44" si="10">M38/L38</f>
        <v>70.963765420113873</v>
      </c>
      <c r="O38" s="139">
        <f t="shared" ref="O38:O44" si="11">L38-I38</f>
        <v>0</v>
      </c>
      <c r="P38" s="140">
        <f t="shared" ref="P38:P44" si="12">N38-K38</f>
        <v>-9.036234579886127</v>
      </c>
      <c r="Q38" s="141">
        <f t="shared" ref="Q38:Q44" si="13">N38/K38</f>
        <v>0.88704706775142339</v>
      </c>
      <c r="R38" s="273"/>
      <c r="S38" s="142">
        <f>S22</f>
        <v>0.25</v>
      </c>
      <c r="T38" s="143">
        <f>INDEX(T22:T37,COUNTA(T22:T37))</f>
        <v>0.63124999999999998</v>
      </c>
      <c r="U38" s="144"/>
      <c r="V38" s="155"/>
      <c r="W38" s="134"/>
      <c r="X38" s="138"/>
      <c r="Y38" s="260"/>
      <c r="Z38" s="261"/>
      <c r="AA38" s="156">
        <f t="shared" ref="AA38:AA44" si="14">M38-J38</f>
        <v>-225.90586449715329</v>
      </c>
      <c r="AB38" s="141">
        <f t="shared" ref="AB38:AB44" si="15">M38/J38</f>
        <v>0.88704706775142339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3824</v>
      </c>
      <c r="G39" s="158">
        <f t="shared" ref="G39:G44" si="16">E39*F39</f>
        <v>219115.19999999998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17">F39/V39*60</f>
        <v>1592.4117987275886</v>
      </c>
      <c r="N39" s="162">
        <f t="shared" si="10"/>
        <v>72.382354487617661</v>
      </c>
      <c r="O39" s="164">
        <f t="shared" si="11"/>
        <v>0</v>
      </c>
      <c r="P39" s="165">
        <f t="shared" si="12"/>
        <v>-9.4358273305641518</v>
      </c>
      <c r="Q39" s="151">
        <f t="shared" si="13"/>
        <v>0.88467322151532701</v>
      </c>
      <c r="R39" s="271">
        <f>Q55</f>
        <v>0.87164610865506609</v>
      </c>
      <c r="S39" s="166">
        <v>0.16666666666666666</v>
      </c>
      <c r="T39" s="167">
        <v>0.26672453703703702</v>
      </c>
      <c r="U39" s="168"/>
      <c r="V39" s="169">
        <v>144.08333333333331</v>
      </c>
      <c r="W39" s="86"/>
      <c r="X39" s="87"/>
      <c r="Y39" s="274"/>
      <c r="Z39" s="275"/>
      <c r="AA39" s="108">
        <f t="shared" si="14"/>
        <v>-207.58820127241142</v>
      </c>
      <c r="AB39" s="151">
        <f t="shared" si="15"/>
        <v>0.88467322151532701</v>
      </c>
      <c r="AC39" s="349">
        <f>AB55</f>
        <v>0.87164610865506609</v>
      </c>
    </row>
    <row r="40" spans="1:29" ht="15.75" customHeight="1">
      <c r="A40" s="280"/>
      <c r="B40" s="152" t="s">
        <v>159</v>
      </c>
      <c r="C40" s="262" t="s">
        <v>219</v>
      </c>
      <c r="D40" s="263"/>
      <c r="E40" s="92">
        <v>53.76</v>
      </c>
      <c r="F40" s="103">
        <v>3666</v>
      </c>
      <c r="G40" s="94">
        <f t="shared" si="16"/>
        <v>197084.16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1768.878166465621</v>
      </c>
      <c r="N40" s="98">
        <f t="shared" si="10"/>
        <v>80.403553021164598</v>
      </c>
      <c r="O40" s="100">
        <f t="shared" si="11"/>
        <v>0</v>
      </c>
      <c r="P40" s="101">
        <f t="shared" si="12"/>
        <v>-10.505537887926309</v>
      </c>
      <c r="Q40" s="102">
        <f t="shared" si="13"/>
        <v>0.88443908323281062</v>
      </c>
      <c r="R40" s="272"/>
      <c r="S40" s="1">
        <v>0.27013888888888887</v>
      </c>
      <c r="T40" s="2">
        <v>0.35649305555555555</v>
      </c>
      <c r="U40" s="103">
        <v>4.9166666666666625</v>
      </c>
      <c r="V40" s="104">
        <v>124.35000000000001</v>
      </c>
      <c r="W40" s="105"/>
      <c r="X40" s="106"/>
      <c r="Y40" s="264"/>
      <c r="Z40" s="265"/>
      <c r="AA40" s="110">
        <f t="shared" si="14"/>
        <v>-231.12183353437899</v>
      </c>
      <c r="AB40" s="102">
        <f t="shared" si="15"/>
        <v>0.88443908323281051</v>
      </c>
      <c r="AC40" s="291"/>
    </row>
    <row r="41" spans="1:29" ht="15.75" customHeight="1">
      <c r="A41" s="280"/>
      <c r="B41" s="152" t="s">
        <v>159</v>
      </c>
      <c r="C41" s="262" t="s">
        <v>166</v>
      </c>
      <c r="D41" s="263"/>
      <c r="E41" s="92">
        <v>47.37</v>
      </c>
      <c r="F41" s="103">
        <v>1854</v>
      </c>
      <c r="G41" s="94">
        <f t="shared" si="16"/>
        <v>87823.98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1768.9901934799902</v>
      </c>
      <c r="N41" s="98">
        <f t="shared" si="10"/>
        <v>84.237628260951922</v>
      </c>
      <c r="O41" s="100">
        <f t="shared" si="11"/>
        <v>0</v>
      </c>
      <c r="P41" s="101">
        <f t="shared" si="12"/>
        <v>-11.000466977143319</v>
      </c>
      <c r="Q41" s="102">
        <f t="shared" si="13"/>
        <v>0.88449509673999516</v>
      </c>
      <c r="R41" s="272"/>
      <c r="S41" s="1">
        <v>0.36049768518518521</v>
      </c>
      <c r="T41" s="2">
        <v>0.40416666666666667</v>
      </c>
      <c r="U41" s="103">
        <v>5.7666666666667155</v>
      </c>
      <c r="V41" s="104">
        <v>62.883333333333304</v>
      </c>
      <c r="W41" s="105"/>
      <c r="X41" s="106"/>
      <c r="Y41" s="264"/>
      <c r="Z41" s="265"/>
      <c r="AA41" s="110">
        <f t="shared" si="14"/>
        <v>-231.00980652000976</v>
      </c>
      <c r="AB41" s="102">
        <f t="shared" si="15"/>
        <v>0.88449509673999516</v>
      </c>
      <c r="AC41" s="291"/>
    </row>
    <row r="42" spans="1:29" ht="15.75" customHeight="1">
      <c r="A42" s="280"/>
      <c r="B42" s="152" t="s">
        <v>156</v>
      </c>
      <c r="C42" s="262" t="s">
        <v>199</v>
      </c>
      <c r="D42" s="263"/>
      <c r="E42" s="92">
        <v>57.3</v>
      </c>
      <c r="F42" s="103">
        <v>548</v>
      </c>
      <c r="G42" s="94">
        <f t="shared" si="16"/>
        <v>31400.399999999998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 t="shared" si="17"/>
        <v>1766.1593554162955</v>
      </c>
      <c r="N42" s="98">
        <f t="shared" si="10"/>
        <v>88.30796777081477</v>
      </c>
      <c r="O42" s="100">
        <f t="shared" si="11"/>
        <v>0</v>
      </c>
      <c r="P42" s="101">
        <f t="shared" si="12"/>
        <v>-11.69203222918523</v>
      </c>
      <c r="Q42" s="102">
        <f t="shared" si="13"/>
        <v>0.88307967770814766</v>
      </c>
      <c r="R42" s="272"/>
      <c r="S42" s="1">
        <v>0.40859953703703705</v>
      </c>
      <c r="T42" s="2">
        <v>0.42152777777777778</v>
      </c>
      <c r="U42" s="103">
        <v>6.3833333333333453</v>
      </c>
      <c r="V42" s="104">
        <v>18.616666666666646</v>
      </c>
      <c r="W42" s="105"/>
      <c r="X42" s="106"/>
      <c r="Y42" s="264"/>
      <c r="Z42" s="265"/>
      <c r="AA42" s="110">
        <f t="shared" si="14"/>
        <v>-233.84064458370449</v>
      </c>
      <c r="AB42" s="102">
        <f t="shared" si="15"/>
        <v>0.88307967770814777</v>
      </c>
      <c r="AC42" s="291"/>
    </row>
    <row r="43" spans="1:29" ht="15.75" customHeight="1">
      <c r="A43" s="281"/>
      <c r="B43" s="152" t="s">
        <v>159</v>
      </c>
      <c r="C43" s="262" t="s">
        <v>209</v>
      </c>
      <c r="D43" s="263"/>
      <c r="E43" s="92">
        <v>59.36</v>
      </c>
      <c r="F43" s="103">
        <v>1402</v>
      </c>
      <c r="G43" s="94">
        <f t="shared" si="16"/>
        <v>83222.720000000001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1766.6083304165224</v>
      </c>
      <c r="N43" s="98">
        <f t="shared" si="10"/>
        <v>88.33041652082612</v>
      </c>
      <c r="O43" s="100">
        <f t="shared" si="11"/>
        <v>0</v>
      </c>
      <c r="P43" s="101">
        <f t="shared" si="12"/>
        <v>-11.66958347917388</v>
      </c>
      <c r="Q43" s="102">
        <f t="shared" si="13"/>
        <v>0.88330416520826116</v>
      </c>
      <c r="R43" s="272"/>
      <c r="S43" s="1">
        <v>0.42596064814814816</v>
      </c>
      <c r="T43" s="2">
        <v>0.45902777777777776</v>
      </c>
      <c r="U43" s="103">
        <v>6.3833333333333453</v>
      </c>
      <c r="V43" s="104">
        <v>47.616666666666625</v>
      </c>
      <c r="W43" s="105">
        <v>0.45902777777777776</v>
      </c>
      <c r="X43" s="106">
        <v>0.49861111111111112</v>
      </c>
      <c r="Y43" s="264"/>
      <c r="Z43" s="265"/>
      <c r="AA43" s="110">
        <f t="shared" si="14"/>
        <v>-233.39166958347755</v>
      </c>
      <c r="AB43" s="102">
        <f t="shared" si="15"/>
        <v>0.88330416520826127</v>
      </c>
      <c r="AC43" s="291"/>
    </row>
    <row r="44" spans="1:29" ht="15.75" customHeight="1">
      <c r="A44" s="281"/>
      <c r="B44" s="152" t="s">
        <v>159</v>
      </c>
      <c r="C44" s="262" t="s">
        <v>244</v>
      </c>
      <c r="D44" s="263"/>
      <c r="E44" s="92">
        <v>62.08</v>
      </c>
      <c r="F44" s="103">
        <v>5462</v>
      </c>
      <c r="G44" s="114">
        <f t="shared" si="16"/>
        <v>339080.95999999996</v>
      </c>
      <c r="H44" s="115"/>
      <c r="I44" s="99">
        <v>21</v>
      </c>
      <c r="J44" s="97">
        <v>2000</v>
      </c>
      <c r="K44" s="98">
        <f t="shared" si="6"/>
        <v>95.238095238095241</v>
      </c>
      <c r="L44" s="99">
        <v>21</v>
      </c>
      <c r="M44" s="97">
        <f t="shared" si="17"/>
        <v>1622.376237623763</v>
      </c>
      <c r="N44" s="98">
        <f t="shared" si="10"/>
        <v>77.256011315417283</v>
      </c>
      <c r="O44" s="100">
        <f t="shared" si="11"/>
        <v>0</v>
      </c>
      <c r="P44" s="101">
        <f t="shared" si="12"/>
        <v>-17.982083922677958</v>
      </c>
      <c r="Q44" s="102">
        <f t="shared" si="13"/>
        <v>0.81118811881188146</v>
      </c>
      <c r="R44" s="272"/>
      <c r="S44" s="1">
        <v>0.49861111111111112</v>
      </c>
      <c r="T44" s="2">
        <v>0.63888888888888884</v>
      </c>
      <c r="U44" s="103">
        <v>57.000000000000036</v>
      </c>
      <c r="V44" s="104">
        <v>201.99999999999991</v>
      </c>
      <c r="W44" s="105"/>
      <c r="X44" s="106"/>
      <c r="Y44" s="264"/>
      <c r="Z44" s="265"/>
      <c r="AA44" s="110">
        <f t="shared" si="14"/>
        <v>-377.62376237623698</v>
      </c>
      <c r="AB44" s="102">
        <f t="shared" si="15"/>
        <v>0.81118811881188146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</v>
      </c>
      <c r="J55" s="137">
        <f t="shared" si="18"/>
        <v>1966.6666666666667</v>
      </c>
      <c r="K55" s="138">
        <f t="shared" ref="K55" si="19">J55/I55</f>
        <v>93.650793650793659</v>
      </c>
      <c r="L55" s="136">
        <f t="shared" ref="L55:M55" si="20">AVERAGE(L39:L54)</f>
        <v>21</v>
      </c>
      <c r="M55" s="137">
        <f t="shared" si="20"/>
        <v>1714.2373470216301</v>
      </c>
      <c r="N55" s="138">
        <f t="shared" ref="N55:N60" si="21">M55/L55</f>
        <v>81.630349858172863</v>
      </c>
      <c r="O55" s="139">
        <f t="shared" ref="O55:O60" si="22">L55-I55</f>
        <v>0</v>
      </c>
      <c r="P55" s="140">
        <f t="shared" ref="P55:P60" si="23">N55-K55</f>
        <v>-12.020443792620796</v>
      </c>
      <c r="Q55" s="141">
        <f t="shared" ref="Q55:Q60" si="24">N55/K55</f>
        <v>0.87164610865506609</v>
      </c>
      <c r="R55" s="273"/>
      <c r="S55" s="142">
        <f>S39</f>
        <v>0.16666666666666666</v>
      </c>
      <c r="T55" s="143">
        <f>INDEX(T39:T54,COUNTA(T39:T54))</f>
        <v>0.63888888888888884</v>
      </c>
      <c r="U55" s="144"/>
      <c r="V55" s="155"/>
      <c r="W55" s="187"/>
      <c r="X55" s="188"/>
      <c r="Y55" s="260"/>
      <c r="Z55" s="261"/>
      <c r="AA55" s="156">
        <f t="shared" ref="AA55:AA60" si="25">M55-J55</f>
        <v>-252.42931964503668</v>
      </c>
      <c r="AB55" s="141">
        <f t="shared" ref="AB55:AB60" si="26">M55/J55</f>
        <v>0.87164610865506609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1811</v>
      </c>
      <c r="G56" s="158">
        <f t="shared" ref="G56:G60" si="27">E56*F56</f>
        <v>107464.74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1768.2668836452394</v>
      </c>
      <c r="N56" s="162">
        <f t="shared" si="21"/>
        <v>73.677786818551638</v>
      </c>
      <c r="O56" s="164">
        <f t="shared" si="22"/>
        <v>0</v>
      </c>
      <c r="P56" s="165">
        <f t="shared" si="23"/>
        <v>-9.6555465147816903</v>
      </c>
      <c r="Q56" s="151">
        <f t="shared" si="24"/>
        <v>0.88413344182261966</v>
      </c>
      <c r="R56" s="271">
        <f>Q72</f>
        <v>0.88472164483279925</v>
      </c>
      <c r="S56" s="166">
        <v>0.16666666666666666</v>
      </c>
      <c r="T56" s="167">
        <v>0.20934027777777778</v>
      </c>
      <c r="U56" s="168"/>
      <c r="V56" s="169">
        <v>61.450000000000017</v>
      </c>
      <c r="W56" s="167"/>
      <c r="X56" s="170"/>
      <c r="Y56" s="274"/>
      <c r="Z56" s="275"/>
      <c r="AA56" s="108">
        <f t="shared" si="25"/>
        <v>-231.73311635476057</v>
      </c>
      <c r="AB56" s="151">
        <f t="shared" si="26"/>
        <v>0.88413344182261977</v>
      </c>
      <c r="AC56" s="276">
        <f>AB72</f>
        <v>0.88472164483279925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3992</v>
      </c>
      <c r="G57" s="94">
        <f t="shared" si="27"/>
        <v>234210.64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1772.6902676699144</v>
      </c>
      <c r="N57" s="98">
        <f t="shared" si="21"/>
        <v>77.073489898691932</v>
      </c>
      <c r="O57" s="100">
        <f t="shared" si="22"/>
        <v>0</v>
      </c>
      <c r="P57" s="101">
        <f t="shared" si="23"/>
        <v>-9.8830318404385054</v>
      </c>
      <c r="Q57" s="102">
        <f t="shared" si="24"/>
        <v>0.88634513383495717</v>
      </c>
      <c r="R57" s="272"/>
      <c r="S57" s="1">
        <v>0.21249999999999997</v>
      </c>
      <c r="T57" s="2">
        <v>0.30633101851851852</v>
      </c>
      <c r="U57" s="103">
        <v>4.5499999999999519</v>
      </c>
      <c r="V57" s="104">
        <v>135.1166666666667</v>
      </c>
      <c r="W57" s="105"/>
      <c r="X57" s="106"/>
      <c r="Y57" s="264"/>
      <c r="Z57" s="265"/>
      <c r="AA57" s="110">
        <f t="shared" si="25"/>
        <v>-227.30973233008558</v>
      </c>
      <c r="AB57" s="102">
        <f t="shared" si="26"/>
        <v>0.88634513383495717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2644</v>
      </c>
      <c r="G58" s="94">
        <f t="shared" si="27"/>
        <v>189178.19999999998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1769.5482431678747</v>
      </c>
      <c r="N58" s="98">
        <f t="shared" si="21"/>
        <v>76.936880137733681</v>
      </c>
      <c r="O58" s="100">
        <f t="shared" si="22"/>
        <v>0</v>
      </c>
      <c r="P58" s="101">
        <f t="shared" si="23"/>
        <v>-10.019641601396756</v>
      </c>
      <c r="Q58" s="102">
        <f t="shared" si="24"/>
        <v>0.88477412158393731</v>
      </c>
      <c r="R58" s="272"/>
      <c r="S58" s="1">
        <v>0.31065972222222221</v>
      </c>
      <c r="T58" s="2">
        <v>0.37291666666666667</v>
      </c>
      <c r="U58" s="103">
        <v>6.2333333333333218</v>
      </c>
      <c r="V58" s="104">
        <v>89.65000000000002</v>
      </c>
      <c r="W58" s="105"/>
      <c r="X58" s="106"/>
      <c r="Y58" s="264"/>
      <c r="Z58" s="265"/>
      <c r="AA58" s="110">
        <f t="shared" si="25"/>
        <v>-230.45175683212528</v>
      </c>
      <c r="AB58" s="102">
        <f t="shared" si="26"/>
        <v>0.88477412158393731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3842</v>
      </c>
      <c r="G59" s="94">
        <f t="shared" si="27"/>
        <v>228752.68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1768.2434160061352</v>
      </c>
      <c r="N59" s="98">
        <f t="shared" si="21"/>
        <v>76.880148522005882</v>
      </c>
      <c r="O59" s="100">
        <f t="shared" si="22"/>
        <v>0</v>
      </c>
      <c r="P59" s="101">
        <f t="shared" si="23"/>
        <v>-10.076373217124555</v>
      </c>
      <c r="Q59" s="102">
        <f t="shared" si="24"/>
        <v>0.88412170800306766</v>
      </c>
      <c r="R59" s="272"/>
      <c r="S59" s="1">
        <v>0.37708333333333327</v>
      </c>
      <c r="T59" s="2">
        <v>0.46761574074074075</v>
      </c>
      <c r="U59" s="103">
        <v>5.9999999999998987</v>
      </c>
      <c r="V59" s="104">
        <v>130.36666666666676</v>
      </c>
      <c r="W59" s="105">
        <v>0.46761574074074075</v>
      </c>
      <c r="X59" s="106">
        <v>0.50763888888888875</v>
      </c>
      <c r="Y59" s="264"/>
      <c r="Z59" s="265"/>
      <c r="AA59" s="110">
        <f t="shared" si="25"/>
        <v>-231.75658399386475</v>
      </c>
      <c r="AB59" s="102">
        <f t="shared" si="26"/>
        <v>0.88412170800306766</v>
      </c>
      <c r="AC59" s="277"/>
    </row>
    <row r="60" spans="1:29" ht="15.75" customHeight="1">
      <c r="A60" s="267"/>
      <c r="B60" s="152" t="s">
        <v>156</v>
      </c>
      <c r="C60" s="262" t="s">
        <v>189</v>
      </c>
      <c r="D60" s="263"/>
      <c r="E60" s="92">
        <v>56.43</v>
      </c>
      <c r="F60" s="93">
        <v>2664</v>
      </c>
      <c r="G60" s="94">
        <f t="shared" si="27"/>
        <v>150329.51999999999</v>
      </c>
      <c r="H60" s="112"/>
      <c r="I60" s="96">
        <v>22</v>
      </c>
      <c r="J60" s="97">
        <v>2000</v>
      </c>
      <c r="K60" s="98">
        <f t="shared" si="6"/>
        <v>90.909090909090907</v>
      </c>
      <c r="L60" s="113">
        <v>22</v>
      </c>
      <c r="M60" s="97">
        <f>F60/V60*60</f>
        <v>1768.4676378388292</v>
      </c>
      <c r="N60" s="98">
        <f t="shared" si="21"/>
        <v>80.384892629037694</v>
      </c>
      <c r="O60" s="100">
        <f t="shared" si="22"/>
        <v>0</v>
      </c>
      <c r="P60" s="101">
        <f t="shared" si="23"/>
        <v>-10.524198280053213</v>
      </c>
      <c r="Q60" s="102">
        <f t="shared" si="24"/>
        <v>0.88423381891941466</v>
      </c>
      <c r="R60" s="272"/>
      <c r="S60" s="1">
        <v>0.50763888888888875</v>
      </c>
      <c r="T60" s="2">
        <v>0.57040509259259264</v>
      </c>
      <c r="U60" s="103">
        <v>57.633333333333127</v>
      </c>
      <c r="V60" s="104">
        <v>90.38333333333361</v>
      </c>
      <c r="W60" s="105"/>
      <c r="X60" s="106"/>
      <c r="Y60" s="264"/>
      <c r="Z60" s="265"/>
      <c r="AA60" s="110">
        <f t="shared" si="25"/>
        <v>-231.53236216117079</v>
      </c>
      <c r="AB60" s="102">
        <f t="shared" si="26"/>
        <v>0.88423381891941455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8">AVERAGE(I56:I71)</f>
        <v>23</v>
      </c>
      <c r="J72" s="137">
        <f t="shared" si="28"/>
        <v>2000</v>
      </c>
      <c r="K72" s="138">
        <f t="shared" ref="K72" si="29">J72/I72</f>
        <v>86.956521739130437</v>
      </c>
      <c r="L72" s="136">
        <f t="shared" ref="L72:M72" si="30">AVERAGE(L56:L71)</f>
        <v>23</v>
      </c>
      <c r="M72" s="137">
        <f t="shared" si="30"/>
        <v>1769.4432896655985</v>
      </c>
      <c r="N72" s="138">
        <f t="shared" ref="N72:N80" si="31">M72/L72</f>
        <v>76.932316941982549</v>
      </c>
      <c r="O72" s="139">
        <f t="shared" ref="O72:O80" si="32">L72-I72</f>
        <v>0</v>
      </c>
      <c r="P72" s="140">
        <f t="shared" ref="P72:P80" si="33">N72-K72</f>
        <v>-10.024204797147888</v>
      </c>
      <c r="Q72" s="141">
        <f t="shared" ref="Q72:Q80" si="34">N72/K72</f>
        <v>0.88472164483279925</v>
      </c>
      <c r="R72" s="273"/>
      <c r="S72" s="142">
        <f>S56</f>
        <v>0.16666666666666666</v>
      </c>
      <c r="T72" s="143">
        <f>INDEX(T56:T71,COUNTA(T56:T71))</f>
        <v>0.57040509259259264</v>
      </c>
      <c r="U72" s="144"/>
      <c r="V72" s="155"/>
      <c r="W72" s="134"/>
      <c r="X72" s="138"/>
      <c r="Y72" s="260"/>
      <c r="Z72" s="261"/>
      <c r="AA72" s="156">
        <f t="shared" ref="AA72:AA80" si="35">M72-J72</f>
        <v>-230.55671033440149</v>
      </c>
      <c r="AB72" s="141">
        <f t="shared" ref="AB72:AB80" si="36">M72/J72</f>
        <v>0.88472164483279925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1478</v>
      </c>
      <c r="G73" s="158">
        <f t="shared" ref="G73:G80" si="37">E73*F73</f>
        <v>54479.08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80" si="38">F73/V73*60</f>
        <v>3252.3227383863114</v>
      </c>
      <c r="N73" s="162">
        <f t="shared" si="31"/>
        <v>154.87251135172912</v>
      </c>
      <c r="O73" s="164">
        <f t="shared" si="32"/>
        <v>0</v>
      </c>
      <c r="P73" s="165">
        <f t="shared" si="33"/>
        <v>-16.5560600768423</v>
      </c>
      <c r="Q73" s="151">
        <f t="shared" si="34"/>
        <v>0.9034229828850866</v>
      </c>
      <c r="R73" s="271">
        <f>Q89</f>
        <v>0.88696059121948467</v>
      </c>
      <c r="S73" s="166">
        <v>0.25</v>
      </c>
      <c r="T73" s="167">
        <v>0.26893518518518517</v>
      </c>
      <c r="U73" s="168"/>
      <c r="V73" s="169">
        <v>27.266666666666637</v>
      </c>
      <c r="W73" s="167"/>
      <c r="X73" s="170"/>
      <c r="Y73" s="274"/>
      <c r="Z73" s="275"/>
      <c r="AA73" s="108">
        <f t="shared" si="35"/>
        <v>-347.67726161368864</v>
      </c>
      <c r="AB73" s="151">
        <f t="shared" si="36"/>
        <v>0.90342298288508649</v>
      </c>
      <c r="AC73" s="276">
        <f>AB89</f>
        <v>0.88696059121948467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1981</v>
      </c>
      <c r="G74" s="94">
        <f t="shared" si="37"/>
        <v>76526.03</v>
      </c>
      <c r="H74" s="95"/>
      <c r="I74" s="96">
        <v>20</v>
      </c>
      <c r="J74" s="97">
        <v>3600</v>
      </c>
      <c r="K74" s="98">
        <f t="shared" ref="K74:K110" si="39">J74/I74</f>
        <v>180</v>
      </c>
      <c r="L74" s="99">
        <v>20</v>
      </c>
      <c r="M74" s="97">
        <f t="shared" si="38"/>
        <v>3251.9835841313311</v>
      </c>
      <c r="N74" s="98">
        <f t="shared" si="31"/>
        <v>162.59917920656656</v>
      </c>
      <c r="O74" s="100">
        <f t="shared" si="32"/>
        <v>0</v>
      </c>
      <c r="P74" s="101">
        <f t="shared" si="33"/>
        <v>-17.400820793433439</v>
      </c>
      <c r="Q74" s="102">
        <f t="shared" si="34"/>
        <v>0.90332877336981421</v>
      </c>
      <c r="R74" s="272"/>
      <c r="S74" s="1">
        <v>0.27253472222222225</v>
      </c>
      <c r="T74" s="2">
        <v>0.29791666666666666</v>
      </c>
      <c r="U74" s="103">
        <v>5.1833333333333975</v>
      </c>
      <c r="V74" s="104">
        <v>36.549999999999955</v>
      </c>
      <c r="W74" s="105"/>
      <c r="X74" s="106"/>
      <c r="Y74" s="264"/>
      <c r="Z74" s="265"/>
      <c r="AA74" s="110">
        <f t="shared" si="35"/>
        <v>-348.0164158686689</v>
      </c>
      <c r="AB74" s="102">
        <f t="shared" si="36"/>
        <v>0.90332877336981421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2724</v>
      </c>
      <c r="G75" s="94">
        <f t="shared" si="37"/>
        <v>103512</v>
      </c>
      <c r="H75" s="95"/>
      <c r="I75" s="96">
        <v>21</v>
      </c>
      <c r="J75" s="97">
        <v>3600</v>
      </c>
      <c r="K75" s="98">
        <f t="shared" si="39"/>
        <v>171.42857142857142</v>
      </c>
      <c r="L75" s="99">
        <v>21</v>
      </c>
      <c r="M75" s="97">
        <f t="shared" si="38"/>
        <v>3252.5373134328343</v>
      </c>
      <c r="N75" s="98">
        <f t="shared" si="31"/>
        <v>154.88272921108734</v>
      </c>
      <c r="O75" s="100">
        <f t="shared" si="32"/>
        <v>0</v>
      </c>
      <c r="P75" s="101">
        <f t="shared" si="33"/>
        <v>-16.545842217484079</v>
      </c>
      <c r="Q75" s="102">
        <f t="shared" si="34"/>
        <v>0.90348258706467621</v>
      </c>
      <c r="R75" s="272"/>
      <c r="S75" s="1">
        <v>0.30138888888888887</v>
      </c>
      <c r="T75" s="2">
        <v>0.33628472222222222</v>
      </c>
      <c r="U75" s="103">
        <v>4.9999999999999822</v>
      </c>
      <c r="V75" s="104">
        <v>50.250000000000021</v>
      </c>
      <c r="W75" s="105"/>
      <c r="X75" s="106"/>
      <c r="Y75" s="264"/>
      <c r="Z75" s="265"/>
      <c r="AA75" s="110">
        <f t="shared" si="35"/>
        <v>-347.46268656716575</v>
      </c>
      <c r="AB75" s="102">
        <f t="shared" si="36"/>
        <v>0.90348258706467621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1478</v>
      </c>
      <c r="G76" s="94">
        <f t="shared" si="37"/>
        <v>46217.06</v>
      </c>
      <c r="H76" s="95"/>
      <c r="I76" s="96">
        <v>19</v>
      </c>
      <c r="J76" s="97">
        <v>3600</v>
      </c>
      <c r="K76" s="98">
        <f t="shared" si="39"/>
        <v>189.47368421052633</v>
      </c>
      <c r="L76" s="99">
        <v>19</v>
      </c>
      <c r="M76" s="97">
        <f t="shared" si="38"/>
        <v>3167.1428571428596</v>
      </c>
      <c r="N76" s="98">
        <f t="shared" si="31"/>
        <v>166.69172932330841</v>
      </c>
      <c r="O76" s="100">
        <f t="shared" si="32"/>
        <v>0</v>
      </c>
      <c r="P76" s="101">
        <f t="shared" si="33"/>
        <v>-22.781954887217921</v>
      </c>
      <c r="Q76" s="102">
        <f t="shared" si="34"/>
        <v>0.87976190476190541</v>
      </c>
      <c r="R76" s="272"/>
      <c r="S76" s="1">
        <v>0.34027777777777779</v>
      </c>
      <c r="T76" s="2">
        <v>0.35972222222222222</v>
      </c>
      <c r="U76" s="103">
        <v>5.7500000000000195</v>
      </c>
      <c r="V76" s="104">
        <v>27.999999999999979</v>
      </c>
      <c r="W76" s="105"/>
      <c r="X76" s="106"/>
      <c r="Y76" s="264"/>
      <c r="Z76" s="265"/>
      <c r="AA76" s="190">
        <f t="shared" si="35"/>
        <v>-432.85714285714039</v>
      </c>
      <c r="AB76" s="191">
        <f t="shared" si="36"/>
        <v>0.87976190476190541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2491</v>
      </c>
      <c r="G77" s="94">
        <f t="shared" si="37"/>
        <v>94508.54</v>
      </c>
      <c r="H77" s="112"/>
      <c r="I77" s="96">
        <v>21</v>
      </c>
      <c r="J77" s="97">
        <v>3600</v>
      </c>
      <c r="K77" s="98">
        <f t="shared" si="39"/>
        <v>171.42857142857142</v>
      </c>
      <c r="L77" s="113">
        <v>21</v>
      </c>
      <c r="M77" s="97">
        <f t="shared" si="38"/>
        <v>3168.763250883389</v>
      </c>
      <c r="N77" s="98">
        <f t="shared" si="31"/>
        <v>150.89348813730425</v>
      </c>
      <c r="O77" s="100">
        <f t="shared" si="32"/>
        <v>0</v>
      </c>
      <c r="P77" s="101">
        <f t="shared" si="33"/>
        <v>-20.535083291267171</v>
      </c>
      <c r="Q77" s="102">
        <f t="shared" si="34"/>
        <v>0.88021201413427486</v>
      </c>
      <c r="R77" s="272"/>
      <c r="S77" s="1">
        <v>0.36319444444444443</v>
      </c>
      <c r="T77" s="2">
        <v>0.39594907407407409</v>
      </c>
      <c r="U77" s="103">
        <v>4.9999999999999822</v>
      </c>
      <c r="V77" s="104">
        <v>47.166666666666714</v>
      </c>
      <c r="W77" s="105"/>
      <c r="X77" s="106"/>
      <c r="Y77" s="264"/>
      <c r="Z77" s="265"/>
      <c r="AA77" s="190">
        <f t="shared" si="35"/>
        <v>-431.23674911661101</v>
      </c>
      <c r="AB77" s="191">
        <f t="shared" si="36"/>
        <v>0.88021201413427475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1771</v>
      </c>
      <c r="G78" s="114">
        <f t="shared" si="37"/>
        <v>102239.82999999999</v>
      </c>
      <c r="H78" s="115"/>
      <c r="I78" s="96">
        <v>22</v>
      </c>
      <c r="J78" s="97">
        <v>1800</v>
      </c>
      <c r="K78" s="98">
        <f t="shared" si="39"/>
        <v>81.818181818181813</v>
      </c>
      <c r="L78" s="99">
        <v>22</v>
      </c>
      <c r="M78" s="97">
        <f t="shared" si="38"/>
        <v>1593.1034482758612</v>
      </c>
      <c r="N78" s="98">
        <f t="shared" si="31"/>
        <v>72.413793103448242</v>
      </c>
      <c r="O78" s="100">
        <f t="shared" si="32"/>
        <v>0</v>
      </c>
      <c r="P78" s="101">
        <f t="shared" si="33"/>
        <v>-9.404388714733571</v>
      </c>
      <c r="Q78" s="102">
        <f t="shared" si="34"/>
        <v>0.88505747126436751</v>
      </c>
      <c r="R78" s="272"/>
      <c r="S78" s="1">
        <v>0.40020833333333333</v>
      </c>
      <c r="T78" s="2">
        <v>0.4465277777777778</v>
      </c>
      <c r="U78" s="103">
        <v>6.1333333333333062</v>
      </c>
      <c r="V78" s="104">
        <v>66.700000000000031</v>
      </c>
      <c r="W78" s="105">
        <v>0.4465277777777778</v>
      </c>
      <c r="X78" s="106">
        <v>0.4863425925925926</v>
      </c>
      <c r="Y78" s="264"/>
      <c r="Z78" s="265"/>
      <c r="AA78" s="190">
        <f t="shared" si="35"/>
        <v>-206.89655172413882</v>
      </c>
      <c r="AB78" s="191">
        <f t="shared" si="36"/>
        <v>0.88505747126436729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2062</v>
      </c>
      <c r="G79" s="114">
        <f t="shared" si="37"/>
        <v>119039.26</v>
      </c>
      <c r="H79" s="118"/>
      <c r="I79" s="96">
        <v>22</v>
      </c>
      <c r="J79" s="97">
        <v>1800</v>
      </c>
      <c r="K79" s="98">
        <f t="shared" si="39"/>
        <v>81.818181818181813</v>
      </c>
      <c r="L79" s="113">
        <v>22</v>
      </c>
      <c r="M79" s="97">
        <f t="shared" si="38"/>
        <v>1592.9613733905592</v>
      </c>
      <c r="N79" s="98">
        <f t="shared" si="31"/>
        <v>72.407335154116325</v>
      </c>
      <c r="O79" s="119">
        <f t="shared" si="32"/>
        <v>0</v>
      </c>
      <c r="P79" s="120">
        <f t="shared" si="33"/>
        <v>-9.4108466640654882</v>
      </c>
      <c r="Q79" s="121">
        <f t="shared" si="34"/>
        <v>0.88497854077253291</v>
      </c>
      <c r="R79" s="272"/>
      <c r="S79" s="1">
        <v>0.4863425925925926</v>
      </c>
      <c r="T79" s="2">
        <v>0.54027777777777775</v>
      </c>
      <c r="U79" s="103">
        <v>57.333333333333314</v>
      </c>
      <c r="V79" s="104">
        <v>77.6666666666666</v>
      </c>
      <c r="W79" s="105"/>
      <c r="X79" s="106"/>
      <c r="Y79" s="264"/>
      <c r="Z79" s="265"/>
      <c r="AA79" s="190">
        <f t="shared" si="35"/>
        <v>-207.03862660944083</v>
      </c>
      <c r="AB79" s="191">
        <f t="shared" si="36"/>
        <v>0.88497854077253291</v>
      </c>
      <c r="AC79" s="277"/>
    </row>
    <row r="80" spans="1:29" ht="15.75" customHeight="1">
      <c r="A80" s="281"/>
      <c r="B80" s="91" t="s">
        <v>164</v>
      </c>
      <c r="C80" s="350" t="s">
        <v>245</v>
      </c>
      <c r="D80" s="350"/>
      <c r="E80" s="92">
        <v>68.44</v>
      </c>
      <c r="F80" s="97">
        <v>4666</v>
      </c>
      <c r="G80" s="114">
        <f t="shared" si="37"/>
        <v>319341.03999999998</v>
      </c>
      <c r="H80" s="118"/>
      <c r="I80" s="96">
        <v>20</v>
      </c>
      <c r="J80" s="97">
        <v>1800</v>
      </c>
      <c r="K80" s="98">
        <f t="shared" si="39"/>
        <v>90</v>
      </c>
      <c r="L80" s="113">
        <v>20</v>
      </c>
      <c r="M80" s="97">
        <f t="shared" si="38"/>
        <v>1476.0632688927942</v>
      </c>
      <c r="N80" s="98">
        <f t="shared" si="31"/>
        <v>73.803163444639708</v>
      </c>
      <c r="O80" s="119">
        <f t="shared" si="32"/>
        <v>0</v>
      </c>
      <c r="P80" s="120">
        <f t="shared" si="33"/>
        <v>-16.196836555360292</v>
      </c>
      <c r="Q80" s="121">
        <f t="shared" si="34"/>
        <v>0.82003514938488564</v>
      </c>
      <c r="R80" s="272"/>
      <c r="S80" s="1">
        <v>0.54398148148148151</v>
      </c>
      <c r="T80" s="2">
        <v>0.67569444444444449</v>
      </c>
      <c r="U80" s="103">
        <v>5.333333333333421</v>
      </c>
      <c r="V80" s="104">
        <v>189.66666666666669</v>
      </c>
      <c r="W80" s="105"/>
      <c r="X80" s="106"/>
      <c r="Y80" s="264"/>
      <c r="Z80" s="265"/>
      <c r="AA80" s="190">
        <f t="shared" si="35"/>
        <v>-323.93673110720579</v>
      </c>
      <c r="AB80" s="191">
        <f t="shared" si="36"/>
        <v>0.82003514938488564</v>
      </c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0">AVERAGE(I73:I88)</f>
        <v>20.75</v>
      </c>
      <c r="J89" s="137">
        <f t="shared" si="40"/>
        <v>2925</v>
      </c>
      <c r="K89" s="138">
        <f t="shared" ref="K89" si="41">J89/I89</f>
        <v>140.96385542168676</v>
      </c>
      <c r="L89" s="136">
        <f t="shared" ref="L89:M89" si="42">AVERAGE(L73:L88)</f>
        <v>20.75</v>
      </c>
      <c r="M89" s="137">
        <f t="shared" si="42"/>
        <v>2594.3597293169928</v>
      </c>
      <c r="N89" s="138">
        <f>M89/L89</f>
        <v>125.02938454539725</v>
      </c>
      <c r="O89" s="139">
        <f>L89-I89</f>
        <v>0</v>
      </c>
      <c r="P89" s="140">
        <f>N89-K89</f>
        <v>-15.93447087628951</v>
      </c>
      <c r="Q89" s="141">
        <f>N89/K89</f>
        <v>0.88696059121948467</v>
      </c>
      <c r="R89" s="273"/>
      <c r="S89" s="142">
        <f>S73</f>
        <v>0.25</v>
      </c>
      <c r="T89" s="143">
        <f>INDEX(T73:T88,COUNTA(T73:T88))</f>
        <v>0.67569444444444449</v>
      </c>
      <c r="U89" s="144"/>
      <c r="V89" s="155"/>
      <c r="W89" s="134"/>
      <c r="X89" s="138"/>
      <c r="Y89" s="260"/>
      <c r="Z89" s="261"/>
      <c r="AA89" s="156">
        <f>M89-J89</f>
        <v>-330.6402706830072</v>
      </c>
      <c r="AB89" s="141">
        <f>M89/J89</f>
        <v>0.88696059121948467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177</v>
      </c>
      <c r="D90" s="270"/>
      <c r="E90" s="157">
        <v>36.409999999999997</v>
      </c>
      <c r="F90" s="86">
        <v>4639</v>
      </c>
      <c r="G90" s="158">
        <f t="shared" ref="G90:G93" si="43">E90*F90</f>
        <v>168905.99</v>
      </c>
      <c r="H90" s="159"/>
      <c r="I90" s="160">
        <v>11</v>
      </c>
      <c r="J90" s="161">
        <v>3273</v>
      </c>
      <c r="K90" s="162">
        <f>J90/I90</f>
        <v>297.54545454545456</v>
      </c>
      <c r="L90" s="163">
        <v>11</v>
      </c>
      <c r="M90" s="161">
        <f>F90/V90*60</f>
        <v>2907.9575134946895</v>
      </c>
      <c r="N90" s="162">
        <f>M90/L90</f>
        <v>264.35977395406269</v>
      </c>
      <c r="O90" s="164">
        <f>L90-I90</f>
        <v>0</v>
      </c>
      <c r="P90" s="165">
        <f>N90-K90</f>
        <v>-33.185680591391872</v>
      </c>
      <c r="Q90" s="151">
        <f>N90/K90</f>
        <v>0.88846853452327812</v>
      </c>
      <c r="R90" s="271">
        <f>Q106</f>
        <v>0.8798956580102365</v>
      </c>
      <c r="S90" s="166">
        <v>0.16686342592592593</v>
      </c>
      <c r="T90" s="167">
        <v>0.23333333333333334</v>
      </c>
      <c r="U90" s="168"/>
      <c r="V90" s="169">
        <v>95.716666666666669</v>
      </c>
      <c r="W90" s="172"/>
      <c r="X90" s="150"/>
      <c r="Y90" s="274"/>
      <c r="Z90" s="275"/>
      <c r="AA90" s="108">
        <f>M90-J90</f>
        <v>-365.04248650531053</v>
      </c>
      <c r="AB90" s="151">
        <f>M90/J90</f>
        <v>0.88846853452327812</v>
      </c>
      <c r="AC90" s="276">
        <f>AB106</f>
        <v>0.8798956580102365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6134</v>
      </c>
      <c r="G91" s="94">
        <f t="shared" si="43"/>
        <v>219781.22</v>
      </c>
      <c r="H91" s="95"/>
      <c r="I91" s="96">
        <v>12</v>
      </c>
      <c r="J91" s="97">
        <v>3273</v>
      </c>
      <c r="K91" s="98">
        <f t="shared" si="39"/>
        <v>272.75</v>
      </c>
      <c r="L91" s="99">
        <v>12</v>
      </c>
      <c r="M91" s="97">
        <f>F91/V91*60</f>
        <v>2907.8746378720039</v>
      </c>
      <c r="N91" s="98">
        <f>M91/L91</f>
        <v>242.32288648933365</v>
      </c>
      <c r="O91" s="100">
        <f>L91-I91</f>
        <v>0</v>
      </c>
      <c r="P91" s="101">
        <f>N91-K91</f>
        <v>-30.427113510666345</v>
      </c>
      <c r="Q91" s="102">
        <f>N91/K91</f>
        <v>0.88844321352642952</v>
      </c>
      <c r="R91" s="272"/>
      <c r="S91" s="1">
        <v>0.23710648148148147</v>
      </c>
      <c r="T91" s="2">
        <v>0.32500000000000001</v>
      </c>
      <c r="U91" s="103">
        <v>5.4333333333333167</v>
      </c>
      <c r="V91" s="104">
        <v>126.56666666666668</v>
      </c>
      <c r="W91" s="105"/>
      <c r="X91" s="106"/>
      <c r="Y91" s="264"/>
      <c r="Z91" s="265"/>
      <c r="AA91" s="110">
        <f>M91-J91</f>
        <v>-365.12536212799614</v>
      </c>
      <c r="AB91" s="102">
        <f>M91/J91</f>
        <v>0.88844321352642952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1571</v>
      </c>
      <c r="G92" s="94">
        <f t="shared" si="43"/>
        <v>48449.64</v>
      </c>
      <c r="H92" s="112"/>
      <c r="I92" s="96">
        <v>15</v>
      </c>
      <c r="J92" s="97">
        <v>3000</v>
      </c>
      <c r="K92" s="98">
        <f t="shared" si="39"/>
        <v>200</v>
      </c>
      <c r="L92" s="113">
        <v>15</v>
      </c>
      <c r="M92" s="97">
        <f>F92/V92*60</f>
        <v>2618.3333333333248</v>
      </c>
      <c r="N92" s="98">
        <f>M92/L92</f>
        <v>174.555555555555</v>
      </c>
      <c r="O92" s="100">
        <f>L92-I92</f>
        <v>0</v>
      </c>
      <c r="P92" s="101">
        <f>N92-K92</f>
        <v>-25.444444444444997</v>
      </c>
      <c r="Q92" s="102">
        <f>N92/K92</f>
        <v>0.87277777777777499</v>
      </c>
      <c r="R92" s="272"/>
      <c r="S92" s="1">
        <v>0.40624999999999994</v>
      </c>
      <c r="T92" s="2">
        <v>0.43125000000000002</v>
      </c>
      <c r="U92" s="103">
        <v>5.8999999999998831</v>
      </c>
      <c r="V92" s="104">
        <v>36.000000000000114</v>
      </c>
      <c r="W92" s="105">
        <v>0.43125000000000002</v>
      </c>
      <c r="X92" s="106">
        <v>0.4715625</v>
      </c>
      <c r="Y92" s="264"/>
      <c r="Z92" s="265"/>
      <c r="AA92" s="110">
        <f>M92-J92</f>
        <v>-381.66666666667516</v>
      </c>
      <c r="AB92" s="102">
        <f>M92/J92</f>
        <v>0.87277777777777499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1995</v>
      </c>
      <c r="G93" s="114">
        <f t="shared" si="43"/>
        <v>68288.849999999991</v>
      </c>
      <c r="H93" s="115"/>
      <c r="I93" s="96">
        <v>16</v>
      </c>
      <c r="J93" s="97">
        <v>3000</v>
      </c>
      <c r="K93" s="98">
        <f t="shared" si="39"/>
        <v>187.5</v>
      </c>
      <c r="L93" s="99">
        <v>16</v>
      </c>
      <c r="M93" s="97">
        <f>F93/V93*60</f>
        <v>2605.00544069641</v>
      </c>
      <c r="N93" s="98">
        <f>M93/L93</f>
        <v>162.81284004352563</v>
      </c>
      <c r="O93" s="100">
        <f>L93-I93</f>
        <v>0</v>
      </c>
      <c r="P93" s="101">
        <f>N93-K93</f>
        <v>-24.687159956474375</v>
      </c>
      <c r="Q93" s="102">
        <f>N93/K93</f>
        <v>0.86833514689880331</v>
      </c>
      <c r="R93" s="272"/>
      <c r="S93" s="1">
        <v>0.4715625</v>
      </c>
      <c r="T93" s="2">
        <v>0.50347222222222221</v>
      </c>
      <c r="U93" s="103">
        <v>58.049999999999962</v>
      </c>
      <c r="V93" s="104">
        <v>45.949999999999989</v>
      </c>
      <c r="W93" s="105"/>
      <c r="X93" s="106"/>
      <c r="Y93" s="264"/>
      <c r="Z93" s="265"/>
      <c r="AA93" s="110">
        <f>M93-J93</f>
        <v>-394.99455930358999</v>
      </c>
      <c r="AB93" s="102">
        <f>M93/J93</f>
        <v>0.86833514689880331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4">AVERAGE(I90:I105)</f>
        <v>13.5</v>
      </c>
      <c r="J106" s="137">
        <f t="shared" si="44"/>
        <v>3136.5</v>
      </c>
      <c r="K106" s="138">
        <f t="shared" ref="K106" si="45">J106/I106</f>
        <v>232.33333333333334</v>
      </c>
      <c r="L106" s="136">
        <f t="shared" ref="L106:M106" si="46">AVERAGE(L90:L105)</f>
        <v>13.5</v>
      </c>
      <c r="M106" s="137">
        <f t="shared" si="46"/>
        <v>2759.7927313491068</v>
      </c>
      <c r="N106" s="138">
        <f>M106/L106</f>
        <v>204.42909121104495</v>
      </c>
      <c r="O106" s="139">
        <f>L106-I106</f>
        <v>0</v>
      </c>
      <c r="P106" s="140">
        <f>N106-K106</f>
        <v>-27.904242122288395</v>
      </c>
      <c r="Q106" s="141">
        <f>N106/K106</f>
        <v>0.8798956580102365</v>
      </c>
      <c r="R106" s="273"/>
      <c r="S106" s="142">
        <f>S90</f>
        <v>0.16686342592592593</v>
      </c>
      <c r="T106" s="143">
        <f>INDEX(T90:T105,COUNTA(T90:T105))</f>
        <v>0.50347222222222221</v>
      </c>
      <c r="U106" s="144"/>
      <c r="V106" s="155"/>
      <c r="W106" s="134"/>
      <c r="X106" s="138"/>
      <c r="Y106" s="260"/>
      <c r="Z106" s="261"/>
      <c r="AA106" s="156">
        <f>M106-J106</f>
        <v>-376.70726865089318</v>
      </c>
      <c r="AB106" s="141">
        <f>M106/J106</f>
        <v>0.8798956580102365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2213</v>
      </c>
      <c r="G107" s="158">
        <f t="shared" ref="G107:G110" si="47">E107*F107</f>
        <v>54727.49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3255.7417245606875</v>
      </c>
      <c r="N107" s="162">
        <f>M107/L107</f>
        <v>542.62362076011459</v>
      </c>
      <c r="O107" s="164">
        <f>L107-I107</f>
        <v>0</v>
      </c>
      <c r="P107" s="165">
        <f>N107-K107</f>
        <v>-57.376379239885409</v>
      </c>
      <c r="Q107" s="151">
        <f>N107/K107</f>
        <v>0.90437270126685765</v>
      </c>
      <c r="R107" s="271">
        <f>Q123</f>
        <v>0.88847777503638004</v>
      </c>
      <c r="S107" s="192">
        <v>0.16681712962962963</v>
      </c>
      <c r="T107" s="193">
        <v>0.19513888888888889</v>
      </c>
      <c r="U107" s="168"/>
      <c r="V107" s="169">
        <v>40.783333333333324</v>
      </c>
      <c r="W107" s="167"/>
      <c r="X107" s="170"/>
      <c r="Y107" s="274"/>
      <c r="Z107" s="275"/>
      <c r="AA107" s="108">
        <f>M107-J107</f>
        <v>-344.25827543931246</v>
      </c>
      <c r="AB107" s="151">
        <f>M107/J107</f>
        <v>0.90437270126685765</v>
      </c>
      <c r="AC107" s="276">
        <f>AB123</f>
        <v>0.88847777503637992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1727</v>
      </c>
      <c r="G108" s="94">
        <f t="shared" si="47"/>
        <v>42708.71</v>
      </c>
      <c r="H108" s="95"/>
      <c r="I108" s="96">
        <v>6</v>
      </c>
      <c r="J108" s="97">
        <v>3600</v>
      </c>
      <c r="K108" s="98">
        <f t="shared" si="39"/>
        <v>600</v>
      </c>
      <c r="L108" s="99">
        <v>6</v>
      </c>
      <c r="M108" s="97">
        <f>F108/V108*60</f>
        <v>3255.0785340314142</v>
      </c>
      <c r="N108" s="98">
        <f>M108/L108</f>
        <v>542.51308900523566</v>
      </c>
      <c r="O108" s="100">
        <f>L108-I108</f>
        <v>0</v>
      </c>
      <c r="P108" s="101">
        <f>N108-K108</f>
        <v>-57.486910994764344</v>
      </c>
      <c r="Q108" s="102">
        <f>N108/K108</f>
        <v>0.90418848167539279</v>
      </c>
      <c r="R108" s="272"/>
      <c r="S108" s="1">
        <v>0.19872685185185185</v>
      </c>
      <c r="T108" s="2">
        <v>0.22083333333333333</v>
      </c>
      <c r="U108" s="103">
        <v>5.1666666666666616</v>
      </c>
      <c r="V108" s="104">
        <v>31.833333333333329</v>
      </c>
      <c r="W108" s="105"/>
      <c r="X108" s="112"/>
      <c r="Y108" s="264"/>
      <c r="Z108" s="265"/>
      <c r="AA108" s="110">
        <f>M108-J108</f>
        <v>-344.92146596858584</v>
      </c>
      <c r="AB108" s="102">
        <f>M108/J108</f>
        <v>0.90418848167539279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2765</v>
      </c>
      <c r="G109" s="94">
        <f t="shared" si="47"/>
        <v>63124.95</v>
      </c>
      <c r="H109" s="95"/>
      <c r="I109" s="96">
        <v>10</v>
      </c>
      <c r="J109" s="97">
        <v>3600</v>
      </c>
      <c r="K109" s="98">
        <f t="shared" si="39"/>
        <v>360</v>
      </c>
      <c r="L109" s="99">
        <v>10</v>
      </c>
      <c r="M109" s="97">
        <f>F109/V109*60</f>
        <v>3097.0752955818289</v>
      </c>
      <c r="N109" s="98">
        <f>M109/L109</f>
        <v>309.7075295581829</v>
      </c>
      <c r="O109" s="100">
        <f>L109-I109</f>
        <v>0</v>
      </c>
      <c r="P109" s="101">
        <f>N109-K109</f>
        <v>-50.292470441817102</v>
      </c>
      <c r="Q109" s="102">
        <f>N109/K109</f>
        <v>0.86029869321717467</v>
      </c>
      <c r="R109" s="272"/>
      <c r="S109" s="1">
        <v>0.22460648148148149</v>
      </c>
      <c r="T109" s="2">
        <v>0.26180555555555557</v>
      </c>
      <c r="U109" s="103">
        <v>5.4333333333333567</v>
      </c>
      <c r="V109" s="104">
        <v>53.566666666666677</v>
      </c>
      <c r="W109" s="105"/>
      <c r="X109" s="106"/>
      <c r="Y109" s="264"/>
      <c r="Z109" s="265"/>
      <c r="AA109" s="110">
        <f>M109-J109</f>
        <v>-502.92470441817113</v>
      </c>
      <c r="AB109" s="102">
        <f>M109/J109</f>
        <v>0.86029869321717467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2701</v>
      </c>
      <c r="G110" s="114">
        <f t="shared" si="47"/>
        <v>70793.210000000006</v>
      </c>
      <c r="H110" s="115"/>
      <c r="I110" s="96">
        <v>6</v>
      </c>
      <c r="J110" s="97">
        <v>3273</v>
      </c>
      <c r="K110" s="98">
        <f t="shared" si="39"/>
        <v>545.5</v>
      </c>
      <c r="L110" s="99">
        <v>6</v>
      </c>
      <c r="M110" s="97">
        <f>F110/V110*60</f>
        <v>2895.6521739130444</v>
      </c>
      <c r="N110" s="98">
        <f>M110/L110</f>
        <v>482.60869565217405</v>
      </c>
      <c r="O110" s="100">
        <f>L110-I110</f>
        <v>0</v>
      </c>
      <c r="P110" s="101">
        <f>N110-K110</f>
        <v>-62.891304347825951</v>
      </c>
      <c r="Q110" s="102">
        <f>N110/K110</f>
        <v>0.88470888295540617</v>
      </c>
      <c r="R110" s="272"/>
      <c r="S110" s="1">
        <v>0.32016203703703705</v>
      </c>
      <c r="T110" s="2">
        <v>0.35902777777777778</v>
      </c>
      <c r="U110" s="103">
        <v>5.0333333333333741</v>
      </c>
      <c r="V110" s="104">
        <v>55.966666666666647</v>
      </c>
      <c r="W110" s="105"/>
      <c r="X110" s="112"/>
      <c r="Y110" s="264"/>
      <c r="Z110" s="265"/>
      <c r="AA110" s="110">
        <f>M110-J110</f>
        <v>-377.34782608695559</v>
      </c>
      <c r="AB110" s="102">
        <f>M110/J110</f>
        <v>0.88470888295540617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7</v>
      </c>
      <c r="J123" s="137">
        <f t="shared" si="48"/>
        <v>3518.25</v>
      </c>
      <c r="K123" s="138">
        <f t="shared" ref="K123" si="49">J123/I123</f>
        <v>502.60714285714283</v>
      </c>
      <c r="L123" s="136">
        <f t="shared" ref="L123:M123" si="50">AVERAGE(L107:L122)</f>
        <v>7</v>
      </c>
      <c r="M123" s="137">
        <f t="shared" si="50"/>
        <v>3125.8869320217436</v>
      </c>
      <c r="N123" s="138">
        <f>M123/L123</f>
        <v>446.55527600310626</v>
      </c>
      <c r="O123" s="139">
        <f>L123-I123</f>
        <v>0</v>
      </c>
      <c r="P123" s="140">
        <f>N123-K123</f>
        <v>-56.051866854036575</v>
      </c>
      <c r="Q123" s="141">
        <f>N123/K123</f>
        <v>0.88847777503638004</v>
      </c>
      <c r="R123" s="273"/>
      <c r="S123" s="142">
        <f>S107</f>
        <v>0.16681712962962963</v>
      </c>
      <c r="T123" s="143">
        <f>INDEX(T107:T122,COUNTA(T107:T122))</f>
        <v>0.35902777777777778</v>
      </c>
      <c r="U123" s="144"/>
      <c r="V123" s="155"/>
      <c r="W123" s="134"/>
      <c r="X123" s="138"/>
      <c r="Y123" s="260"/>
      <c r="Z123" s="261"/>
      <c r="AA123" s="156">
        <f>M123-J123</f>
        <v>-392.36306797825637</v>
      </c>
      <c r="AB123" s="141">
        <f>M123/J123</f>
        <v>0.88847777503637992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1281</v>
      </c>
      <c r="G124" s="158">
        <f t="shared" ref="G124:G126" si="51">E124*F124</f>
        <v>56748.299999999996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1769.6085955487349</v>
      </c>
      <c r="N124" s="162">
        <f>M124/L124</f>
        <v>104.09462326757264</v>
      </c>
      <c r="O124" s="164">
        <f>L124-I124</f>
        <v>0</v>
      </c>
      <c r="P124" s="165">
        <f>N124-K124</f>
        <v>-13.552435555956762</v>
      </c>
      <c r="Q124" s="151">
        <f>N124/K124</f>
        <v>0.88480429777436753</v>
      </c>
      <c r="R124" s="271">
        <f>Q140</f>
        <v>0.88408959367985263</v>
      </c>
      <c r="S124" s="166">
        <v>0.70833333333333337</v>
      </c>
      <c r="T124" s="167">
        <v>0.73849537037037039</v>
      </c>
      <c r="U124" s="168"/>
      <c r="V124" s="169">
        <v>43.433333333333302</v>
      </c>
      <c r="W124" s="86"/>
      <c r="X124" s="87"/>
      <c r="Y124" s="274"/>
      <c r="Z124" s="275"/>
      <c r="AA124" s="108">
        <f>M124-J124</f>
        <v>-230.39140445126509</v>
      </c>
      <c r="AB124" s="151">
        <f>M124/J124</f>
        <v>0.88480429777436742</v>
      </c>
      <c r="AC124" s="349">
        <f>AB140</f>
        <v>0.88408959367985251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1204</v>
      </c>
      <c r="G125" s="94">
        <f t="shared" si="51"/>
        <v>61006.68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1767.6998368678585</v>
      </c>
      <c r="N125" s="98">
        <f>M125/L125</f>
        <v>88.384991843392925</v>
      </c>
      <c r="O125" s="100">
        <f>L125-I125</f>
        <v>0</v>
      </c>
      <c r="P125" s="101">
        <f>N125-K125</f>
        <v>-11.615008156607075</v>
      </c>
      <c r="Q125" s="102">
        <f>N125/K125</f>
        <v>0.88384991843392924</v>
      </c>
      <c r="R125" s="272"/>
      <c r="S125" s="1">
        <v>0.74175925925925923</v>
      </c>
      <c r="T125" s="2">
        <v>0.77013888888888893</v>
      </c>
      <c r="U125" s="103">
        <v>4.6999999999999353</v>
      </c>
      <c r="V125" s="104">
        <v>40.866666666666767</v>
      </c>
      <c r="W125" s="105"/>
      <c r="X125" s="106"/>
      <c r="Y125" s="264"/>
      <c r="Z125" s="265"/>
      <c r="AA125" s="110">
        <f>M125-J125</f>
        <v>-232.30016313214151</v>
      </c>
      <c r="AB125" s="102">
        <f>M125/J125</f>
        <v>0.88384991843392924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2211</v>
      </c>
      <c r="G126" s="94">
        <f t="shared" si="51"/>
        <v>126690.29999999999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1767.2291296625219</v>
      </c>
      <c r="N126" s="98">
        <f>M126/L126</f>
        <v>84.153768079167705</v>
      </c>
      <c r="O126" s="100">
        <f>L126-I126</f>
        <v>0</v>
      </c>
      <c r="P126" s="101">
        <f>N126-K126</f>
        <v>-11.084327158927536</v>
      </c>
      <c r="Q126" s="102">
        <f>N126/K126</f>
        <v>0.88361456483126088</v>
      </c>
      <c r="R126" s="272"/>
      <c r="S126" s="1">
        <v>0.77361111111111114</v>
      </c>
      <c r="T126" s="2">
        <v>0.82574074074074078</v>
      </c>
      <c r="U126" s="103">
        <v>4.9999999999999822</v>
      </c>
      <c r="V126" s="104">
        <v>75.066666666666677</v>
      </c>
      <c r="W126" s="105"/>
      <c r="X126" s="106"/>
      <c r="Y126" s="264"/>
      <c r="Z126" s="265"/>
      <c r="AA126" s="110">
        <f>M126-J126</f>
        <v>-232.77087033747807</v>
      </c>
      <c r="AB126" s="102">
        <f>M126/J126</f>
        <v>0.883614564831261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1768.1791873597051</v>
      </c>
      <c r="N140" s="138">
        <f>M140/L140</f>
        <v>91.457544173777862</v>
      </c>
      <c r="O140" s="139">
        <f>L140-I140</f>
        <v>0</v>
      </c>
      <c r="P140" s="140">
        <f>N140-K140</f>
        <v>-11.990731688291106</v>
      </c>
      <c r="Q140" s="141">
        <f>N140/K140</f>
        <v>0.88408959367985263</v>
      </c>
      <c r="R140" s="273"/>
      <c r="S140" s="142">
        <f>S124</f>
        <v>0.70833333333333337</v>
      </c>
      <c r="T140" s="143">
        <f>INDEX(T124:T139,COUNTA(T124:T139))</f>
        <v>0.82574074074074078</v>
      </c>
      <c r="U140" s="144"/>
      <c r="V140" s="155"/>
      <c r="W140" s="187"/>
      <c r="X140" s="188"/>
      <c r="Y140" s="260"/>
      <c r="Z140" s="261"/>
      <c r="AA140" s="156">
        <f>M140-J140</f>
        <v>-231.82081264029489</v>
      </c>
      <c r="AB140" s="141">
        <f>M140/J140</f>
        <v>0.88408959367985251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2312</v>
      </c>
      <c r="G141" s="158">
        <f t="shared" ref="G141:G143" si="56">E141*F141</f>
        <v>131298.48000000001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1767.8844519966037</v>
      </c>
      <c r="N141" s="162">
        <f>M141/L141</f>
        <v>76.864541391156678</v>
      </c>
      <c r="O141" s="164">
        <f>L141-I141</f>
        <v>0</v>
      </c>
      <c r="P141" s="165">
        <f>N141-K141</f>
        <v>-10.09198034797376</v>
      </c>
      <c r="Q141" s="151">
        <f>N141/K141</f>
        <v>0.88394222599830174</v>
      </c>
      <c r="R141" s="271">
        <f>Q157</f>
        <v>0.88413975381480681</v>
      </c>
      <c r="S141" s="166">
        <v>0.70833333333333337</v>
      </c>
      <c r="T141" s="167">
        <v>0.76282407407407404</v>
      </c>
      <c r="U141" s="168"/>
      <c r="V141" s="169">
        <v>78.466666666666569</v>
      </c>
      <c r="W141" s="167"/>
      <c r="X141" s="170"/>
      <c r="Y141" s="274"/>
      <c r="Z141" s="275"/>
      <c r="AA141" s="108">
        <f>M141-J141</f>
        <v>-232.11554800339627</v>
      </c>
      <c r="AB141" s="151">
        <f>M141/J141</f>
        <v>0.88394222599830186</v>
      </c>
      <c r="AC141" s="276">
        <f>AB157</f>
        <v>0.88413975381480681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1823</v>
      </c>
      <c r="G142" s="94">
        <f t="shared" si="56"/>
        <v>103674.01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1767.9956896551716</v>
      </c>
      <c r="N142" s="98">
        <f>M142/L142</f>
        <v>76.869377811094424</v>
      </c>
      <c r="O142" s="100">
        <f>L142-I142</f>
        <v>0</v>
      </c>
      <c r="P142" s="101">
        <f>N142-K142</f>
        <v>-10.087143928036014</v>
      </c>
      <c r="Q142" s="102">
        <f>N142/K142</f>
        <v>0.88399784482758581</v>
      </c>
      <c r="R142" s="272"/>
      <c r="S142" s="1">
        <v>0.76606481481481481</v>
      </c>
      <c r="T142" s="2">
        <v>0.80902777777777779</v>
      </c>
      <c r="U142" s="103">
        <v>4.6666666666667034</v>
      </c>
      <c r="V142" s="104">
        <v>61.866666666666688</v>
      </c>
      <c r="W142" s="105"/>
      <c r="X142" s="106"/>
      <c r="Y142" s="264"/>
      <c r="Z142" s="265"/>
      <c r="AA142" s="110">
        <f>M142-J142</f>
        <v>-232.00431034482835</v>
      </c>
      <c r="AB142" s="102">
        <f>M142/J142</f>
        <v>0.88399784482758581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2137</v>
      </c>
      <c r="G143" s="94">
        <f t="shared" si="56"/>
        <v>101721.2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1768.9583812370654</v>
      </c>
      <c r="N143" s="98">
        <f>M143/L143</f>
        <v>76.911233966828931</v>
      </c>
      <c r="O143" s="100">
        <f>L143-I143</f>
        <v>0</v>
      </c>
      <c r="P143" s="101">
        <f>N143-K143</f>
        <v>-10.045287772301506</v>
      </c>
      <c r="Q143" s="102">
        <f>N143/K143</f>
        <v>0.88447919061853264</v>
      </c>
      <c r="R143" s="272"/>
      <c r="S143" s="1">
        <v>0.8125</v>
      </c>
      <c r="T143" s="2">
        <v>0.86283564814814817</v>
      </c>
      <c r="U143" s="103">
        <v>4.9999999999999822</v>
      </c>
      <c r="V143" s="104">
        <v>72.483333333333363</v>
      </c>
      <c r="W143" s="105"/>
      <c r="X143" s="106"/>
      <c r="Y143" s="264"/>
      <c r="Z143" s="265"/>
      <c r="AA143" s="110">
        <f>M143-J143</f>
        <v>-231.0416187629346</v>
      </c>
      <c r="AB143" s="102">
        <f>M143/J143</f>
        <v>0.88447919061853275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1768.2795076296136</v>
      </c>
      <c r="N157" s="138">
        <f>M157/L157</f>
        <v>76.881717723026682</v>
      </c>
      <c r="O157" s="139">
        <f>L157-I157</f>
        <v>0</v>
      </c>
      <c r="P157" s="140">
        <f>N157-K157</f>
        <v>-10.074804016103755</v>
      </c>
      <c r="Q157" s="141">
        <f>N157/K157</f>
        <v>0.88413975381480681</v>
      </c>
      <c r="R157" s="273"/>
      <c r="S157" s="142">
        <f>S141</f>
        <v>0.70833333333333337</v>
      </c>
      <c r="T157" s="143">
        <f>INDEX(T141:T156,COUNTA(T141:T156))</f>
        <v>0.86283564814814817</v>
      </c>
      <c r="U157" s="144"/>
      <c r="V157" s="155"/>
      <c r="W157" s="134"/>
      <c r="X157" s="138"/>
      <c r="Y157" s="260"/>
      <c r="Z157" s="261"/>
      <c r="AA157" s="156">
        <f>M157-J157</f>
        <v>-231.72049237038641</v>
      </c>
      <c r="AB157" s="141">
        <f>M157/J157</f>
        <v>0.88413975381480681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97" priority="3" operator="greaterThan">
      <formula>0</formula>
    </cfRule>
  </conditionalFormatting>
  <conditionalFormatting sqref="P5:P157 AA5:AA157">
    <cfRule type="cellIs" dxfId="496" priority="6" operator="lessThan">
      <formula>0</formula>
    </cfRule>
  </conditionalFormatting>
  <conditionalFormatting sqref="Q5:Q157 AB5:AB157">
    <cfRule type="cellIs" dxfId="495" priority="4" operator="greaterThan">
      <formula>1</formula>
    </cfRule>
    <cfRule type="cellIs" dxfId="494" priority="5" operator="lessThan">
      <formula>0.8</formula>
    </cfRule>
  </conditionalFormatting>
  <conditionalFormatting sqref="R5:R157 AC124">
    <cfRule type="cellIs" dxfId="493" priority="7" operator="lessThan">
      <formula>0.8</formula>
    </cfRule>
  </conditionalFormatting>
  <conditionalFormatting sqref="AC5:AC22 AC56:AC91">
    <cfRule type="cellIs" dxfId="492" priority="9" operator="lessThan">
      <formula>0.8</formula>
    </cfRule>
  </conditionalFormatting>
  <conditionalFormatting sqref="AC39">
    <cfRule type="cellIs" dxfId="491" priority="12" operator="lessThan">
      <formula>0.8</formula>
    </cfRule>
  </conditionalFormatting>
  <conditionalFormatting sqref="AC54">
    <cfRule type="cellIs" dxfId="490" priority="11" operator="lessThan">
      <formula>0.8</formula>
    </cfRule>
  </conditionalFormatting>
  <conditionalFormatting sqref="AC97:AC105">
    <cfRule type="cellIs" dxfId="489" priority="10" operator="lessThan">
      <formula>0.8</formula>
    </cfRule>
  </conditionalFormatting>
  <conditionalFormatting sqref="AC107:AC112">
    <cfRule type="cellIs" dxfId="488" priority="8" operator="lessThan">
      <formula>0.8</formula>
    </cfRule>
  </conditionalFormatting>
  <conditionalFormatting sqref="AC139">
    <cfRule type="cellIs" dxfId="487" priority="2" operator="lessThan">
      <formula>0.8</formula>
    </cfRule>
  </conditionalFormatting>
  <conditionalFormatting sqref="AC141:AC157">
    <cfRule type="cellIs" dxfId="486" priority="1" operator="lessThan">
      <formula>0.8</formula>
    </cfRule>
  </conditionalFormatting>
  <dataValidations count="1">
    <dataValidation type="list" allowBlank="1" showInputMessage="1" showErrorMessage="1" sqref="Y5:Z157" xr:uid="{7DE09822-EF28-49B9-9EE4-8DE7D2384D8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648F-E30D-4E54-B9BA-90419B700ADA}">
  <sheetPr>
    <tabColor theme="9" tint="0.59999389629810485"/>
  </sheetPr>
  <dimension ref="B1:AR36"/>
  <sheetViews>
    <sheetView zoomScale="70" zoomScaleNormal="70" workbookViewId="0">
      <selection activeCell="O37" sqref="O37:O38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242</v>
      </c>
      <c r="D3" s="248"/>
      <c r="E3" s="6" t="s">
        <v>2</v>
      </c>
      <c r="F3" s="249">
        <f>'1117(18度C)'!D1+'1117(4度C)'!D1</f>
        <v>232135</v>
      </c>
      <c r="G3" s="250"/>
      <c r="H3" s="6" t="s">
        <v>3</v>
      </c>
      <c r="I3" s="251">
        <f>'1117(18度C)'!F1+'1117(4度C)'!F1</f>
        <v>7351435.5099999998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453.83850783702195</v>
      </c>
      <c r="F6" s="226" t="e">
        <f>AVERAGE(#REF!,D13:K13)</f>
        <v>#REF!</v>
      </c>
      <c r="G6" s="227">
        <f>AVERAGE(D13:K13)</f>
        <v>180.53210841700405</v>
      </c>
      <c r="H6" s="228"/>
      <c r="I6" s="227">
        <f>AVERAGE(L13:O13)</f>
        <v>94.776119402985074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400.20630666302816</v>
      </c>
      <c r="F7" s="230" t="e">
        <f>AVERAGE(#REF!,D14:K14)</f>
        <v>#REF!</v>
      </c>
      <c r="G7" s="217">
        <f>AVERAGE(D14:K14)</f>
        <v>159.97920405043052</v>
      </c>
      <c r="H7" s="218"/>
      <c r="I7" s="217">
        <f>AVERAGE(L14:O14)</f>
        <v>83.787891985842606</v>
      </c>
      <c r="J7" s="218"/>
      <c r="K7" s="217">
        <f>AVERAGE(D28:O28)</f>
        <v>520.6016681677205</v>
      </c>
      <c r="L7" s="218"/>
      <c r="M7" s="217">
        <f>AVERAGE(P28:X28)</f>
        <v>694.53811008496973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0.88232593468330678</v>
      </c>
      <c r="F8" s="222" t="e">
        <f>AVERAGE(D15:K15,#REF!)</f>
        <v>#REF!</v>
      </c>
      <c r="G8" s="223">
        <f>AVERAGE(D15:K15)</f>
        <v>0.88575080803539163</v>
      </c>
      <c r="H8" s="224"/>
      <c r="I8" s="223">
        <f>AVERAGE(L15:O15)</f>
        <v>0.88405080798173308</v>
      </c>
      <c r="J8" s="224"/>
      <c r="K8" s="223">
        <f>AVERAGE(D29:O29)</f>
        <v>0.87949233623956247</v>
      </c>
      <c r="L8" s="224"/>
      <c r="M8" s="223">
        <f>AVERAGE(P29:X29)</f>
        <v>0.88080820049225905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91.588785046728972</v>
      </c>
      <c r="G13" s="23">
        <v>88.495575221238937</v>
      </c>
      <c r="H13" s="23">
        <v>147.94520547945206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100</v>
      </c>
      <c r="O13" s="24">
        <v>89.552238805970148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107.23030131299893</v>
      </c>
      <c r="E14" s="27">
        <v>70.966052647474186</v>
      </c>
      <c r="F14" s="27">
        <v>80.985652817394993</v>
      </c>
      <c r="G14" s="27">
        <v>78.268336223769637</v>
      </c>
      <c r="H14" s="27">
        <v>131.39875983584366</v>
      </c>
      <c r="I14" s="27">
        <v>204.4041801580623</v>
      </c>
      <c r="J14" s="27" t="s">
        <v>36</v>
      </c>
      <c r="K14" s="54">
        <v>446.60114535746987</v>
      </c>
      <c r="L14" s="26" t="s">
        <v>36</v>
      </c>
      <c r="M14" s="66" t="s">
        <v>36</v>
      </c>
      <c r="N14" s="27">
        <v>88.423975760302</v>
      </c>
      <c r="O14" s="28">
        <v>79.151808211383226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0.88800093274827241</v>
      </c>
      <c r="E15" s="31">
        <f t="shared" si="0"/>
        <v>0.88707565809342737</v>
      </c>
      <c r="F15" s="31">
        <f t="shared" si="0"/>
        <v>0.88423110729196575</v>
      </c>
      <c r="G15" s="31">
        <f t="shared" si="0"/>
        <v>0.88443219932859696</v>
      </c>
      <c r="H15" s="31">
        <f t="shared" si="0"/>
        <v>0.88815828407560993</v>
      </c>
      <c r="I15" s="31">
        <f t="shared" si="0"/>
        <v>0.8797884368352753</v>
      </c>
      <c r="J15" s="31" t="s">
        <v>36</v>
      </c>
      <c r="K15" s="55">
        <f t="shared" ref="K15" si="1">K14/K13</f>
        <v>0.88856903787459374</v>
      </c>
      <c r="L15" s="30" t="s">
        <v>36</v>
      </c>
      <c r="M15" s="67" t="s">
        <v>36</v>
      </c>
      <c r="N15" s="31">
        <f t="shared" ref="N15:O15" si="2">N14/N13</f>
        <v>0.88423975760301998</v>
      </c>
      <c r="O15" s="32">
        <f t="shared" si="2"/>
        <v>0.88386185836044606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0.16681712962962963</v>
      </c>
      <c r="E16" s="2">
        <v>0.16666666666666666</v>
      </c>
      <c r="F16" s="2">
        <v>0.16693287037037038</v>
      </c>
      <c r="G16" s="2">
        <v>0.16666666666666666</v>
      </c>
      <c r="H16" s="2">
        <v>0.25019675925925927</v>
      </c>
      <c r="I16" s="2">
        <v>0.16666666666666666</v>
      </c>
      <c r="J16" s="2" t="s">
        <v>36</v>
      </c>
      <c r="K16" s="2">
        <v>0.16666666666666666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0.54652777777777772</v>
      </c>
      <c r="E17" s="2">
        <v>0.55694444444444446</v>
      </c>
      <c r="F17" s="2">
        <v>0.57321759259259264</v>
      </c>
      <c r="G17" s="2">
        <v>0.54660879629629633</v>
      </c>
      <c r="H17" s="2">
        <v>0.56626157407407407</v>
      </c>
      <c r="I17" s="2">
        <v>0.52569444444444446</v>
      </c>
      <c r="J17" s="2" t="s">
        <v>36</v>
      </c>
      <c r="K17" s="2">
        <v>0.36815972222222221</v>
      </c>
      <c r="L17" s="1" t="s">
        <v>36</v>
      </c>
      <c r="M17" s="68" t="s">
        <v>36</v>
      </c>
      <c r="N17" s="2">
        <v>0.8305555555555556</v>
      </c>
      <c r="O17" s="3">
        <v>0.85866898148148152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21.4</v>
      </c>
      <c r="G18" s="34">
        <v>22.6</v>
      </c>
      <c r="H18" s="34">
        <v>20.857142857142858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20</v>
      </c>
      <c r="O18" s="35">
        <v>22.333333333333332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183.19134280947219</v>
      </c>
      <c r="E28" s="27" t="s">
        <v>36</v>
      </c>
      <c r="F28" s="27" t="s">
        <v>36</v>
      </c>
      <c r="G28" s="27">
        <v>271.69502557377785</v>
      </c>
      <c r="H28" s="27">
        <v>383.96107774249725</v>
      </c>
      <c r="I28" s="27">
        <v>370.31210756909059</v>
      </c>
      <c r="J28" s="27" t="s">
        <v>36</v>
      </c>
      <c r="K28" s="27" t="s">
        <v>36</v>
      </c>
      <c r="L28" s="27" t="s">
        <v>36</v>
      </c>
      <c r="M28" s="27">
        <v>692.40851688709188</v>
      </c>
      <c r="N28" s="27">
        <v>1000.2791617086455</v>
      </c>
      <c r="O28" s="27">
        <v>742.36444488346797</v>
      </c>
      <c r="P28" s="26">
        <v>248.84025338458753</v>
      </c>
      <c r="Q28" s="27" t="s">
        <v>36</v>
      </c>
      <c r="R28" s="27" t="s">
        <v>36</v>
      </c>
      <c r="S28" s="27" t="s">
        <v>36</v>
      </c>
      <c r="T28" s="27">
        <v>775.17837319390128</v>
      </c>
      <c r="U28" s="27" t="s">
        <v>36</v>
      </c>
      <c r="V28" s="27">
        <v>678.65080839509392</v>
      </c>
      <c r="W28" s="27">
        <v>856.58420581286612</v>
      </c>
      <c r="X28" s="28">
        <v>913.43690963840015</v>
      </c>
    </row>
    <row r="29" spans="2:44" ht="40.15" customHeight="1">
      <c r="B29" s="205"/>
      <c r="C29" s="29" t="s">
        <v>38</v>
      </c>
      <c r="D29" s="31">
        <f>D28/D27</f>
        <v>0.86507022993361871</v>
      </c>
      <c r="E29" s="31" t="s">
        <v>36</v>
      </c>
      <c r="F29" s="31" t="s">
        <v>36</v>
      </c>
      <c r="G29" s="31">
        <f>G28/G27</f>
        <v>0.86791466502734593</v>
      </c>
      <c r="H29" s="31">
        <f>H28/H27</f>
        <v>0.88606402555960906</v>
      </c>
      <c r="I29" s="31">
        <f>I28/I27</f>
        <v>0.8887490581658174</v>
      </c>
      <c r="J29" s="31" t="s">
        <v>36</v>
      </c>
      <c r="K29" s="31" t="s">
        <v>36</v>
      </c>
      <c r="L29" s="31" t="s">
        <v>36</v>
      </c>
      <c r="M29" s="31">
        <f>M28/M27</f>
        <v>0.89173824144549707</v>
      </c>
      <c r="N29" s="31">
        <f>N28/N27</f>
        <v>0.86980796670316995</v>
      </c>
      <c r="O29" s="31">
        <f>O28/O27</f>
        <v>0.88710216684187992</v>
      </c>
      <c r="P29" s="30">
        <f>P28/P27</f>
        <v>0.87094088684605631</v>
      </c>
      <c r="Q29" s="31" t="s">
        <v>36</v>
      </c>
      <c r="R29" s="31" t="s">
        <v>36</v>
      </c>
      <c r="S29" s="31" t="s">
        <v>36</v>
      </c>
      <c r="T29" s="31">
        <f>T28/T27</f>
        <v>0.88822521928467857</v>
      </c>
      <c r="U29" s="31" t="s">
        <v>36</v>
      </c>
      <c r="V29" s="31">
        <f>V28/V27</f>
        <v>0.89115762718547686</v>
      </c>
      <c r="W29" s="31">
        <f>W28/W27</f>
        <v>0.88377735520375067</v>
      </c>
      <c r="X29" s="32">
        <f>X28/X27</f>
        <v>0.86993991394133352</v>
      </c>
    </row>
    <row r="30" spans="2:44" ht="17.25" customHeight="1">
      <c r="B30" s="206" t="s">
        <v>39</v>
      </c>
      <c r="C30" s="14" t="s">
        <v>40</v>
      </c>
      <c r="D30" s="2">
        <v>0.3125</v>
      </c>
      <c r="E30" s="2" t="s">
        <v>36</v>
      </c>
      <c r="F30" s="2" t="s">
        <v>36</v>
      </c>
      <c r="G30" s="2">
        <v>0.33124999999999999</v>
      </c>
      <c r="H30" s="2">
        <v>0.25</v>
      </c>
      <c r="I30" s="2">
        <v>0.27361111111111108</v>
      </c>
      <c r="J30" s="2" t="s">
        <v>36</v>
      </c>
      <c r="K30" s="2" t="s">
        <v>36</v>
      </c>
      <c r="L30" s="2" t="s">
        <v>36</v>
      </c>
      <c r="M30" s="2">
        <v>0.25028935185185186</v>
      </c>
      <c r="N30" s="2">
        <v>0.16689814814814816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0.70862268518518523</v>
      </c>
      <c r="U30" s="2" t="s">
        <v>36</v>
      </c>
      <c r="V30" s="2">
        <v>0.70833333333333337</v>
      </c>
      <c r="W30" s="2">
        <v>0.70839120370370368</v>
      </c>
      <c r="X30" s="3">
        <v>0.7086689814814815</v>
      </c>
    </row>
    <row r="31" spans="2:44" ht="17.25" customHeight="1">
      <c r="B31" s="203"/>
      <c r="C31" s="14" t="s">
        <v>41</v>
      </c>
      <c r="D31" s="2">
        <v>0.37927083333333333</v>
      </c>
      <c r="E31" s="2" t="s">
        <v>36</v>
      </c>
      <c r="F31" s="2" t="s">
        <v>36</v>
      </c>
      <c r="G31" s="2">
        <v>0.40486111111111112</v>
      </c>
      <c r="H31" s="2">
        <v>0.33888888888888891</v>
      </c>
      <c r="I31" s="2">
        <v>0.32222222222222224</v>
      </c>
      <c r="J31" s="2" t="s">
        <v>36</v>
      </c>
      <c r="K31" s="2" t="s">
        <v>36</v>
      </c>
      <c r="L31" s="2" t="s">
        <v>36</v>
      </c>
      <c r="M31" s="2">
        <v>0.4500925925925926</v>
      </c>
      <c r="N31" s="2">
        <v>0.4375</v>
      </c>
      <c r="O31" s="2">
        <v>0.37222222222222223</v>
      </c>
      <c r="P31" s="1">
        <v>0.85083333333333333</v>
      </c>
      <c r="Q31" s="2" t="s">
        <v>36</v>
      </c>
      <c r="R31" s="2" t="s">
        <v>36</v>
      </c>
      <c r="S31" s="2" t="s">
        <v>36</v>
      </c>
      <c r="T31" s="2">
        <v>0.8794791666666667</v>
      </c>
      <c r="U31" s="2" t="s">
        <v>36</v>
      </c>
      <c r="V31" s="2">
        <v>0.89513888888888893</v>
      </c>
      <c r="W31" s="2">
        <v>1.0333333333333334</v>
      </c>
      <c r="X31" s="3">
        <v>1.0362847222222222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7B3D-A9C4-45C6-A62E-C645EBC4825C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O37" sqref="O37:O38"/>
      <selection pane="bottomLeft" activeCell="O37" sqref="O37:O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125627</v>
      </c>
      <c r="E1" s="76" t="s">
        <v>3</v>
      </c>
      <c r="F1" s="77">
        <f>SUM(G5:G208)</f>
        <v>2484726.7799999998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45978</v>
      </c>
      <c r="B2" s="323"/>
      <c r="C2" s="81" t="s">
        <v>34</v>
      </c>
      <c r="D2" s="82">
        <f>AVERAGE(N21,N38,N55,N72,N89,N106,N123,N140,N157,N174,N191,N208)</f>
        <v>593.07518563324106</v>
      </c>
      <c r="E2" s="82" t="s">
        <v>80</v>
      </c>
      <c r="F2" s="83">
        <f>F1/D1</f>
        <v>19.778604758531205</v>
      </c>
      <c r="G2" s="84" t="s">
        <v>81</v>
      </c>
      <c r="H2" s="85">
        <f>COUNT(H5:H208)</f>
        <v>2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2395</v>
      </c>
      <c r="G5" s="94">
        <f t="shared" ref="G5:G6" si="0">E5*F5</f>
        <v>71490.75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3114.8843930635844</v>
      </c>
      <c r="N5" s="98">
        <f>M5/L5</f>
        <v>183.22849370962263</v>
      </c>
      <c r="O5" s="100">
        <f>L5-I5</f>
        <v>0</v>
      </c>
      <c r="P5" s="101">
        <f>N5-K5</f>
        <v>-28.536212172730302</v>
      </c>
      <c r="Q5" s="102">
        <f>N5/K5</f>
        <v>0.86524566473988462</v>
      </c>
      <c r="R5" s="272">
        <f>Q21</f>
        <v>0.86507022993361871</v>
      </c>
      <c r="S5" s="1">
        <v>0.3125</v>
      </c>
      <c r="T5" s="2">
        <v>0.34453703703703703</v>
      </c>
      <c r="U5" s="103">
        <v>4.9999999999999822</v>
      </c>
      <c r="V5" s="104">
        <v>46.133333333333326</v>
      </c>
      <c r="W5" s="105"/>
      <c r="X5" s="87"/>
      <c r="Y5" s="274"/>
      <c r="Z5" s="275"/>
      <c r="AA5" s="108">
        <f>M5-J5</f>
        <v>-485.11560693641559</v>
      </c>
      <c r="AB5" s="109">
        <f>M5/J5</f>
        <v>0.86524566473988451</v>
      </c>
      <c r="AC5" s="289">
        <f>AB21</f>
        <v>0.86507022993361871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2343</v>
      </c>
      <c r="G6" s="94">
        <f t="shared" si="0"/>
        <v>69165.36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3113.62126245847</v>
      </c>
      <c r="N6" s="98">
        <f>M6/L6</f>
        <v>183.15419190932175</v>
      </c>
      <c r="O6" s="100">
        <f>L6-I6</f>
        <v>0</v>
      </c>
      <c r="P6" s="101">
        <f>N6-K6</f>
        <v>-28.610513973031175</v>
      </c>
      <c r="Q6" s="102">
        <f>N6/K6</f>
        <v>0.86489479512735279</v>
      </c>
      <c r="R6" s="272"/>
      <c r="S6" s="1">
        <v>0.34791666666666665</v>
      </c>
      <c r="T6" s="2">
        <v>0.37927083333333333</v>
      </c>
      <c r="U6" s="103">
        <v>4.8666666666666547</v>
      </c>
      <c r="V6" s="104">
        <v>45.15000000000002</v>
      </c>
      <c r="W6" s="105"/>
      <c r="X6" s="106"/>
      <c r="Y6" s="264"/>
      <c r="Z6" s="265"/>
      <c r="AA6" s="110">
        <f>M6-J6</f>
        <v>-486.37873754152997</v>
      </c>
      <c r="AB6" s="111">
        <f>M6/J6</f>
        <v>0.86489479512735279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3114.2528277610272</v>
      </c>
      <c r="N21" s="138">
        <f>M21/L21</f>
        <v>183.19134280947219</v>
      </c>
      <c r="O21" s="139">
        <f>L21-I21</f>
        <v>0</v>
      </c>
      <c r="P21" s="140">
        <f>N21-K21</f>
        <v>-28.573363072880738</v>
      </c>
      <c r="Q21" s="141">
        <f>N21/K21</f>
        <v>0.86507022993361871</v>
      </c>
      <c r="R21" s="273"/>
      <c r="S21" s="142">
        <f>S5</f>
        <v>0.3125</v>
      </c>
      <c r="T21" s="143">
        <f>INDEX(T5:T20,COUNTA(T5:T20))</f>
        <v>0.37927083333333333</v>
      </c>
      <c r="U21" s="144"/>
      <c r="V21" s="144"/>
      <c r="W21" s="145"/>
      <c r="X21" s="146"/>
      <c r="Y21" s="260"/>
      <c r="Z21" s="261"/>
      <c r="AA21" s="147">
        <f>M21-J21</f>
        <v>-485.74717223897278</v>
      </c>
      <c r="AB21" s="148">
        <f>M21/J21</f>
        <v>0.86507022993361871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1436</v>
      </c>
      <c r="G22" s="94">
        <f t="shared" ref="G22:G23" si="5">E22*F22</f>
        <v>36819.040000000001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3144.5255474452497</v>
      </c>
      <c r="N22" s="98">
        <f>M22/L22</f>
        <v>285.86595885865904</v>
      </c>
      <c r="O22" s="100">
        <f>L22-I22</f>
        <v>0</v>
      </c>
      <c r="P22" s="101">
        <f>N22-K22</f>
        <v>-41.40676841406821</v>
      </c>
      <c r="Q22" s="102">
        <f>N22/K22</f>
        <v>0.87347931873479157</v>
      </c>
      <c r="R22" s="271">
        <f>Q38</f>
        <v>0.86791466502734593</v>
      </c>
      <c r="S22" s="1">
        <v>0.33124999999999999</v>
      </c>
      <c r="T22" s="2">
        <v>0.3502777777777778</v>
      </c>
      <c r="U22" s="103">
        <v>4.7333333333333272</v>
      </c>
      <c r="V22" s="104">
        <v>27.400000000000048</v>
      </c>
      <c r="W22" s="105"/>
      <c r="X22" s="150"/>
      <c r="Y22" s="274"/>
      <c r="Z22" s="275"/>
      <c r="AA22" s="108">
        <f>M22-J22</f>
        <v>-455.47445255475031</v>
      </c>
      <c r="AB22" s="151">
        <f>M22/J22</f>
        <v>0.87347931873479157</v>
      </c>
      <c r="AC22" s="276">
        <f>AB38</f>
        <v>0.86791466502734593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3809</v>
      </c>
      <c r="G23" s="94">
        <f t="shared" si="5"/>
        <v>108823.13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3104.4600407516405</v>
      </c>
      <c r="N23" s="98">
        <f>M23/L23</f>
        <v>258.70500339597004</v>
      </c>
      <c r="O23" s="100">
        <f>L23-I23</f>
        <v>0</v>
      </c>
      <c r="P23" s="101">
        <f>N23-K23</f>
        <v>-41.294996604029961</v>
      </c>
      <c r="Q23" s="102">
        <f>N23/K23</f>
        <v>0.86235001131990008</v>
      </c>
      <c r="R23" s="272"/>
      <c r="S23" s="1">
        <v>0.35373842592592591</v>
      </c>
      <c r="T23" s="2">
        <v>0.40486111111111112</v>
      </c>
      <c r="U23" s="103">
        <v>4.9833333333332863</v>
      </c>
      <c r="V23" s="104">
        <v>73.616666666666688</v>
      </c>
      <c r="W23" s="105"/>
      <c r="X23" s="106"/>
      <c r="Y23" s="264"/>
      <c r="Z23" s="265"/>
      <c r="AA23" s="110">
        <f>M23-J23</f>
        <v>-495.53995924835954</v>
      </c>
      <c r="AB23" s="102">
        <f>M23/J23</f>
        <v>0.86235001131990008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3124.4927940984453</v>
      </c>
      <c r="N38" s="138">
        <f>M38/L38</f>
        <v>271.69502557377785</v>
      </c>
      <c r="O38" s="139">
        <f>L38-I38</f>
        <v>0</v>
      </c>
      <c r="P38" s="140">
        <f>N38-K38</f>
        <v>-41.348452687091708</v>
      </c>
      <c r="Q38" s="141">
        <f>N38/K38</f>
        <v>0.86791466502734593</v>
      </c>
      <c r="R38" s="273"/>
      <c r="S38" s="142">
        <f>S22</f>
        <v>0.33124999999999999</v>
      </c>
      <c r="T38" s="143">
        <f>INDEX(T22:T37,COUNTA(T22:T37))</f>
        <v>0.40486111111111112</v>
      </c>
      <c r="U38" s="144"/>
      <c r="V38" s="155"/>
      <c r="W38" s="134"/>
      <c r="X38" s="138"/>
      <c r="Y38" s="260"/>
      <c r="Z38" s="261"/>
      <c r="AA38" s="156">
        <f>M38-J38</f>
        <v>-475.5072059015547</v>
      </c>
      <c r="AB38" s="141">
        <f>M38/J38</f>
        <v>0.86791466502734593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1626</v>
      </c>
      <c r="G39" s="158">
        <f t="shared" ref="G39:G41" si="9">E39*F39</f>
        <v>22812.78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2303.6599763872496</v>
      </c>
      <c r="N39" s="162">
        <f>M39/L39</f>
        <v>383.94332939787495</v>
      </c>
      <c r="O39" s="164">
        <f>L39-I39</f>
        <v>0</v>
      </c>
      <c r="P39" s="165">
        <f>N39-K39</f>
        <v>-49.390003935458367</v>
      </c>
      <c r="Q39" s="151">
        <f>N39/K39</f>
        <v>0.88602306784124996</v>
      </c>
      <c r="R39" s="271">
        <f>Q55</f>
        <v>0.88606402555960906</v>
      </c>
      <c r="S39" s="166">
        <v>0.25</v>
      </c>
      <c r="T39" s="167">
        <v>0.27940972222222221</v>
      </c>
      <c r="U39" s="168"/>
      <c r="V39" s="169">
        <v>42.349999999999987</v>
      </c>
      <c r="W39" s="167"/>
      <c r="X39" s="170"/>
      <c r="Y39" s="274"/>
      <c r="Z39" s="275"/>
      <c r="AA39" s="108">
        <f>M39-J39</f>
        <v>-296.34002361275043</v>
      </c>
      <c r="AB39" s="151">
        <f>M39/J39</f>
        <v>0.88602306784124985</v>
      </c>
      <c r="AC39" s="276">
        <f>AB55</f>
        <v>0.88606402555960895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1295</v>
      </c>
      <c r="G40" s="94">
        <f t="shared" si="9"/>
        <v>22960.350000000002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2304.4982698961921</v>
      </c>
      <c r="N40" s="98">
        <f>M40/L40</f>
        <v>384.08304498269871</v>
      </c>
      <c r="O40" s="100">
        <f>L40-I40</f>
        <v>0</v>
      </c>
      <c r="P40" s="101">
        <f>N40-K40</f>
        <v>-49.250288350634605</v>
      </c>
      <c r="Q40" s="102">
        <f>N40/K40</f>
        <v>0.88634548842161243</v>
      </c>
      <c r="R40" s="272"/>
      <c r="S40" s="1">
        <v>0.28283564814814816</v>
      </c>
      <c r="T40" s="2">
        <v>0.30625000000000002</v>
      </c>
      <c r="U40" s="103">
        <v>4.9333333333333584</v>
      </c>
      <c r="V40" s="104">
        <v>33.71666666666669</v>
      </c>
      <c r="W40" s="105"/>
      <c r="X40" s="112"/>
      <c r="Y40" s="264"/>
      <c r="Z40" s="265"/>
      <c r="AA40" s="110">
        <f>M40-J40</f>
        <v>-295.50173010380786</v>
      </c>
      <c r="AB40" s="102">
        <f>M40/J40</f>
        <v>0.88634548842161232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1609</v>
      </c>
      <c r="G41" s="94">
        <f t="shared" si="9"/>
        <v>23314.41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2303.1411530815094</v>
      </c>
      <c r="N41" s="98">
        <f>M41/L41</f>
        <v>383.85685884691821</v>
      </c>
      <c r="O41" s="100">
        <f>L41-I41</f>
        <v>0</v>
      </c>
      <c r="P41" s="101">
        <f>N41-K41</f>
        <v>-49.4764744864151</v>
      </c>
      <c r="Q41" s="102">
        <f>N41/K41</f>
        <v>0.88582352041596513</v>
      </c>
      <c r="R41" s="272"/>
      <c r="S41" s="1">
        <v>0.30978009259259259</v>
      </c>
      <c r="T41" s="2">
        <v>0.33888888888888891</v>
      </c>
      <c r="U41" s="103">
        <v>5.083333333333302</v>
      </c>
      <c r="V41" s="104">
        <v>41.916666666666693</v>
      </c>
      <c r="W41" s="105"/>
      <c r="X41" s="112"/>
      <c r="Y41" s="264"/>
      <c r="Z41" s="265"/>
      <c r="AA41" s="110">
        <f>M41-J41</f>
        <v>-296.8588469184906</v>
      </c>
      <c r="AB41" s="102">
        <f>M41/J41</f>
        <v>0.88582352041596513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2303.7664664549834</v>
      </c>
      <c r="N55" s="138">
        <f>M55/L55</f>
        <v>383.96107774249725</v>
      </c>
      <c r="O55" s="139">
        <f>L55-I55</f>
        <v>0</v>
      </c>
      <c r="P55" s="140">
        <f>N55-K55</f>
        <v>-49.372255590836062</v>
      </c>
      <c r="Q55" s="141">
        <f>N55/K55</f>
        <v>0.88606402555960906</v>
      </c>
      <c r="R55" s="273"/>
      <c r="S55" s="142">
        <f>S39</f>
        <v>0.25</v>
      </c>
      <c r="T55" s="143">
        <f>INDEX(T39:T54,COUNTA(T39:T54))</f>
        <v>0.33888888888888891</v>
      </c>
      <c r="U55" s="144"/>
      <c r="V55" s="155"/>
      <c r="W55" s="134"/>
      <c r="X55" s="138"/>
      <c r="Y55" s="260"/>
      <c r="Z55" s="261"/>
      <c r="AA55" s="156">
        <f>M55-J55</f>
        <v>-296.2335335450166</v>
      </c>
      <c r="AB55" s="141">
        <f>M55/J55</f>
        <v>0.88606402555960895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832</v>
      </c>
      <c r="G56" s="94">
        <f t="shared" ref="G56:G57" si="14">E56*F56</f>
        <v>16132.48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2221.9584569732915</v>
      </c>
      <c r="N56" s="98">
        <f>M56/L56</f>
        <v>370.3264094955486</v>
      </c>
      <c r="O56" s="100">
        <f>L56-I56</f>
        <v>0</v>
      </c>
      <c r="P56" s="101">
        <f>N56-K56</f>
        <v>-46.340257171118083</v>
      </c>
      <c r="Q56" s="102">
        <f>N56/K56</f>
        <v>0.88878338278931657</v>
      </c>
      <c r="R56" s="271">
        <f>Q72</f>
        <v>0.8887490581658174</v>
      </c>
      <c r="S56" s="1">
        <v>0.27361111111111108</v>
      </c>
      <c r="T56" s="2">
        <v>0.28921296296296295</v>
      </c>
      <c r="U56" s="103">
        <v>4.9999999999999822</v>
      </c>
      <c r="V56" s="104">
        <v>22.46666666666669</v>
      </c>
      <c r="W56" s="167"/>
      <c r="X56" s="170"/>
      <c r="Y56" s="274"/>
      <c r="Z56" s="275"/>
      <c r="AA56" s="108">
        <f>M56-J56</f>
        <v>-278.0415430267085</v>
      </c>
      <c r="AB56" s="151">
        <f>M56/J56</f>
        <v>0.88878338278931657</v>
      </c>
      <c r="AC56" s="276">
        <f>AB72</f>
        <v>0.8887490581658174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1575</v>
      </c>
      <c r="G57" s="94">
        <f t="shared" si="14"/>
        <v>31027.5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2221.7868338557955</v>
      </c>
      <c r="N57" s="98">
        <f>M57/L57</f>
        <v>370.29780564263257</v>
      </c>
      <c r="O57" s="100">
        <f>L57-I57</f>
        <v>0</v>
      </c>
      <c r="P57" s="101">
        <f>N57-K57</f>
        <v>-46.368861024034118</v>
      </c>
      <c r="Q57" s="102">
        <f>N57/K57</f>
        <v>0.88871473354231811</v>
      </c>
      <c r="R57" s="272"/>
      <c r="S57" s="1">
        <v>0.29268518518518516</v>
      </c>
      <c r="T57" s="2">
        <v>0.32222222222222224</v>
      </c>
      <c r="U57" s="103">
        <v>4.9999999999999822</v>
      </c>
      <c r="V57" s="104">
        <v>42.533333333333402</v>
      </c>
      <c r="W57" s="105"/>
      <c r="X57" s="112"/>
      <c r="Y57" s="264"/>
      <c r="Z57" s="265"/>
      <c r="AA57" s="110">
        <f>M57-J57</f>
        <v>-278.21316614420448</v>
      </c>
      <c r="AB57" s="102">
        <f>M57/J57</f>
        <v>0.88871473354231822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2221.8726454145435</v>
      </c>
      <c r="N72" s="138">
        <f>M72/L72</f>
        <v>370.31210756909059</v>
      </c>
      <c r="O72" s="139">
        <f>L72-I72</f>
        <v>0</v>
      </c>
      <c r="P72" s="140">
        <f>N72-K72</f>
        <v>-46.3545590975761</v>
      </c>
      <c r="Q72" s="141">
        <f>N72/K72</f>
        <v>0.8887490581658174</v>
      </c>
      <c r="R72" s="273"/>
      <c r="S72" s="142">
        <f>S56</f>
        <v>0.27361111111111108</v>
      </c>
      <c r="T72" s="143">
        <f>INDEX(T56:T71,COUNTA(T56:T71))</f>
        <v>0.32222222222222224</v>
      </c>
      <c r="U72" s="144"/>
      <c r="V72" s="155"/>
      <c r="W72" s="134"/>
      <c r="X72" s="138"/>
      <c r="Y72" s="260"/>
      <c r="Z72" s="261"/>
      <c r="AA72" s="156">
        <f>M72-J72</f>
        <v>-278.12735458545649</v>
      </c>
      <c r="AB72" s="141">
        <f>M72/J72</f>
        <v>0.8887490581658174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2779</v>
      </c>
      <c r="G73" s="158">
        <f t="shared" ref="G73:G76" si="18">E73*F73</f>
        <v>59609.549999999996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2946.8041237113393</v>
      </c>
      <c r="N73" s="162">
        <f>M73/L73</f>
        <v>736.70103092783484</v>
      </c>
      <c r="O73" s="164">
        <f>L73-I73</f>
        <v>0</v>
      </c>
      <c r="P73" s="165">
        <f>N73-K73</f>
        <v>-88.298969072165164</v>
      </c>
      <c r="Q73" s="151">
        <f>N73/K73</f>
        <v>0.89297094657919374</v>
      </c>
      <c r="R73" s="271">
        <f>Q89</f>
        <v>0.89173824144549707</v>
      </c>
      <c r="S73" s="166">
        <v>0.25028935185185186</v>
      </c>
      <c r="T73" s="167">
        <v>0.28958333333333336</v>
      </c>
      <c r="U73" s="168"/>
      <c r="V73" s="169">
        <v>56.583333333333357</v>
      </c>
      <c r="W73" s="172"/>
      <c r="X73" s="150"/>
      <c r="Y73" s="274"/>
      <c r="Z73" s="275"/>
      <c r="AA73" s="108">
        <f>M73-J73</f>
        <v>-353.19587628866066</v>
      </c>
      <c r="AB73" s="151">
        <f>M73/J73</f>
        <v>0.89297094657919374</v>
      </c>
      <c r="AC73" s="276">
        <f>AB89</f>
        <v>0.89173824144549707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3356</v>
      </c>
      <c r="G74" s="94">
        <f t="shared" si="18"/>
        <v>60038.840000000004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2943.8596491228041</v>
      </c>
      <c r="N74" s="98">
        <f>M74/L74</f>
        <v>735.96491228070101</v>
      </c>
      <c r="O74" s="100">
        <f>L74-I74</f>
        <v>0</v>
      </c>
      <c r="P74" s="101">
        <f>N74-K74</f>
        <v>-89.035087719298986</v>
      </c>
      <c r="Q74" s="102">
        <f>N74/K74</f>
        <v>0.89207868155236492</v>
      </c>
      <c r="R74" s="272"/>
      <c r="S74" s="1">
        <v>0.29374999999999996</v>
      </c>
      <c r="T74" s="2">
        <v>0.34125</v>
      </c>
      <c r="U74" s="103">
        <v>5.9999999999998987</v>
      </c>
      <c r="V74" s="104">
        <v>68.400000000000063</v>
      </c>
      <c r="W74" s="105"/>
      <c r="X74" s="106"/>
      <c r="Y74" s="264"/>
      <c r="Z74" s="265"/>
      <c r="AA74" s="110">
        <f>M74-J74</f>
        <v>-356.14035087719594</v>
      </c>
      <c r="AB74" s="102">
        <f>M74/J74</f>
        <v>0.89207868155236492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1376</v>
      </c>
      <c r="G75" s="94">
        <f t="shared" si="18"/>
        <v>30657.280000000002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2941.5676959619936</v>
      </c>
      <c r="N75" s="98">
        <f>M75/L75</f>
        <v>588.31353919239871</v>
      </c>
      <c r="O75" s="100">
        <f>L75-I75</f>
        <v>0</v>
      </c>
      <c r="P75" s="101">
        <f>N75-K75</f>
        <v>-71.686460807601293</v>
      </c>
      <c r="Q75" s="102">
        <f>N75/K75</f>
        <v>0.89138415029151319</v>
      </c>
      <c r="R75" s="272"/>
      <c r="S75" s="1">
        <v>0.34513888888888888</v>
      </c>
      <c r="T75" s="2">
        <v>0.36462962962962964</v>
      </c>
      <c r="U75" s="103">
        <v>5.5999999999999961</v>
      </c>
      <c r="V75" s="104">
        <v>28.066666666666684</v>
      </c>
      <c r="W75" s="105"/>
      <c r="X75" s="106"/>
      <c r="Y75" s="264"/>
      <c r="Z75" s="265"/>
      <c r="AA75" s="110">
        <f>M75-J75</f>
        <v>-358.43230403800635</v>
      </c>
      <c r="AB75" s="102">
        <f>M75/J75</f>
        <v>0.89138415029151319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5786</v>
      </c>
      <c r="G76" s="94">
        <f t="shared" si="18"/>
        <v>96394.76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2938.713318284425</v>
      </c>
      <c r="N76" s="98">
        <f>M76/L76</f>
        <v>734.67832957110625</v>
      </c>
      <c r="O76" s="100">
        <f>L76-I76</f>
        <v>0</v>
      </c>
      <c r="P76" s="101">
        <f>N76-K76</f>
        <v>-90.321670428893754</v>
      </c>
      <c r="Q76" s="102">
        <f>N76/K76</f>
        <v>0.89051918735891666</v>
      </c>
      <c r="R76" s="272"/>
      <c r="S76" s="1">
        <v>0.36805555555555558</v>
      </c>
      <c r="T76" s="2">
        <v>0.4500925925925926</v>
      </c>
      <c r="U76" s="103">
        <v>4.9333333333333584</v>
      </c>
      <c r="V76" s="104">
        <v>118.13333333333331</v>
      </c>
      <c r="W76" s="105"/>
      <c r="X76" s="106"/>
      <c r="Y76" s="264"/>
      <c r="Z76" s="265"/>
      <c r="AA76" s="110">
        <f>M76-J76</f>
        <v>-361.28668171557501</v>
      </c>
      <c r="AB76" s="102">
        <f>M76/J76</f>
        <v>0.89051918735891666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2942.7361967701404</v>
      </c>
      <c r="N89" s="138">
        <f>M89/L89</f>
        <v>692.40851688709188</v>
      </c>
      <c r="O89" s="139">
        <f>L89-I89</f>
        <v>0</v>
      </c>
      <c r="P89" s="140">
        <f>N89-K89</f>
        <v>-84.062071348202267</v>
      </c>
      <c r="Q89" s="141">
        <f>N89/K89</f>
        <v>0.89173824144549707</v>
      </c>
      <c r="R89" s="273"/>
      <c r="S89" s="142">
        <f>S73</f>
        <v>0.25028935185185186</v>
      </c>
      <c r="T89" s="143">
        <f>INDEX(T73:T88,COUNTA(T73:T88))</f>
        <v>0.4500925925925926</v>
      </c>
      <c r="U89" s="144"/>
      <c r="V89" s="155"/>
      <c r="W89" s="88"/>
      <c r="X89" s="90"/>
      <c r="Y89" s="260"/>
      <c r="Z89" s="261"/>
      <c r="AA89" s="156">
        <f>M89-J89</f>
        <v>-357.2638032298596</v>
      </c>
      <c r="AB89" s="141">
        <f>M89/J89</f>
        <v>0.89173824144549707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1746</v>
      </c>
      <c r="G90" s="158">
        <f t="shared" ref="G90:G93" si="23">E90*F90</f>
        <v>31742.28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3111.6831683168339</v>
      </c>
      <c r="N90" s="162">
        <f>M90/L90</f>
        <v>1037.227722772278</v>
      </c>
      <c r="O90" s="164">
        <f>L90-I90</f>
        <v>0</v>
      </c>
      <c r="P90" s="165">
        <f>N90-K90</f>
        <v>-162.77227722772204</v>
      </c>
      <c r="Q90" s="151">
        <f>N90/K90</f>
        <v>0.86435643564356501</v>
      </c>
      <c r="R90" s="271">
        <f>Q106</f>
        <v>0.86980796670316995</v>
      </c>
      <c r="S90" s="166">
        <v>0.16689814814814816</v>
      </c>
      <c r="T90" s="167">
        <v>0.19027777777777777</v>
      </c>
      <c r="U90" s="168"/>
      <c r="V90" s="169">
        <v>33.666666666666643</v>
      </c>
      <c r="W90" s="172"/>
      <c r="X90" s="150"/>
      <c r="Y90" s="274"/>
      <c r="Z90" s="275"/>
      <c r="AA90" s="108">
        <f>M90-J90</f>
        <v>-488.31683168316613</v>
      </c>
      <c r="AB90" s="151">
        <f>M90/J90</f>
        <v>0.86435643564356501</v>
      </c>
      <c r="AC90" s="276">
        <f>AB106</f>
        <v>0.86980796670316995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2663</v>
      </c>
      <c r="G91" s="94">
        <f t="shared" si="23"/>
        <v>48413.34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3108.5603112840467</v>
      </c>
      <c r="N91" s="98">
        <f>M91/L91</f>
        <v>1036.1867704280155</v>
      </c>
      <c r="O91" s="100">
        <f>L91-I91</f>
        <v>0</v>
      </c>
      <c r="P91" s="101">
        <f>N91-K91</f>
        <v>-163.81322957198449</v>
      </c>
      <c r="Q91" s="102">
        <f>N91/K91</f>
        <v>0.86348897535667957</v>
      </c>
      <c r="R91" s="272"/>
      <c r="S91" s="1">
        <v>0.20069444444444445</v>
      </c>
      <c r="T91" s="2">
        <v>0.2363888888888889</v>
      </c>
      <c r="U91" s="103">
        <v>15.000000000000027</v>
      </c>
      <c r="V91" s="104">
        <v>51.4</v>
      </c>
      <c r="W91" s="105"/>
      <c r="X91" s="106"/>
      <c r="Y91" s="264"/>
      <c r="Z91" s="265"/>
      <c r="AA91" s="110">
        <f>M91-J91</f>
        <v>-491.43968871595325</v>
      </c>
      <c r="AB91" s="102">
        <f>M91/J91</f>
        <v>0.86348897535667968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6942</v>
      </c>
      <c r="G92" s="94">
        <f t="shared" si="23"/>
        <v>99131.76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3110.2924704418169</v>
      </c>
      <c r="N92" s="98">
        <f>M92/L92</f>
        <v>1036.7641568139391</v>
      </c>
      <c r="O92" s="100">
        <f>L92-I92</f>
        <v>0</v>
      </c>
      <c r="P92" s="101">
        <f>N92-K92</f>
        <v>-163.23584318606095</v>
      </c>
      <c r="Q92" s="102">
        <f>N92/K92</f>
        <v>0.86397013067828254</v>
      </c>
      <c r="R92" s="272"/>
      <c r="S92" s="1">
        <v>0.24658564814814815</v>
      </c>
      <c r="T92" s="2">
        <v>0.33958333333333335</v>
      </c>
      <c r="U92" s="103">
        <v>14.683333333333323</v>
      </c>
      <c r="V92" s="104">
        <v>133.91666666666669</v>
      </c>
      <c r="W92" s="105"/>
      <c r="X92" s="106"/>
      <c r="Y92" s="264"/>
      <c r="Z92" s="265"/>
      <c r="AA92" s="110">
        <f>M92-J92</f>
        <v>-489.70752955818307</v>
      </c>
      <c r="AB92" s="102">
        <f>M92/J92</f>
        <v>0.86397013067828243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5604</v>
      </c>
      <c r="G93" s="94">
        <f t="shared" si="23"/>
        <v>78624.12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2672.8139904610493</v>
      </c>
      <c r="N93" s="98">
        <f>M93/L93</f>
        <v>890.93799682034978</v>
      </c>
      <c r="O93" s="100">
        <f>L93-I93</f>
        <v>0</v>
      </c>
      <c r="P93" s="101">
        <f>N93-K93</f>
        <v>-109.06200317965022</v>
      </c>
      <c r="Q93" s="102">
        <f>N93/K93</f>
        <v>0.8909379968203498</v>
      </c>
      <c r="R93" s="272"/>
      <c r="S93" s="1">
        <v>0.35013888888888889</v>
      </c>
      <c r="T93" s="2">
        <v>0.4375</v>
      </c>
      <c r="U93" s="103">
        <v>15.199999999999978</v>
      </c>
      <c r="V93" s="104">
        <v>125.8</v>
      </c>
      <c r="W93" s="105"/>
      <c r="X93" s="106"/>
      <c r="Y93" s="264"/>
      <c r="Z93" s="265"/>
      <c r="AA93" s="110">
        <f>M93-J93</f>
        <v>-327.18600953895066</v>
      </c>
      <c r="AB93" s="102">
        <f>M93/J93</f>
        <v>0.8909379968203498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3000.8374851259364</v>
      </c>
      <c r="N106" s="138">
        <f t="shared" ref="N106:N111" si="28">M106/L106</f>
        <v>1000.2791617086455</v>
      </c>
      <c r="O106" s="139">
        <f t="shared" ref="O106:O111" si="29">L106-I106</f>
        <v>0</v>
      </c>
      <c r="P106" s="140">
        <f t="shared" ref="P106:P111" si="30">N106-K106</f>
        <v>-149.72083829135454</v>
      </c>
      <c r="Q106" s="141">
        <f t="shared" ref="Q106:Q111" si="31">N106/K106</f>
        <v>0.86980796670316995</v>
      </c>
      <c r="R106" s="273"/>
      <c r="S106" s="142">
        <f>S90</f>
        <v>0.16689814814814816</v>
      </c>
      <c r="T106" s="143">
        <f>INDEX(T90:T105,COUNTA(T90:T105))</f>
        <v>0.4375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-449.16251487406362</v>
      </c>
      <c r="AB106" s="141">
        <f t="shared" ref="AB106:AB111" si="33">M106/J106</f>
        <v>0.86980796670316995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1903</v>
      </c>
      <c r="G107" s="158">
        <f t="shared" ref="G107:G111" si="34">E107*F107</f>
        <v>47632.090000000004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2912.7551020408155</v>
      </c>
      <c r="N107" s="162">
        <f t="shared" si="28"/>
        <v>728.18877551020387</v>
      </c>
      <c r="O107" s="164">
        <f t="shared" si="29"/>
        <v>0</v>
      </c>
      <c r="P107" s="165">
        <f t="shared" si="30"/>
        <v>-96.811224489796132</v>
      </c>
      <c r="Q107" s="151">
        <f t="shared" si="31"/>
        <v>0.8826530612244895</v>
      </c>
      <c r="R107" s="271">
        <f>Q123</f>
        <v>0.88710216684187992</v>
      </c>
      <c r="S107" s="166">
        <v>0.16666666666666666</v>
      </c>
      <c r="T107" s="167">
        <v>0.19388888888888889</v>
      </c>
      <c r="U107" s="168"/>
      <c r="V107" s="169">
        <v>39.20000000000001</v>
      </c>
      <c r="W107" s="167"/>
      <c r="X107" s="170"/>
      <c r="Y107" s="274"/>
      <c r="Z107" s="275"/>
      <c r="AA107" s="108">
        <f t="shared" si="32"/>
        <v>-387.24489795918453</v>
      </c>
      <c r="AB107" s="151">
        <f t="shared" si="33"/>
        <v>0.8826530612244895</v>
      </c>
      <c r="AC107" s="276">
        <f>AB123</f>
        <v>0.88710216684187992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1331</v>
      </c>
      <c r="G108" s="94">
        <f t="shared" si="34"/>
        <v>33873.949999999997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2911.0571081409453</v>
      </c>
      <c r="N108" s="98">
        <f t="shared" si="28"/>
        <v>727.76427703523632</v>
      </c>
      <c r="O108" s="100">
        <f t="shared" si="29"/>
        <v>0</v>
      </c>
      <c r="P108" s="101">
        <f t="shared" si="30"/>
        <v>-97.235722964763681</v>
      </c>
      <c r="Q108" s="102">
        <f t="shared" si="31"/>
        <v>0.88213851761846829</v>
      </c>
      <c r="R108" s="272"/>
      <c r="S108" s="1">
        <v>0.20416666666666666</v>
      </c>
      <c r="T108" s="2">
        <v>0.22321759259259261</v>
      </c>
      <c r="U108" s="103">
        <v>14.799999999999995</v>
      </c>
      <c r="V108" s="104">
        <v>27.433333333333358</v>
      </c>
      <c r="W108" s="105"/>
      <c r="X108" s="112"/>
      <c r="Y108" s="264"/>
      <c r="Z108" s="265"/>
      <c r="AA108" s="110">
        <f t="shared" si="32"/>
        <v>-388.94289185905473</v>
      </c>
      <c r="AB108" s="102">
        <f t="shared" si="33"/>
        <v>0.88213851761846829</v>
      </c>
      <c r="AC108" s="277"/>
    </row>
    <row r="109" spans="1:29" ht="15.75" customHeight="1">
      <c r="A109" s="280"/>
      <c r="B109" s="91" t="s">
        <v>110</v>
      </c>
      <c r="C109" s="262" t="s">
        <v>192</v>
      </c>
      <c r="D109" s="263"/>
      <c r="E109" s="92">
        <v>30</v>
      </c>
      <c r="F109" s="93">
        <v>2066</v>
      </c>
      <c r="G109" s="94">
        <f t="shared" si="34"/>
        <v>61980</v>
      </c>
      <c r="H109" s="95"/>
      <c r="I109" s="96">
        <v>4</v>
      </c>
      <c r="J109" s="97">
        <v>3000</v>
      </c>
      <c r="K109" s="98">
        <f t="shared" si="24"/>
        <v>750</v>
      </c>
      <c r="L109" s="99">
        <v>4</v>
      </c>
      <c r="M109" s="97">
        <f>F109/V109*60</f>
        <v>2682.1492967904815</v>
      </c>
      <c r="N109" s="98">
        <f t="shared" si="28"/>
        <v>670.53732419762036</v>
      </c>
      <c r="O109" s="100">
        <f t="shared" si="29"/>
        <v>0</v>
      </c>
      <c r="P109" s="101">
        <f t="shared" si="30"/>
        <v>-79.462675802379636</v>
      </c>
      <c r="Q109" s="102">
        <f t="shared" si="31"/>
        <v>0.89404976559682714</v>
      </c>
      <c r="R109" s="272"/>
      <c r="S109" s="1">
        <v>0.23333333333333334</v>
      </c>
      <c r="T109" s="2">
        <v>0.26542824074074073</v>
      </c>
      <c r="U109" s="103">
        <v>14.566666666666652</v>
      </c>
      <c r="V109" s="104">
        <v>46.21666666666664</v>
      </c>
      <c r="W109" s="105"/>
      <c r="X109" s="112"/>
      <c r="Y109" s="264"/>
      <c r="Z109" s="265"/>
      <c r="AA109" s="110">
        <f t="shared" si="32"/>
        <v>-317.85070320951854</v>
      </c>
      <c r="AB109" s="102">
        <f t="shared" si="33"/>
        <v>0.89404976559682714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2068</v>
      </c>
      <c r="G110" s="94">
        <f t="shared" si="34"/>
        <v>51327.76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2916.0987074030536</v>
      </c>
      <c r="N110" s="98">
        <f t="shared" si="28"/>
        <v>729.0246768507634</v>
      </c>
      <c r="O110" s="100">
        <f t="shared" si="29"/>
        <v>0</v>
      </c>
      <c r="P110" s="101">
        <f t="shared" si="30"/>
        <v>-95.975323149236601</v>
      </c>
      <c r="Q110" s="102">
        <f t="shared" si="31"/>
        <v>0.88366627497062233</v>
      </c>
      <c r="R110" s="272"/>
      <c r="S110" s="1">
        <v>0.27600694444444446</v>
      </c>
      <c r="T110" s="2">
        <v>0.30555555555555558</v>
      </c>
      <c r="U110" s="103">
        <v>15.23333333333337</v>
      </c>
      <c r="V110" s="104">
        <v>42.550000000000018</v>
      </c>
      <c r="W110" s="105"/>
      <c r="X110" s="106"/>
      <c r="Y110" s="264"/>
      <c r="Z110" s="265"/>
      <c r="AA110" s="110">
        <f t="shared" si="32"/>
        <v>-383.9012925969464</v>
      </c>
      <c r="AB110" s="102">
        <f t="shared" si="33"/>
        <v>0.88366627497062233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3601</v>
      </c>
      <c r="G111" s="94">
        <f t="shared" si="34"/>
        <v>108030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2682.8642384105956</v>
      </c>
      <c r="N111" s="98">
        <f t="shared" si="28"/>
        <v>894.28807947019857</v>
      </c>
      <c r="O111" s="100">
        <f t="shared" si="29"/>
        <v>0</v>
      </c>
      <c r="P111" s="101">
        <f t="shared" si="30"/>
        <v>-105.71192052980143</v>
      </c>
      <c r="Q111" s="102">
        <f t="shared" si="31"/>
        <v>0.89428807947019862</v>
      </c>
      <c r="R111" s="272"/>
      <c r="S111" s="1">
        <v>0.3162962962962963</v>
      </c>
      <c r="T111" s="2">
        <v>0.37222222222222223</v>
      </c>
      <c r="U111" s="103">
        <v>15.466666666666633</v>
      </c>
      <c r="V111" s="104">
        <v>80.533333333333346</v>
      </c>
      <c r="W111" s="105"/>
      <c r="X111" s="106"/>
      <c r="Y111" s="264"/>
      <c r="Z111" s="265"/>
      <c r="AA111" s="110">
        <f t="shared" si="32"/>
        <v>-317.13576158940441</v>
      </c>
      <c r="AB111" s="102">
        <f t="shared" si="33"/>
        <v>0.8942880794701985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2820.984890557178</v>
      </c>
      <c r="N123" s="138">
        <f t="shared" ref="N123:N128" si="38">M123/L123</f>
        <v>742.36444488346797</v>
      </c>
      <c r="O123" s="139">
        <f t="shared" ref="O123:O128" si="39">L123-I123</f>
        <v>0</v>
      </c>
      <c r="P123" s="140">
        <f t="shared" ref="P123:P128" si="40">N123-K123</f>
        <v>-94.477660379689951</v>
      </c>
      <c r="Q123" s="141">
        <f t="shared" ref="Q123:Q128" si="41">N123/K123</f>
        <v>0.88710216684187992</v>
      </c>
      <c r="R123" s="273"/>
      <c r="S123" s="142">
        <f>S107</f>
        <v>0.16666666666666666</v>
      </c>
      <c r="T123" s="143">
        <f>INDEX(T107:T122,COUNTA(T107:T122))</f>
        <v>0.37222222222222223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-359.01510944282199</v>
      </c>
      <c r="AB123" s="141">
        <f t="shared" ref="AB123:AB128" si="43">M123/J123</f>
        <v>0.88710216684187992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233</v>
      </c>
      <c r="G124" s="158">
        <f t="shared" ref="G124:G128" si="44">E124*F124</f>
        <v>3126.86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3201.5267175572594</v>
      </c>
      <c r="N124" s="162">
        <f t="shared" si="38"/>
        <v>533.58778625954324</v>
      </c>
      <c r="O124" s="164">
        <f t="shared" si="39"/>
        <v>0</v>
      </c>
      <c r="P124" s="165">
        <f t="shared" si="40"/>
        <v>-66.412213740456764</v>
      </c>
      <c r="Q124" s="151">
        <f t="shared" si="41"/>
        <v>0.88931297709923873</v>
      </c>
      <c r="R124" s="271">
        <f>Q140</f>
        <v>0.87094088684605631</v>
      </c>
      <c r="S124" s="166">
        <v>0.70833333333333337</v>
      </c>
      <c r="T124" s="167">
        <v>0.71136574074074077</v>
      </c>
      <c r="U124" s="168"/>
      <c r="V124" s="169">
        <v>4.3666666666666565</v>
      </c>
      <c r="W124" s="167"/>
      <c r="X124" s="170"/>
      <c r="Y124" s="274"/>
      <c r="Z124" s="275"/>
      <c r="AA124" s="108">
        <f t="shared" si="42"/>
        <v>-398.47328244274058</v>
      </c>
      <c r="AB124" s="151">
        <f t="shared" si="43"/>
        <v>0.88931297709923873</v>
      </c>
      <c r="AC124" s="276">
        <f>AB140</f>
        <v>0.87094088684605631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1823</v>
      </c>
      <c r="G125" s="94">
        <f t="shared" si="44"/>
        <v>46741.72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3141.5988511249307</v>
      </c>
      <c r="N125" s="98">
        <f t="shared" si="38"/>
        <v>285.59989555681187</v>
      </c>
      <c r="O125" s="100">
        <f t="shared" si="39"/>
        <v>0</v>
      </c>
      <c r="P125" s="101">
        <f t="shared" si="40"/>
        <v>-41.672831715915379</v>
      </c>
      <c r="Q125" s="102">
        <f t="shared" si="41"/>
        <v>0.87266634753470296</v>
      </c>
      <c r="R125" s="272"/>
      <c r="S125" s="1">
        <v>0.71471064814814811</v>
      </c>
      <c r="T125" s="2">
        <v>0.73888888888888893</v>
      </c>
      <c r="U125" s="103">
        <v>4.816666666666567</v>
      </c>
      <c r="V125" s="104">
        <v>34.816666666666777</v>
      </c>
      <c r="W125" s="105"/>
      <c r="X125" s="112"/>
      <c r="Y125" s="264"/>
      <c r="Z125" s="265"/>
      <c r="AA125" s="110">
        <f t="shared" si="42"/>
        <v>-458.40114887506934</v>
      </c>
      <c r="AB125" s="102">
        <f t="shared" si="43"/>
        <v>0.87266634753470296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2179</v>
      </c>
      <c r="G126" s="94">
        <f t="shared" si="44"/>
        <v>64324.08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3115.3296266878388</v>
      </c>
      <c r="N126" s="98">
        <f t="shared" si="38"/>
        <v>183.25468392281405</v>
      </c>
      <c r="O126" s="100">
        <f t="shared" si="39"/>
        <v>0</v>
      </c>
      <c r="P126" s="101">
        <f t="shared" si="40"/>
        <v>-28.510021959538875</v>
      </c>
      <c r="Q126" s="102">
        <f t="shared" si="41"/>
        <v>0.86536934074662197</v>
      </c>
      <c r="R126" s="272"/>
      <c r="S126" s="1">
        <v>0.74307870370370366</v>
      </c>
      <c r="T126" s="2">
        <v>0.77222222222222225</v>
      </c>
      <c r="U126" s="103">
        <v>6.0333333333332106</v>
      </c>
      <c r="V126" s="104">
        <v>41.966666666666782</v>
      </c>
      <c r="W126" s="105"/>
      <c r="X126" s="112"/>
      <c r="Y126" s="264"/>
      <c r="Z126" s="265"/>
      <c r="AA126" s="110">
        <f t="shared" si="42"/>
        <v>-484.67037331216125</v>
      </c>
      <c r="AB126" s="102">
        <f t="shared" si="43"/>
        <v>0.86536934074662186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2331</v>
      </c>
      <c r="G127" s="94">
        <f t="shared" si="44"/>
        <v>69580.350000000006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3114.9220489977738</v>
      </c>
      <c r="N127" s="98">
        <f t="shared" si="38"/>
        <v>183.23070876457493</v>
      </c>
      <c r="O127" s="100">
        <f t="shared" si="39"/>
        <v>0</v>
      </c>
      <c r="P127" s="101">
        <f t="shared" si="40"/>
        <v>-28.533997117778</v>
      </c>
      <c r="Q127" s="102">
        <f t="shared" si="41"/>
        <v>0.86525612472160385</v>
      </c>
      <c r="R127" s="272"/>
      <c r="S127" s="1">
        <v>0.77645833333333336</v>
      </c>
      <c r="T127" s="2">
        <v>0.80763888888888891</v>
      </c>
      <c r="U127" s="103">
        <v>6.0999999999999943</v>
      </c>
      <c r="V127" s="104">
        <v>44.899999999999984</v>
      </c>
      <c r="W127" s="105"/>
      <c r="X127" s="106"/>
      <c r="Y127" s="264"/>
      <c r="Z127" s="265"/>
      <c r="AA127" s="110">
        <f t="shared" si="42"/>
        <v>-485.0779510022262</v>
      </c>
      <c r="AB127" s="102">
        <f t="shared" si="43"/>
        <v>0.86525612472160385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2907</v>
      </c>
      <c r="G128" s="94">
        <f t="shared" si="44"/>
        <v>83052.990000000005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3103.5587188612108</v>
      </c>
      <c r="N128" s="98">
        <f t="shared" si="38"/>
        <v>258.62989323843425</v>
      </c>
      <c r="O128" s="100">
        <f t="shared" si="39"/>
        <v>0</v>
      </c>
      <c r="P128" s="101">
        <f t="shared" si="40"/>
        <v>-41.370106761565751</v>
      </c>
      <c r="Q128" s="102">
        <f t="shared" si="41"/>
        <v>0.86209964412811413</v>
      </c>
      <c r="R128" s="272"/>
      <c r="S128" s="1">
        <v>0.81180555555555556</v>
      </c>
      <c r="T128" s="2">
        <v>0.85083333333333333</v>
      </c>
      <c r="U128" s="103">
        <v>5.9999999999999787</v>
      </c>
      <c r="V128" s="104">
        <v>56.199999999999989</v>
      </c>
      <c r="W128" s="105"/>
      <c r="X128" s="106"/>
      <c r="Y128" s="264"/>
      <c r="Z128" s="265"/>
      <c r="AA128" s="110">
        <f t="shared" si="42"/>
        <v>-496.44128113878924</v>
      </c>
      <c r="AB128" s="102">
        <f t="shared" si="43"/>
        <v>0.86209964412811413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3135.3871926458028</v>
      </c>
      <c r="N140" s="138">
        <f>M140/L140</f>
        <v>248.84025338458753</v>
      </c>
      <c r="O140" s="139">
        <f>L140-I140</f>
        <v>0</v>
      </c>
      <c r="P140" s="140">
        <f>N140-K140</f>
        <v>-36.874032329698196</v>
      </c>
      <c r="Q140" s="141">
        <f>N140/K140</f>
        <v>0.87094088684605631</v>
      </c>
      <c r="R140" s="273"/>
      <c r="S140" s="142">
        <f>S124</f>
        <v>0.70833333333333337</v>
      </c>
      <c r="T140" s="143">
        <f>INDEX(T124:T139,COUNTA(T124:T139))</f>
        <v>0.85083333333333333</v>
      </c>
      <c r="U140" s="144"/>
      <c r="V140" s="155"/>
      <c r="W140" s="134"/>
      <c r="X140" s="138"/>
      <c r="Y140" s="260"/>
      <c r="Z140" s="261"/>
      <c r="AA140" s="156">
        <f>M140-J140</f>
        <v>-464.61280735419723</v>
      </c>
      <c r="AB140" s="141">
        <f>M140/J140</f>
        <v>0.87094088684605631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2233</v>
      </c>
      <c r="G141" s="158">
        <f t="shared" ref="G141:G143" si="48">E141*F141</f>
        <v>49594.93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2648.6985172981895</v>
      </c>
      <c r="N141" s="162">
        <f>M141/L141</f>
        <v>662.17462932454737</v>
      </c>
      <c r="O141" s="164">
        <f>L141-I141</f>
        <v>0</v>
      </c>
      <c r="P141" s="165">
        <f>N141-K141</f>
        <v>-87.825370675452632</v>
      </c>
      <c r="Q141" s="151">
        <f>N141/K141</f>
        <v>0.88289950576606313</v>
      </c>
      <c r="R141" s="271">
        <f>Q157</f>
        <v>0.88822521928467857</v>
      </c>
      <c r="S141" s="166">
        <v>0.70862268518518523</v>
      </c>
      <c r="T141" s="167">
        <v>0.74375000000000002</v>
      </c>
      <c r="U141" s="168"/>
      <c r="V141" s="169">
        <v>50.5833333333333</v>
      </c>
      <c r="W141" s="172"/>
      <c r="X141" s="150"/>
      <c r="Y141" s="274"/>
      <c r="Z141" s="275"/>
      <c r="AA141" s="108">
        <f>M141-J141</f>
        <v>-351.30148270181053</v>
      </c>
      <c r="AB141" s="151">
        <f>M141/J141</f>
        <v>0.88289950576606313</v>
      </c>
      <c r="AC141" s="276">
        <f>AB157</f>
        <v>0.88822521928467846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3114</v>
      </c>
      <c r="G142" s="94">
        <f t="shared" si="48"/>
        <v>52003.799999999996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2939.2763502884127</v>
      </c>
      <c r="N142" s="98">
        <f>M142/L142</f>
        <v>979.7587834294709</v>
      </c>
      <c r="O142" s="100">
        <f>L142-I142</f>
        <v>0</v>
      </c>
      <c r="P142" s="101">
        <f>N142-K142</f>
        <v>-120.2412165705291</v>
      </c>
      <c r="Q142" s="102">
        <f>N142/K142</f>
        <v>0.89068980311770085</v>
      </c>
      <c r="R142" s="272"/>
      <c r="S142" s="1">
        <v>0.74752314814814813</v>
      </c>
      <c r="T142" s="2">
        <v>0.79166666666666663</v>
      </c>
      <c r="U142" s="103">
        <v>5.4333333333332767</v>
      </c>
      <c r="V142" s="104">
        <v>63.566666666666634</v>
      </c>
      <c r="W142" s="105"/>
      <c r="X142" s="106"/>
      <c r="Y142" s="264"/>
      <c r="Z142" s="265"/>
      <c r="AA142" s="110">
        <f>M142-J142</f>
        <v>-360.72364971158731</v>
      </c>
      <c r="AB142" s="102">
        <f>M142/J142</f>
        <v>0.89068980311770085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5949</v>
      </c>
      <c r="G143" s="94">
        <f t="shared" si="48"/>
        <v>106427.61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2938.9872375463124</v>
      </c>
      <c r="N143" s="98">
        <f>M143/L143</f>
        <v>734.74680938657809</v>
      </c>
      <c r="O143" s="100">
        <f>L143-I143</f>
        <v>0</v>
      </c>
      <c r="P143" s="101">
        <f>N143-K143</f>
        <v>-90.253190613421907</v>
      </c>
      <c r="Q143" s="102">
        <f>N143/K143</f>
        <v>0.89060219319585221</v>
      </c>
      <c r="R143" s="272"/>
      <c r="S143" s="1">
        <v>0.79513888888888884</v>
      </c>
      <c r="T143" s="2">
        <v>0.8794791666666667</v>
      </c>
      <c r="U143" s="103">
        <v>4.9999999999999822</v>
      </c>
      <c r="V143" s="104">
        <v>121.45000000000012</v>
      </c>
      <c r="W143" s="105"/>
      <c r="X143" s="106"/>
      <c r="Y143" s="264"/>
      <c r="Z143" s="265"/>
      <c r="AA143" s="110">
        <f>M143-J143</f>
        <v>-361.01276245368763</v>
      </c>
      <c r="AB143" s="102">
        <f>M143/J143</f>
        <v>0.89060219319585221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2842.3207017109712</v>
      </c>
      <c r="N157" s="138">
        <f>M157/L157</f>
        <v>775.17837319390128</v>
      </c>
      <c r="O157" s="139">
        <f>L157-I157</f>
        <v>0</v>
      </c>
      <c r="P157" s="140">
        <f>N157-K157</f>
        <v>-97.548899533371468</v>
      </c>
      <c r="Q157" s="141">
        <f>N157/K157</f>
        <v>0.88822521928467857</v>
      </c>
      <c r="R157" s="273"/>
      <c r="S157" s="142">
        <f>S141</f>
        <v>0.70862268518518523</v>
      </c>
      <c r="T157" s="143">
        <f>INDEX(T141:T156,COUNTA(T141:T156))</f>
        <v>0.8794791666666667</v>
      </c>
      <c r="U157" s="144"/>
      <c r="V157" s="155"/>
      <c r="W157" s="88"/>
      <c r="X157" s="90"/>
      <c r="Y157" s="260"/>
      <c r="Z157" s="261"/>
      <c r="AA157" s="156">
        <f>M157-J157</f>
        <v>-357.67929828902879</v>
      </c>
      <c r="AB157" s="141">
        <f>M157/J157</f>
        <v>0.88822521928467846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2022</v>
      </c>
      <c r="G158" s="158">
        <f t="shared" ref="G158:G160" si="53">E158*F158</f>
        <v>45050.16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2942.2797089733267</v>
      </c>
      <c r="N158" s="162">
        <f>M158/L158</f>
        <v>588.45594179466536</v>
      </c>
      <c r="O158" s="164">
        <f>L158-I158</f>
        <v>0</v>
      </c>
      <c r="P158" s="165">
        <f>N158-K158</f>
        <v>-71.544058205334636</v>
      </c>
      <c r="Q158" s="151">
        <f>N158/K158</f>
        <v>0.89159991181009901</v>
      </c>
      <c r="R158" s="271">
        <f>Q174</f>
        <v>0.89115762718547686</v>
      </c>
      <c r="S158" s="166">
        <v>0.70833333333333337</v>
      </c>
      <c r="T158" s="167">
        <v>0.73696759259259259</v>
      </c>
      <c r="U158" s="168"/>
      <c r="V158" s="169">
        <v>41.233333333333277</v>
      </c>
      <c r="W158" s="172"/>
      <c r="X158" s="150"/>
      <c r="Y158" s="274"/>
      <c r="Z158" s="275"/>
      <c r="AA158" s="108">
        <f>M158-J158</f>
        <v>-357.72029102667329</v>
      </c>
      <c r="AB158" s="151">
        <f>M158/J158</f>
        <v>0.89159991181009901</v>
      </c>
      <c r="AC158" s="276">
        <f>AB174</f>
        <v>0.89115762718547686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1267</v>
      </c>
      <c r="G159" s="94">
        <f t="shared" si="53"/>
        <v>23034.06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2940.8123791102648</v>
      </c>
      <c r="N159" s="98">
        <f>M159/L159</f>
        <v>735.20309477756621</v>
      </c>
      <c r="O159" s="100">
        <f>L159-I159</f>
        <v>0</v>
      </c>
      <c r="P159" s="101">
        <f>N159-K159</f>
        <v>-89.796905222433793</v>
      </c>
      <c r="Q159" s="102">
        <f>N159/K159</f>
        <v>0.89115526639704989</v>
      </c>
      <c r="R159" s="272"/>
      <c r="S159" s="1">
        <v>0.74107638888888894</v>
      </c>
      <c r="T159" s="2">
        <v>0.75902777777777775</v>
      </c>
      <c r="U159" s="103">
        <v>5.9166666666667389</v>
      </c>
      <c r="V159" s="104">
        <v>25.849999999999884</v>
      </c>
      <c r="W159" s="105"/>
      <c r="X159" s="106"/>
      <c r="Y159" s="264"/>
      <c r="Z159" s="265"/>
      <c r="AA159" s="110">
        <f>M159-J159</f>
        <v>-359.18762088973517</v>
      </c>
      <c r="AB159" s="102">
        <f>M159/J159</f>
        <v>0.89115526639704989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9308</v>
      </c>
      <c r="G160" s="94">
        <f t="shared" si="53"/>
        <v>155071.28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2939.3684210526299</v>
      </c>
      <c r="N160" s="98">
        <f>M160/L160</f>
        <v>734.84210526315746</v>
      </c>
      <c r="O160" s="100">
        <f>L160-I160</f>
        <v>0</v>
      </c>
      <c r="P160" s="101">
        <f>N160-K160</f>
        <v>-90.157894736842536</v>
      </c>
      <c r="Q160" s="102">
        <f>N160/K160</f>
        <v>0.8907177033492818</v>
      </c>
      <c r="R160" s="272"/>
      <c r="S160" s="1">
        <v>0.7631944444444444</v>
      </c>
      <c r="T160" s="2">
        <v>0.89513888888888893</v>
      </c>
      <c r="U160" s="103">
        <v>5.9999999999999787</v>
      </c>
      <c r="V160" s="104">
        <v>190.00000000000011</v>
      </c>
      <c r="W160" s="105"/>
      <c r="X160" s="106"/>
      <c r="Y160" s="264"/>
      <c r="Z160" s="265"/>
      <c r="AA160" s="110">
        <f>M160-J160</f>
        <v>-360.63157894737014</v>
      </c>
      <c r="AB160" s="102">
        <f>M160/J160</f>
        <v>0.8907177033492818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2940.8201697120735</v>
      </c>
      <c r="N174" s="138">
        <f>M174/L174</f>
        <v>678.65080839509392</v>
      </c>
      <c r="O174" s="139">
        <f>L174-I174</f>
        <v>0</v>
      </c>
      <c r="P174" s="140">
        <f>N174-K174</f>
        <v>-82.887653143367629</v>
      </c>
      <c r="Q174" s="141">
        <f>N174/K174</f>
        <v>0.89115762718547686</v>
      </c>
      <c r="R174" s="273"/>
      <c r="S174" s="142">
        <f>S158</f>
        <v>0.70833333333333337</v>
      </c>
      <c r="T174" s="143">
        <f>INDEX(T158:T173,COUNTA(T158:T173))</f>
        <v>0.89513888888888893</v>
      </c>
      <c r="U174" s="144"/>
      <c r="V174" s="155"/>
      <c r="W174" s="88"/>
      <c r="X174" s="90"/>
      <c r="Y174" s="260"/>
      <c r="Z174" s="261"/>
      <c r="AA174" s="156">
        <f>M174-J174</f>
        <v>-359.17983028792651</v>
      </c>
      <c r="AB174" s="141">
        <f>M174/J174</f>
        <v>0.89115762718547686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1290</v>
      </c>
      <c r="G175" s="158">
        <f t="shared" ref="G175:G178" si="58">E175*F175</f>
        <v>18098.7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2676.657060518733</v>
      </c>
      <c r="N175" s="162">
        <f>M175/L175</f>
        <v>892.21902017291097</v>
      </c>
      <c r="O175" s="164">
        <f>L175-I175</f>
        <v>0</v>
      </c>
      <c r="P175" s="165">
        <f>N175-K175</f>
        <v>-107.78097982708903</v>
      </c>
      <c r="Q175" s="151">
        <f>N175/K175</f>
        <v>0.89221902017291099</v>
      </c>
      <c r="R175" s="271">
        <f>Q191</f>
        <v>0.88377735520375067</v>
      </c>
      <c r="S175" s="166">
        <v>0.70839120370370368</v>
      </c>
      <c r="T175" s="167">
        <v>0.72847222222222219</v>
      </c>
      <c r="U175" s="168"/>
      <c r="V175" s="169">
        <v>28.916666666666657</v>
      </c>
      <c r="W175" s="172"/>
      <c r="X175" s="150"/>
      <c r="Y175" s="274"/>
      <c r="Z175" s="275"/>
      <c r="AA175" s="108">
        <f>M175-J175</f>
        <v>-323.34293948126697</v>
      </c>
      <c r="AB175" s="151">
        <f>M175/J175</f>
        <v>0.89221902017291099</v>
      </c>
      <c r="AC175" s="276">
        <f>AB191</f>
        <v>0.88377735520375078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2286</v>
      </c>
      <c r="G176" s="94">
        <f t="shared" si="58"/>
        <v>41559.479999999996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2672.8158493017227</v>
      </c>
      <c r="N176" s="98">
        <f>M176/L176</f>
        <v>668.20396232543067</v>
      </c>
      <c r="O176" s="100">
        <f>L176-I176</f>
        <v>0</v>
      </c>
      <c r="P176" s="101">
        <f>N176-K176</f>
        <v>-81.796037674569334</v>
      </c>
      <c r="Q176" s="102">
        <f>N176/K176</f>
        <v>0.89093861643390759</v>
      </c>
      <c r="R176" s="272"/>
      <c r="S176" s="1">
        <v>0.73888888888888893</v>
      </c>
      <c r="T176" s="2">
        <v>0.77452546296296299</v>
      </c>
      <c r="U176" s="103">
        <v>15.000000000000107</v>
      </c>
      <c r="V176" s="104">
        <v>51.316666666666642</v>
      </c>
      <c r="W176" s="105"/>
      <c r="X176" s="106"/>
      <c r="Y176" s="264"/>
      <c r="Z176" s="265"/>
      <c r="AA176" s="110">
        <f>M176-J176</f>
        <v>-327.18415069827734</v>
      </c>
      <c r="AB176" s="102">
        <f>M176/J176</f>
        <v>0.89093861643390759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5605</v>
      </c>
      <c r="G177" s="94">
        <f t="shared" si="58"/>
        <v>80039.399999999994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3109.5700416088775</v>
      </c>
      <c r="N177" s="98">
        <f>M177/L177</f>
        <v>1036.5233472029593</v>
      </c>
      <c r="O177" s="100">
        <f>L177-I177</f>
        <v>0</v>
      </c>
      <c r="P177" s="101">
        <f>N177-K177</f>
        <v>-163.47665279704074</v>
      </c>
      <c r="Q177" s="102">
        <f>N177/K177</f>
        <v>0.86376945600246602</v>
      </c>
      <c r="R177" s="272"/>
      <c r="S177" s="1">
        <v>0.78472222222222221</v>
      </c>
      <c r="T177" s="2">
        <v>0.85982638888888885</v>
      </c>
      <c r="U177" s="103">
        <v>14.683333333333284</v>
      </c>
      <c r="V177" s="104">
        <v>108.14999999999996</v>
      </c>
      <c r="W177" s="105">
        <v>0.85982638888888885</v>
      </c>
      <c r="X177" s="106">
        <v>0.91249999999999998</v>
      </c>
      <c r="Y177" s="264"/>
      <c r="Z177" s="265"/>
      <c r="AA177" s="110">
        <f>M177-J177</f>
        <v>-490.42995839112245</v>
      </c>
      <c r="AB177" s="102">
        <f>M177/J177</f>
        <v>0.86376945600246602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7762</v>
      </c>
      <c r="G178" s="94">
        <f t="shared" si="58"/>
        <v>108900.86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2676.5517241379284</v>
      </c>
      <c r="N178" s="98">
        <f>M178/L178</f>
        <v>892.18390804597618</v>
      </c>
      <c r="O178" s="100">
        <f>L178-I178</f>
        <v>0</v>
      </c>
      <c r="P178" s="101">
        <f>N178-K178</f>
        <v>-107.81609195402382</v>
      </c>
      <c r="Q178" s="102">
        <f>N178/K178</f>
        <v>0.89218390804597614</v>
      </c>
      <c r="R178" s="272"/>
      <c r="S178" s="1">
        <v>0.91249999999999998</v>
      </c>
      <c r="T178" s="2">
        <v>1.0333333333333334</v>
      </c>
      <c r="U178" s="103">
        <v>75.850000000000023</v>
      </c>
      <c r="V178" s="104">
        <v>174.00000000000017</v>
      </c>
      <c r="W178" s="105"/>
      <c r="X178" s="106"/>
      <c r="Y178" s="264"/>
      <c r="Z178" s="265"/>
      <c r="AA178" s="110">
        <f>M178-J178</f>
        <v>-323.44827586207157</v>
      </c>
      <c r="AB178" s="102">
        <f>M178/J178</f>
        <v>0.89218390804597614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2783.8986688918149</v>
      </c>
      <c r="N191" s="138">
        <f t="shared" ref="N191:N197" si="62">M191/L191</f>
        <v>856.58420581286612</v>
      </c>
      <c r="O191" s="139">
        <f t="shared" ref="O191:O197" si="63">L191-I191</f>
        <v>0</v>
      </c>
      <c r="P191" s="140">
        <f t="shared" ref="P191:P197" si="64">N191-K191</f>
        <v>-112.64656341790317</v>
      </c>
      <c r="Q191" s="141">
        <f t="shared" ref="Q191:Q197" si="65">N191/K191</f>
        <v>0.88377735520375067</v>
      </c>
      <c r="R191" s="273"/>
      <c r="S191" s="142">
        <f>S175</f>
        <v>0.70839120370370368</v>
      </c>
      <c r="T191" s="143">
        <f>INDEX(T175:T190,COUNTA(T175:T190))</f>
        <v>1.0333333333333334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-366.10133110818515</v>
      </c>
      <c r="AB191" s="141">
        <f t="shared" ref="AB191:AB197" si="67">M191/J191</f>
        <v>0.88377735520375078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1167</v>
      </c>
      <c r="G192" s="158">
        <f t="shared" ref="G192:G197" si="68">E192*F192</f>
        <v>21216.06</v>
      </c>
      <c r="H192" s="159"/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3109.6965210954918</v>
      </c>
      <c r="N192" s="162">
        <f t="shared" si="62"/>
        <v>1036.5655070318305</v>
      </c>
      <c r="O192" s="164">
        <f t="shared" si="63"/>
        <v>0</v>
      </c>
      <c r="P192" s="165">
        <f t="shared" si="64"/>
        <v>-163.43449296816948</v>
      </c>
      <c r="Q192" s="151">
        <f t="shared" si="65"/>
        <v>0.86380458919319214</v>
      </c>
      <c r="R192" s="271">
        <f>Q208</f>
        <v>0.86993991394133352</v>
      </c>
      <c r="S192" s="166">
        <v>0.7086689814814815</v>
      </c>
      <c r="T192" s="167">
        <v>0.72430555555555554</v>
      </c>
      <c r="U192" s="168"/>
      <c r="V192" s="169">
        <v>22.516666666666616</v>
      </c>
      <c r="W192" s="167"/>
      <c r="X192" s="170"/>
      <c r="Y192" s="274"/>
      <c r="Z192" s="275"/>
      <c r="AA192" s="173">
        <f t="shared" si="66"/>
        <v>-490.30347890450821</v>
      </c>
      <c r="AB192" s="151">
        <f t="shared" si="67"/>
        <v>0.86380458919319214</v>
      </c>
      <c r="AC192" s="276">
        <f>AB208</f>
        <v>0.86993991394133352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1885</v>
      </c>
      <c r="G193" s="94">
        <f t="shared" si="68"/>
        <v>34269.300000000003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3109.9908340971556</v>
      </c>
      <c r="N193" s="98">
        <f t="shared" si="62"/>
        <v>1036.6636113657185</v>
      </c>
      <c r="O193" s="100">
        <f t="shared" si="63"/>
        <v>0</v>
      </c>
      <c r="P193" s="101">
        <f t="shared" si="64"/>
        <v>-163.33638863428155</v>
      </c>
      <c r="Q193" s="102">
        <f t="shared" si="65"/>
        <v>0.86388634280476539</v>
      </c>
      <c r="R193" s="272"/>
      <c r="S193" s="1">
        <v>0.73402777777777772</v>
      </c>
      <c r="T193" s="2">
        <v>0.75928240740740738</v>
      </c>
      <c r="U193" s="103">
        <v>13.99999999999995</v>
      </c>
      <c r="V193" s="104">
        <v>36.366666666666703</v>
      </c>
      <c r="W193" s="105"/>
      <c r="X193" s="112"/>
      <c r="Y193" s="264"/>
      <c r="Z193" s="265"/>
      <c r="AA193" s="174">
        <f t="shared" si="66"/>
        <v>-490.00916590284442</v>
      </c>
      <c r="AB193" s="102">
        <f t="shared" si="67"/>
        <v>0.86388634280476539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3054</v>
      </c>
      <c r="G194" s="94">
        <f t="shared" si="68"/>
        <v>75800.28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2915.5131264916431</v>
      </c>
      <c r="N194" s="98">
        <f t="shared" si="62"/>
        <v>728.87828162291078</v>
      </c>
      <c r="O194" s="100">
        <f t="shared" si="63"/>
        <v>0</v>
      </c>
      <c r="P194" s="101">
        <f t="shared" si="64"/>
        <v>-96.121718377089223</v>
      </c>
      <c r="Q194" s="102">
        <f t="shared" si="65"/>
        <v>0.8834888262095888</v>
      </c>
      <c r="R194" s="272"/>
      <c r="S194" s="1">
        <v>0.76954861111111106</v>
      </c>
      <c r="T194" s="2">
        <v>0.81319444444444444</v>
      </c>
      <c r="U194" s="103">
        <v>14.783333333333299</v>
      </c>
      <c r="V194" s="104">
        <v>62.850000000000072</v>
      </c>
      <c r="W194" s="105"/>
      <c r="X194" s="112"/>
      <c r="Y194" s="264"/>
      <c r="Z194" s="265"/>
      <c r="AA194" s="174">
        <f t="shared" si="66"/>
        <v>-384.48687350835689</v>
      </c>
      <c r="AB194" s="102">
        <f t="shared" si="67"/>
        <v>0.8834888262095888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2487</v>
      </c>
      <c r="G195" s="94">
        <f t="shared" si="68"/>
        <v>62249.61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2912.5569290826247</v>
      </c>
      <c r="N195" s="98">
        <f t="shared" si="62"/>
        <v>728.13923227065618</v>
      </c>
      <c r="O195" s="100">
        <f t="shared" si="63"/>
        <v>0</v>
      </c>
      <c r="P195" s="101">
        <f t="shared" si="64"/>
        <v>-96.86076772934382</v>
      </c>
      <c r="Q195" s="102">
        <f t="shared" si="65"/>
        <v>0.88259300881291658</v>
      </c>
      <c r="R195" s="272"/>
      <c r="S195" s="1">
        <v>0.82361111111111107</v>
      </c>
      <c r="T195" s="2">
        <v>0.85918981481481482</v>
      </c>
      <c r="U195" s="103">
        <v>14.999999999999947</v>
      </c>
      <c r="V195" s="104">
        <v>51.233333333333405</v>
      </c>
      <c r="W195" s="105">
        <v>0.85918981481481482</v>
      </c>
      <c r="X195" s="106">
        <v>0.91111111111111109</v>
      </c>
      <c r="Y195" s="264"/>
      <c r="Z195" s="265"/>
      <c r="AA195" s="174">
        <f t="shared" si="66"/>
        <v>-387.44307091737528</v>
      </c>
      <c r="AB195" s="102">
        <f t="shared" si="67"/>
        <v>0.88259300881291658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3078</v>
      </c>
      <c r="G196" s="94">
        <f t="shared" si="68"/>
        <v>55958.04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3111.7101937657953</v>
      </c>
      <c r="N196" s="98">
        <f t="shared" si="62"/>
        <v>1037.2367312552651</v>
      </c>
      <c r="O196" s="100">
        <f t="shared" si="63"/>
        <v>0</v>
      </c>
      <c r="P196" s="101">
        <f t="shared" si="64"/>
        <v>-162.76326874473489</v>
      </c>
      <c r="Q196" s="102">
        <f t="shared" si="65"/>
        <v>0.86436394271272088</v>
      </c>
      <c r="R196" s="272"/>
      <c r="S196" s="1">
        <v>0.91111111111111109</v>
      </c>
      <c r="T196" s="2">
        <v>0.95232638888888888</v>
      </c>
      <c r="U196" s="103">
        <v>74.766666666666623</v>
      </c>
      <c r="V196" s="104">
        <v>59.350000000000009</v>
      </c>
      <c r="W196" s="105"/>
      <c r="X196" s="106"/>
      <c r="Y196" s="264"/>
      <c r="Z196" s="265"/>
      <c r="AA196" s="174">
        <f t="shared" si="66"/>
        <v>-488.28980623420466</v>
      </c>
      <c r="AB196" s="102">
        <f t="shared" si="67"/>
        <v>0.86436394271272088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5506</v>
      </c>
      <c r="G197" s="114">
        <f t="shared" si="68"/>
        <v>78625.679999999993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3109.2705882352943</v>
      </c>
      <c r="N197" s="98">
        <f t="shared" si="62"/>
        <v>1036.4235294117648</v>
      </c>
      <c r="O197" s="100">
        <f t="shared" si="63"/>
        <v>0</v>
      </c>
      <c r="P197" s="101">
        <f t="shared" si="64"/>
        <v>-163.57647058823522</v>
      </c>
      <c r="Q197" s="102">
        <f t="shared" si="65"/>
        <v>0.86368627450980395</v>
      </c>
      <c r="R197" s="272"/>
      <c r="S197" s="1">
        <v>0.96250000000000002</v>
      </c>
      <c r="T197" s="2">
        <v>1.0362847222222222</v>
      </c>
      <c r="U197" s="103">
        <v>14.650000000000052</v>
      </c>
      <c r="V197" s="104">
        <v>106.24999999999999</v>
      </c>
      <c r="W197" s="105"/>
      <c r="X197" s="3"/>
      <c r="Y197" s="264"/>
      <c r="Z197" s="265"/>
      <c r="AA197" s="174">
        <f t="shared" si="66"/>
        <v>-490.72941176470567</v>
      </c>
      <c r="AB197" s="102">
        <f t="shared" si="67"/>
        <v>0.86368627450980395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3044.7896987946674</v>
      </c>
      <c r="N208" s="138">
        <f>M208/L208</f>
        <v>913.43690963840015</v>
      </c>
      <c r="O208" s="139">
        <f>L208-I208</f>
        <v>0</v>
      </c>
      <c r="P208" s="140">
        <f>N208-K208</f>
        <v>-136.56309036159985</v>
      </c>
      <c r="Q208" s="141">
        <f>N208/K208</f>
        <v>0.86993991394133352</v>
      </c>
      <c r="R208" s="273"/>
      <c r="S208" s="142">
        <f>S192</f>
        <v>0.7086689814814815</v>
      </c>
      <c r="T208" s="143">
        <f>INDEX(T192:T207,COUNTA(T192:T207))</f>
        <v>1.0362847222222222</v>
      </c>
      <c r="U208" s="144"/>
      <c r="V208" s="155"/>
      <c r="W208" s="134"/>
      <c r="X208" s="138"/>
      <c r="Y208" s="260"/>
      <c r="Z208" s="261"/>
      <c r="AA208" s="176">
        <f>M208-J208</f>
        <v>-455.2103012053326</v>
      </c>
      <c r="AB208" s="141">
        <f>M208/J208</f>
        <v>0.86993991394133352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485" priority="1" operator="greaterThan">
      <formula>0</formula>
    </cfRule>
  </conditionalFormatting>
  <conditionalFormatting sqref="P5:P208 AA5:AA208">
    <cfRule type="cellIs" dxfId="484" priority="4" operator="lessThan">
      <formula>0</formula>
    </cfRule>
  </conditionalFormatting>
  <conditionalFormatting sqref="Q5:Q208 AB5:AB208">
    <cfRule type="cellIs" dxfId="483" priority="2" operator="greaterThan">
      <formula>1</formula>
    </cfRule>
    <cfRule type="cellIs" dxfId="482" priority="3" operator="lessThan">
      <formula>0.8</formula>
    </cfRule>
  </conditionalFormatting>
  <conditionalFormatting sqref="AC5:AC23 R5:R208 AC124:AC129">
    <cfRule type="cellIs" dxfId="481" priority="5" operator="lessThan">
      <formula>0.8</formula>
    </cfRule>
  </conditionalFormatting>
  <conditionalFormatting sqref="AC29:AC37">
    <cfRule type="cellIs" dxfId="480" priority="15" operator="lessThan">
      <formula>0.8</formula>
    </cfRule>
  </conditionalFormatting>
  <conditionalFormatting sqref="AC39:AC44">
    <cfRule type="cellIs" dxfId="479" priority="14" operator="lessThan">
      <formula>0.8</formula>
    </cfRule>
  </conditionalFormatting>
  <conditionalFormatting sqref="AC56:AC61">
    <cfRule type="cellIs" dxfId="478" priority="8" operator="lessThan">
      <formula>0.8</formula>
    </cfRule>
  </conditionalFormatting>
  <conditionalFormatting sqref="AC73">
    <cfRule type="cellIs" dxfId="477" priority="13" operator="lessThan">
      <formula>0.8</formula>
    </cfRule>
  </conditionalFormatting>
  <conditionalFormatting sqref="AC90">
    <cfRule type="cellIs" dxfId="476" priority="7" operator="lessThan">
      <formula>0.8</formula>
    </cfRule>
  </conditionalFormatting>
  <conditionalFormatting sqref="AC107:AC112">
    <cfRule type="cellIs" dxfId="475" priority="6" operator="lessThan">
      <formula>0.8</formula>
    </cfRule>
  </conditionalFormatting>
  <conditionalFormatting sqref="AC141">
    <cfRule type="cellIs" dxfId="474" priority="12" operator="lessThan">
      <formula>0.8</formula>
    </cfRule>
  </conditionalFormatting>
  <conditionalFormatting sqref="AC158">
    <cfRule type="cellIs" dxfId="473" priority="11" operator="lessThan">
      <formula>0.8</formula>
    </cfRule>
  </conditionalFormatting>
  <conditionalFormatting sqref="AC175">
    <cfRule type="cellIs" dxfId="472" priority="10" operator="lessThan">
      <formula>0.8</formula>
    </cfRule>
  </conditionalFormatting>
  <conditionalFormatting sqref="AC192:AC197">
    <cfRule type="cellIs" dxfId="471" priority="9" operator="lessThan">
      <formula>0.8</formula>
    </cfRule>
  </conditionalFormatting>
  <dataValidations count="1">
    <dataValidation type="list" allowBlank="1" showInputMessage="1" showErrorMessage="1" sqref="Y5:Z208" xr:uid="{5833C52B-3754-490A-BEDC-B5E90FA93CE8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CCBD-8089-4695-BB61-E7D969D60EF4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7" sqref="O37:O38"/>
      <selection pane="bottomLeft" activeCell="O37" sqref="O37:O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106508</v>
      </c>
      <c r="E1" s="76" t="s">
        <v>3</v>
      </c>
      <c r="F1" s="77">
        <f>SUM(G5:G157)</f>
        <v>4866708.7300000004</v>
      </c>
      <c r="G1" s="78" t="s">
        <v>73</v>
      </c>
      <c r="H1" s="79">
        <f>L21+L38+L55+L72+L89+L106+L123+L140+L157</f>
        <v>170.35714285714286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45978</v>
      </c>
      <c r="B2" s="323"/>
      <c r="C2" s="81" t="s">
        <v>34</v>
      </c>
      <c r="D2" s="82">
        <f>AVERAGE(N21,N38,N55,N72,N89,N106,N123,N140,N157)</f>
        <v>143.04780136941099</v>
      </c>
      <c r="E2" s="82" t="s">
        <v>80</v>
      </c>
      <c r="F2" s="83">
        <f>F1/D1</f>
        <v>45.69336322154205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3678</v>
      </c>
      <c r="G5" s="158">
        <f t="shared" ref="G5:G7" si="0">E5*F5</f>
        <v>72456.599999999991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1077.6267599902335</v>
      </c>
      <c r="N5" s="162">
        <f>M5/L5</f>
        <v>82.894366153094879</v>
      </c>
      <c r="O5" s="178">
        <f>L5-I5</f>
        <v>0</v>
      </c>
      <c r="P5" s="179">
        <f>N5-K5</f>
        <v>-9.4133261545974278</v>
      </c>
      <c r="Q5" s="131">
        <f>N5/K5</f>
        <v>0.89802229999186123</v>
      </c>
      <c r="R5" s="272">
        <f>Q21</f>
        <v>0.88800093274827241</v>
      </c>
      <c r="S5" s="166">
        <v>0.16681712962962963</v>
      </c>
      <c r="T5" s="167">
        <v>0.30902777777777779</v>
      </c>
      <c r="U5" s="168"/>
      <c r="V5" s="169">
        <v>204.78333333333333</v>
      </c>
      <c r="W5" s="86"/>
      <c r="X5" s="87"/>
      <c r="Y5" s="274"/>
      <c r="Z5" s="275"/>
      <c r="AA5" s="108">
        <f>M5-J5</f>
        <v>-122.3732400097665</v>
      </c>
      <c r="AB5" s="109">
        <f>M5/J5</f>
        <v>0.89802229999186123</v>
      </c>
      <c r="AC5" s="289">
        <f>AB21</f>
        <v>0.88800093274827241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3803</v>
      </c>
      <c r="G6" s="94">
        <f t="shared" si="0"/>
        <v>91538.21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2303.2974427994614</v>
      </c>
      <c r="N6" s="98">
        <f>M6/L6</f>
        <v>115.16487213997307</v>
      </c>
      <c r="O6" s="100">
        <f>L6-I6</f>
        <v>0</v>
      </c>
      <c r="P6" s="101">
        <f>N6-K6</f>
        <v>-14.83512786002693</v>
      </c>
      <c r="Q6" s="102">
        <f>N6/K6</f>
        <v>0.88588363184594665</v>
      </c>
      <c r="R6" s="272"/>
      <c r="S6" s="1">
        <v>0.38263888888888886</v>
      </c>
      <c r="T6" s="2">
        <v>0.45143518518518516</v>
      </c>
      <c r="U6" s="103">
        <v>4.8499999999999588</v>
      </c>
      <c r="V6" s="104">
        <v>99.066666666666677</v>
      </c>
      <c r="W6" s="105">
        <v>0.45143518518518516</v>
      </c>
      <c r="X6" s="106">
        <v>0.49123842592592593</v>
      </c>
      <c r="Y6" s="264"/>
      <c r="Z6" s="265"/>
      <c r="AA6" s="110">
        <f>M6-J6</f>
        <v>-296.70255720053865</v>
      </c>
      <c r="AB6" s="111">
        <f>M6/J6</f>
        <v>0.88588363184594665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3055</v>
      </c>
      <c r="G7" s="94">
        <f t="shared" si="0"/>
        <v>91558.349999999991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2302.2817667992485</v>
      </c>
      <c r="N7" s="98">
        <f>M7/L7</f>
        <v>115.11408833996242</v>
      </c>
      <c r="O7" s="100">
        <f>L7-I7</f>
        <v>0</v>
      </c>
      <c r="P7" s="101">
        <f>N7-K7</f>
        <v>-14.885911660037578</v>
      </c>
      <c r="Q7" s="102">
        <f>N7/K7</f>
        <v>0.8854929872304802</v>
      </c>
      <c r="R7" s="272"/>
      <c r="S7" s="1">
        <v>0.49123842592592593</v>
      </c>
      <c r="T7" s="2">
        <v>0.54652777777777772</v>
      </c>
      <c r="U7" s="103">
        <v>57.316666666666698</v>
      </c>
      <c r="V7" s="104">
        <v>79.616666666666589</v>
      </c>
      <c r="W7" s="105"/>
      <c r="X7" s="106"/>
      <c r="Y7" s="264"/>
      <c r="Z7" s="265"/>
      <c r="AA7" s="110">
        <f>M7-J7</f>
        <v>-297.71823320075146</v>
      </c>
      <c r="AB7" s="111">
        <f>M7/J7</f>
        <v>0.8854929872304802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1894.4019898629813</v>
      </c>
      <c r="N21" s="138">
        <f>M21/L21</f>
        <v>107.23030131299893</v>
      </c>
      <c r="O21" s="139">
        <f>L21-I21</f>
        <v>0</v>
      </c>
      <c r="P21" s="140">
        <f>N21-K21</f>
        <v>-13.524415668133145</v>
      </c>
      <c r="Q21" s="141">
        <f>N21/K21</f>
        <v>0.88800093274827241</v>
      </c>
      <c r="R21" s="273"/>
      <c r="S21" s="142">
        <f>S5</f>
        <v>0.16681712962962963</v>
      </c>
      <c r="T21" s="143">
        <f>INDEX(T5:T20,COUNTA(T5:T20))</f>
        <v>0.54652777777777772</v>
      </c>
      <c r="U21" s="144"/>
      <c r="V21" s="144"/>
      <c r="W21" s="145"/>
      <c r="X21" s="146"/>
      <c r="Y21" s="260"/>
      <c r="Z21" s="261"/>
      <c r="AA21" s="147">
        <f>M21-J21</f>
        <v>-238.9313434703522</v>
      </c>
      <c r="AB21" s="148">
        <f>M21/J21</f>
        <v>0.88800093274827241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4857</v>
      </c>
      <c r="G22" s="158">
        <f t="shared" ref="G22:G25" si="5">E22*F22</f>
        <v>275731.89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1773.8865780663482</v>
      </c>
      <c r="N22" s="162">
        <f>M22/L22</f>
        <v>70.955463122653924</v>
      </c>
      <c r="O22" s="164">
        <f>L22-I22</f>
        <v>0</v>
      </c>
      <c r="P22" s="165">
        <f>N22-K22</f>
        <v>-9.0445368773460757</v>
      </c>
      <c r="Q22" s="151">
        <f>N22/K22</f>
        <v>0.8869432890331741</v>
      </c>
      <c r="R22" s="271">
        <f>Q38</f>
        <v>0.88707565809342737</v>
      </c>
      <c r="S22" s="166">
        <v>0.16666666666666666</v>
      </c>
      <c r="T22" s="167">
        <v>0.28075231481481483</v>
      </c>
      <c r="U22" s="168"/>
      <c r="V22" s="169">
        <v>164.28333333333339</v>
      </c>
      <c r="W22" s="180"/>
      <c r="X22" s="162"/>
      <c r="Y22" s="274"/>
      <c r="Z22" s="275"/>
      <c r="AA22" s="108">
        <f>M22-J22</f>
        <v>-226.11342193365181</v>
      </c>
      <c r="AB22" s="151">
        <f>M22/J22</f>
        <v>0.8869432890331741</v>
      </c>
      <c r="AC22" s="349">
        <f>AB38</f>
        <v>0.88707565809342726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1477</v>
      </c>
      <c r="G23" s="94">
        <f t="shared" si="5"/>
        <v>76597.22</v>
      </c>
      <c r="H23" s="95"/>
      <c r="I23" s="96">
        <v>25</v>
      </c>
      <c r="J23" s="97">
        <v>2000</v>
      </c>
      <c r="K23" s="98">
        <f t="shared" ref="K23:K60" si="6">J23/I23</f>
        <v>80</v>
      </c>
      <c r="L23" s="99">
        <v>25</v>
      </c>
      <c r="M23" s="97">
        <f>F23/V23*60</f>
        <v>1767.0987038883347</v>
      </c>
      <c r="N23" s="98">
        <f>M23/L23</f>
        <v>70.683948155533386</v>
      </c>
      <c r="O23" s="100">
        <f>L23-I23</f>
        <v>0</v>
      </c>
      <c r="P23" s="101">
        <f>N23-K23</f>
        <v>-9.3160518444666138</v>
      </c>
      <c r="Q23" s="102">
        <f>N23/K23</f>
        <v>0.88354935194416728</v>
      </c>
      <c r="R23" s="272"/>
      <c r="S23" s="1">
        <v>0.28402777777777777</v>
      </c>
      <c r="T23" s="2">
        <v>0.31885416666666666</v>
      </c>
      <c r="U23" s="103">
        <v>4.7166666666666313</v>
      </c>
      <c r="V23" s="104">
        <v>50.150000000000006</v>
      </c>
      <c r="W23" s="105"/>
      <c r="X23" s="106"/>
      <c r="Y23" s="264"/>
      <c r="Z23" s="265"/>
      <c r="AA23" s="110">
        <f>M23-J23</f>
        <v>-232.90129611166526</v>
      </c>
      <c r="AB23" s="102">
        <f>M23/J23</f>
        <v>0.88354935194416739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5457</v>
      </c>
      <c r="G24" s="94">
        <f t="shared" si="5"/>
        <v>324800.64000000001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1781.7159441320516</v>
      </c>
      <c r="N24" s="98">
        <f>M24/L24</f>
        <v>71.268637765282065</v>
      </c>
      <c r="O24" s="100">
        <f>L24-I24</f>
        <v>0</v>
      </c>
      <c r="P24" s="101">
        <f>N24-K24</f>
        <v>-8.7313622347179347</v>
      </c>
      <c r="Q24" s="102">
        <f>N24/K24</f>
        <v>0.89085797206602579</v>
      </c>
      <c r="R24" s="272"/>
      <c r="S24" s="1">
        <v>0.32307870370370373</v>
      </c>
      <c r="T24" s="2">
        <v>0.45069444444444445</v>
      </c>
      <c r="U24" s="103">
        <v>6.0833333333333783</v>
      </c>
      <c r="V24" s="104">
        <v>183.76666666666665</v>
      </c>
      <c r="W24" s="105">
        <v>0.45069444444444445</v>
      </c>
      <c r="X24" s="106">
        <v>0.48988425925925927</v>
      </c>
      <c r="Y24" s="264"/>
      <c r="Z24" s="265"/>
      <c r="AA24" s="110">
        <f>M24-J24</f>
        <v>-218.28405586794838</v>
      </c>
      <c r="AB24" s="102">
        <f>M24/J24</f>
        <v>0.89085797206602579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2855</v>
      </c>
      <c r="G25" s="94">
        <f t="shared" si="5"/>
        <v>220805.7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1773.9040386606832</v>
      </c>
      <c r="N25" s="98">
        <f>M25/L25</f>
        <v>70.956161546427325</v>
      </c>
      <c r="O25" s="100">
        <f>L25-I25</f>
        <v>0</v>
      </c>
      <c r="P25" s="101">
        <f>N25-K25</f>
        <v>-9.0438384535726755</v>
      </c>
      <c r="Q25" s="102">
        <f>N25/K25</f>
        <v>0.88695201933034151</v>
      </c>
      <c r="R25" s="272"/>
      <c r="S25" s="1">
        <v>0.48988425925925927</v>
      </c>
      <c r="T25" s="2">
        <v>0.55694444444444446</v>
      </c>
      <c r="U25" s="103">
        <v>56.433333333333337</v>
      </c>
      <c r="V25" s="104">
        <v>96.566666666666677</v>
      </c>
      <c r="W25" s="105"/>
      <c r="X25" s="106"/>
      <c r="Y25" s="264"/>
      <c r="Z25" s="265"/>
      <c r="AA25" s="110">
        <f>M25-J25</f>
        <v>-226.09596133931677</v>
      </c>
      <c r="AB25" s="102">
        <f>M25/J25</f>
        <v>0.88695201933034162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1774.1513161868545</v>
      </c>
      <c r="N38" s="138">
        <f t="shared" ref="N38:N43" si="10">M38/L38</f>
        <v>70.966052647474186</v>
      </c>
      <c r="O38" s="139">
        <f t="shared" ref="O38:O43" si="11">L38-I38</f>
        <v>0</v>
      </c>
      <c r="P38" s="140">
        <f t="shared" ref="P38:P43" si="12">N38-K38</f>
        <v>-9.0339473525258143</v>
      </c>
      <c r="Q38" s="141">
        <f t="shared" ref="Q38:Q43" si="13">N38/K38</f>
        <v>0.88707565809342737</v>
      </c>
      <c r="R38" s="273"/>
      <c r="S38" s="142">
        <f>S22</f>
        <v>0.16666666666666666</v>
      </c>
      <c r="T38" s="143">
        <f>INDEX(T22:T37,COUNTA(T22:T37))</f>
        <v>0.55694444444444446</v>
      </c>
      <c r="U38" s="144"/>
      <c r="V38" s="155"/>
      <c r="W38" s="134"/>
      <c r="X38" s="138"/>
      <c r="Y38" s="260"/>
      <c r="Z38" s="261"/>
      <c r="AA38" s="156">
        <f t="shared" ref="AA38:AA43" si="14">M38-J38</f>
        <v>-225.8486838131455</v>
      </c>
      <c r="AB38" s="141">
        <f t="shared" ref="AB38:AB43" si="15">M38/J38</f>
        <v>0.88707565809342726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4183</v>
      </c>
      <c r="G39" s="158">
        <f t="shared" ref="G39:G43" si="16">E39*F39</f>
        <v>239685.9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>F39/V39*60</f>
        <v>1592.3442952310459</v>
      </c>
      <c r="N39" s="162">
        <f t="shared" si="10"/>
        <v>72.379286146865724</v>
      </c>
      <c r="O39" s="164">
        <f t="shared" si="11"/>
        <v>0</v>
      </c>
      <c r="P39" s="165">
        <f t="shared" si="12"/>
        <v>-9.4388956713160894</v>
      </c>
      <c r="Q39" s="151">
        <f t="shared" si="13"/>
        <v>0.88463571957280329</v>
      </c>
      <c r="R39" s="271">
        <f>Q55</f>
        <v>0.88423110729196575</v>
      </c>
      <c r="S39" s="166">
        <v>0.16693287037037038</v>
      </c>
      <c r="T39" s="167">
        <v>0.27638888888888891</v>
      </c>
      <c r="U39" s="168"/>
      <c r="V39" s="169">
        <v>157.61666666666667</v>
      </c>
      <c r="W39" s="86"/>
      <c r="X39" s="87"/>
      <c r="Y39" s="274"/>
      <c r="Z39" s="275"/>
      <c r="AA39" s="108">
        <f t="shared" si="14"/>
        <v>-207.65570476895414</v>
      </c>
      <c r="AB39" s="151">
        <f t="shared" si="15"/>
        <v>0.88463571957280329</v>
      </c>
      <c r="AC39" s="349">
        <f>AB55</f>
        <v>0.88423110729196563</v>
      </c>
    </row>
    <row r="40" spans="1:29" ht="15.75" customHeight="1">
      <c r="A40" s="280"/>
      <c r="B40" s="152" t="s">
        <v>159</v>
      </c>
      <c r="C40" s="262" t="s">
        <v>166</v>
      </c>
      <c r="D40" s="263"/>
      <c r="E40" s="92">
        <v>47.37</v>
      </c>
      <c r="F40" s="103">
        <v>1935</v>
      </c>
      <c r="G40" s="94">
        <f t="shared" si="16"/>
        <v>91660.95</v>
      </c>
      <c r="H40" s="95"/>
      <c r="I40" s="99">
        <v>21</v>
      </c>
      <c r="J40" s="97">
        <v>2000</v>
      </c>
      <c r="K40" s="98">
        <f t="shared" si="6"/>
        <v>95.238095238095241</v>
      </c>
      <c r="L40" s="99">
        <v>21</v>
      </c>
      <c r="M40" s="97">
        <f>F40/V40*60</f>
        <v>1768.9182326053831</v>
      </c>
      <c r="N40" s="98">
        <f t="shared" si="10"/>
        <v>84.234201552637288</v>
      </c>
      <c r="O40" s="100">
        <f t="shared" si="11"/>
        <v>0</v>
      </c>
      <c r="P40" s="101">
        <f t="shared" si="12"/>
        <v>-11.003893685457953</v>
      </c>
      <c r="Q40" s="102">
        <f t="shared" si="13"/>
        <v>0.88445911630269147</v>
      </c>
      <c r="R40" s="272"/>
      <c r="S40" s="1">
        <v>0.28081018518518519</v>
      </c>
      <c r="T40" s="2">
        <v>0.3263888888888889</v>
      </c>
      <c r="U40" s="103">
        <v>6.3666666666666494</v>
      </c>
      <c r="V40" s="104">
        <v>65.63333333333334</v>
      </c>
      <c r="W40" s="105"/>
      <c r="X40" s="106"/>
      <c r="Y40" s="264"/>
      <c r="Z40" s="265"/>
      <c r="AA40" s="110">
        <f t="shared" si="14"/>
        <v>-231.08176739461692</v>
      </c>
      <c r="AB40" s="102">
        <f t="shared" si="15"/>
        <v>0.88445911630269158</v>
      </c>
      <c r="AC40" s="291"/>
    </row>
    <row r="41" spans="1:29" ht="15.75" customHeight="1">
      <c r="A41" s="280"/>
      <c r="B41" s="152" t="s">
        <v>156</v>
      </c>
      <c r="C41" s="262" t="s">
        <v>189</v>
      </c>
      <c r="D41" s="263"/>
      <c r="E41" s="92">
        <v>56.43</v>
      </c>
      <c r="F41" s="103">
        <v>2853</v>
      </c>
      <c r="G41" s="94">
        <f t="shared" si="16"/>
        <v>160994.79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>F41/V41*60</f>
        <v>1768.3884297520674</v>
      </c>
      <c r="N41" s="98">
        <f t="shared" si="10"/>
        <v>80.381292261457602</v>
      </c>
      <c r="O41" s="100">
        <f t="shared" si="11"/>
        <v>0</v>
      </c>
      <c r="P41" s="101">
        <f t="shared" si="12"/>
        <v>-10.527798647633304</v>
      </c>
      <c r="Q41" s="102">
        <f t="shared" si="13"/>
        <v>0.88419421487603367</v>
      </c>
      <c r="R41" s="272"/>
      <c r="S41" s="1">
        <v>0.33</v>
      </c>
      <c r="T41" s="2">
        <v>0.3972222222222222</v>
      </c>
      <c r="U41" s="103">
        <v>5.2000000000000135</v>
      </c>
      <c r="V41" s="104">
        <v>96.79999999999994</v>
      </c>
      <c r="W41" s="105"/>
      <c r="X41" s="106"/>
      <c r="Y41" s="264"/>
      <c r="Z41" s="265"/>
      <c r="AA41" s="110">
        <f t="shared" si="14"/>
        <v>-231.6115702479326</v>
      </c>
      <c r="AB41" s="102">
        <f t="shared" si="15"/>
        <v>0.88419421487603367</v>
      </c>
      <c r="AC41" s="291"/>
    </row>
    <row r="42" spans="1:29" ht="15.75" customHeight="1">
      <c r="A42" s="280"/>
      <c r="B42" s="152" t="s">
        <v>159</v>
      </c>
      <c r="C42" s="262" t="s">
        <v>209</v>
      </c>
      <c r="D42" s="263"/>
      <c r="E42" s="92">
        <v>59.36</v>
      </c>
      <c r="F42" s="103">
        <v>1527</v>
      </c>
      <c r="G42" s="94">
        <f t="shared" si="16"/>
        <v>90642.72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1767.0202507232391</v>
      </c>
      <c r="N42" s="98">
        <f t="shared" si="10"/>
        <v>88.35101253616196</v>
      </c>
      <c r="O42" s="100">
        <f t="shared" si="11"/>
        <v>0</v>
      </c>
      <c r="P42" s="101">
        <f t="shared" si="12"/>
        <v>-11.64898746383804</v>
      </c>
      <c r="Q42" s="102">
        <f t="shared" si="13"/>
        <v>0.88351012536161955</v>
      </c>
      <c r="R42" s="272"/>
      <c r="S42" s="1">
        <v>0.40079861111111109</v>
      </c>
      <c r="T42" s="2">
        <v>0.43680555555555556</v>
      </c>
      <c r="U42" s="103">
        <v>5.1500000000000057</v>
      </c>
      <c r="V42" s="104">
        <v>51.85000000000003</v>
      </c>
      <c r="W42" s="105">
        <v>0.43680555555555556</v>
      </c>
      <c r="X42" s="106">
        <v>0.47708333333333325</v>
      </c>
      <c r="Y42" s="264"/>
      <c r="Z42" s="265"/>
      <c r="AA42" s="110">
        <f t="shared" si="14"/>
        <v>-232.97974927676091</v>
      </c>
      <c r="AB42" s="102">
        <f t="shared" si="15"/>
        <v>0.88351012536161955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4081</v>
      </c>
      <c r="G43" s="94">
        <f t="shared" si="16"/>
        <v>219394.56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1768.793643149528</v>
      </c>
      <c r="N43" s="98">
        <f t="shared" si="10"/>
        <v>80.399711052251277</v>
      </c>
      <c r="O43" s="100">
        <f t="shared" si="11"/>
        <v>0</v>
      </c>
      <c r="P43" s="101">
        <f t="shared" si="12"/>
        <v>-10.509379856839629</v>
      </c>
      <c r="Q43" s="102">
        <f t="shared" si="13"/>
        <v>0.88439682157476407</v>
      </c>
      <c r="R43" s="272"/>
      <c r="S43" s="1">
        <v>0.47708333333333325</v>
      </c>
      <c r="T43" s="2">
        <v>0.57321759259259264</v>
      </c>
      <c r="U43" s="103">
        <v>57.999999999999872</v>
      </c>
      <c r="V43" s="104">
        <v>138.43333333333354</v>
      </c>
      <c r="W43" s="105"/>
      <c r="X43" s="106"/>
      <c r="Y43" s="264"/>
      <c r="Z43" s="265"/>
      <c r="AA43" s="110">
        <f t="shared" si="14"/>
        <v>-231.20635685047205</v>
      </c>
      <c r="AB43" s="102">
        <f t="shared" si="15"/>
        <v>0.88439682157476396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21.4</v>
      </c>
      <c r="J55" s="137">
        <f t="shared" si="17"/>
        <v>1960</v>
      </c>
      <c r="K55" s="138">
        <f t="shared" ref="K55" si="18">J55/I55</f>
        <v>91.588785046728972</v>
      </c>
      <c r="L55" s="136">
        <f t="shared" ref="L55:M55" si="19">AVERAGE(L39:L54)</f>
        <v>21.4</v>
      </c>
      <c r="M55" s="137">
        <f t="shared" si="19"/>
        <v>1733.0929702922526</v>
      </c>
      <c r="N55" s="138">
        <f t="shared" ref="N55:N60" si="20">M55/L55</f>
        <v>80.985652817394993</v>
      </c>
      <c r="O55" s="139">
        <f t="shared" ref="O55:O60" si="21">L55-I55</f>
        <v>0</v>
      </c>
      <c r="P55" s="140">
        <f t="shared" ref="P55:P60" si="22">N55-K55</f>
        <v>-10.60313222933398</v>
      </c>
      <c r="Q55" s="141">
        <f t="shared" ref="Q55:Q60" si="23">N55/K55</f>
        <v>0.88423110729196575</v>
      </c>
      <c r="R55" s="273"/>
      <c r="S55" s="142">
        <f>S39</f>
        <v>0.16693287037037038</v>
      </c>
      <c r="T55" s="143">
        <f>INDEX(T39:T54,COUNTA(T39:T54))</f>
        <v>0.57321759259259264</v>
      </c>
      <c r="U55" s="144"/>
      <c r="V55" s="155"/>
      <c r="W55" s="187"/>
      <c r="X55" s="188"/>
      <c r="Y55" s="260"/>
      <c r="Z55" s="261"/>
      <c r="AA55" s="156">
        <f t="shared" ref="AA55:AA60" si="24">M55-J55</f>
        <v>-226.90702970774737</v>
      </c>
      <c r="AB55" s="141">
        <f t="shared" ref="AB55:AB60" si="25">M55/J55</f>
        <v>0.88423110729196563</v>
      </c>
      <c r="AC55" s="292"/>
    </row>
    <row r="56" spans="1:29" ht="15.75" customHeight="1">
      <c r="A56" s="266" t="s">
        <v>165</v>
      </c>
      <c r="B56" s="182" t="s">
        <v>156</v>
      </c>
      <c r="C56" s="269" t="s">
        <v>199</v>
      </c>
      <c r="D56" s="270"/>
      <c r="E56" s="157">
        <v>57.3</v>
      </c>
      <c r="F56" s="86">
        <v>590</v>
      </c>
      <c r="G56" s="158">
        <f t="shared" ref="G56:G60" si="26">E56*F56</f>
        <v>33807</v>
      </c>
      <c r="H56" s="159"/>
      <c r="I56" s="160">
        <v>20</v>
      </c>
      <c r="J56" s="161">
        <v>2000</v>
      </c>
      <c r="K56" s="162">
        <f>J56/I56</f>
        <v>100</v>
      </c>
      <c r="L56" s="163">
        <v>20</v>
      </c>
      <c r="M56" s="161">
        <f>F56/V56*60</f>
        <v>1765.5860349127167</v>
      </c>
      <c r="N56" s="162">
        <f t="shared" si="20"/>
        <v>88.279301745635834</v>
      </c>
      <c r="O56" s="164">
        <f t="shared" si="21"/>
        <v>0</v>
      </c>
      <c r="P56" s="165">
        <f t="shared" si="22"/>
        <v>-11.720698254364166</v>
      </c>
      <c r="Q56" s="151">
        <f t="shared" si="23"/>
        <v>0.8827930174563583</v>
      </c>
      <c r="R56" s="271">
        <f>Q72</f>
        <v>0.88443219932859696</v>
      </c>
      <c r="S56" s="166">
        <v>0.16666666666666666</v>
      </c>
      <c r="T56" s="167">
        <v>0.18059027777777778</v>
      </c>
      <c r="U56" s="168"/>
      <c r="V56" s="169">
        <v>20.050000000000018</v>
      </c>
      <c r="W56" s="167"/>
      <c r="X56" s="170"/>
      <c r="Y56" s="274"/>
      <c r="Z56" s="275"/>
      <c r="AA56" s="108">
        <f t="shared" si="24"/>
        <v>-234.41396508728326</v>
      </c>
      <c r="AB56" s="151">
        <f t="shared" si="25"/>
        <v>0.88279301745635841</v>
      </c>
      <c r="AC56" s="276">
        <f>AB72</f>
        <v>0.88443219932859696</v>
      </c>
    </row>
    <row r="57" spans="1:29" ht="15.75" customHeight="1">
      <c r="A57" s="267"/>
      <c r="B57" s="152" t="s">
        <v>159</v>
      </c>
      <c r="C57" s="262" t="s">
        <v>163</v>
      </c>
      <c r="D57" s="263"/>
      <c r="E57" s="92">
        <v>59.34</v>
      </c>
      <c r="F57" s="93">
        <v>2010</v>
      </c>
      <c r="G57" s="94">
        <f t="shared" si="26"/>
        <v>119273.40000000001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1768.3284457477998</v>
      </c>
      <c r="N57" s="98">
        <f t="shared" si="20"/>
        <v>73.680351906158322</v>
      </c>
      <c r="O57" s="100">
        <f t="shared" si="21"/>
        <v>0</v>
      </c>
      <c r="P57" s="101">
        <f t="shared" si="22"/>
        <v>-9.652981427175007</v>
      </c>
      <c r="Q57" s="102">
        <f t="shared" si="23"/>
        <v>0.88416422287389995</v>
      </c>
      <c r="R57" s="272"/>
      <c r="S57" s="1">
        <v>0.18402777777777776</v>
      </c>
      <c r="T57" s="2">
        <v>0.23138888888888889</v>
      </c>
      <c r="U57" s="103">
        <v>4.9499999999999744</v>
      </c>
      <c r="V57" s="104">
        <v>68.200000000000031</v>
      </c>
      <c r="W57" s="105"/>
      <c r="X57" s="106"/>
      <c r="Y57" s="264"/>
      <c r="Z57" s="265"/>
      <c r="AA57" s="110">
        <f t="shared" si="24"/>
        <v>-231.67155425220017</v>
      </c>
      <c r="AB57" s="102">
        <f t="shared" si="25"/>
        <v>0.88416422287389995</v>
      </c>
      <c r="AC57" s="277"/>
    </row>
    <row r="58" spans="1:29" ht="15.75" customHeight="1">
      <c r="A58" s="267"/>
      <c r="B58" s="152" t="s">
        <v>159</v>
      </c>
      <c r="C58" s="262" t="s">
        <v>168</v>
      </c>
      <c r="D58" s="263"/>
      <c r="E58" s="92">
        <v>58.67</v>
      </c>
      <c r="F58" s="93">
        <v>4214</v>
      </c>
      <c r="G58" s="94">
        <f t="shared" si="26"/>
        <v>247235.38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1772.6571628885258</v>
      </c>
      <c r="N58" s="98">
        <f t="shared" si="20"/>
        <v>77.072050560370684</v>
      </c>
      <c r="O58" s="100">
        <f t="shared" si="21"/>
        <v>0</v>
      </c>
      <c r="P58" s="101">
        <f t="shared" si="22"/>
        <v>-9.8844711787597532</v>
      </c>
      <c r="Q58" s="102">
        <f t="shared" si="23"/>
        <v>0.88632858144426285</v>
      </c>
      <c r="R58" s="272"/>
      <c r="S58" s="1">
        <v>0.2356712962962963</v>
      </c>
      <c r="T58" s="2">
        <v>0.3347222222222222</v>
      </c>
      <c r="U58" s="103">
        <v>6.1666666666666581</v>
      </c>
      <c r="V58" s="104">
        <v>142.6333333333333</v>
      </c>
      <c r="W58" s="105"/>
      <c r="X58" s="106"/>
      <c r="Y58" s="264"/>
      <c r="Z58" s="265"/>
      <c r="AA58" s="110">
        <f t="shared" si="24"/>
        <v>-227.34283711147418</v>
      </c>
      <c r="AB58" s="102">
        <f t="shared" si="25"/>
        <v>0.88632858144426296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4157</v>
      </c>
      <c r="G59" s="94">
        <f t="shared" si="26"/>
        <v>247507.78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1768.3091102445944</v>
      </c>
      <c r="N59" s="98">
        <f t="shared" si="20"/>
        <v>76.883004793243231</v>
      </c>
      <c r="O59" s="100">
        <f t="shared" si="21"/>
        <v>0</v>
      </c>
      <c r="P59" s="101">
        <f t="shared" si="22"/>
        <v>-10.073516945887206</v>
      </c>
      <c r="Q59" s="102">
        <f t="shared" si="23"/>
        <v>0.88415455512229713</v>
      </c>
      <c r="R59" s="272"/>
      <c r="S59" s="1">
        <v>0.33888888888888891</v>
      </c>
      <c r="T59" s="2">
        <v>0.43684027777777779</v>
      </c>
      <c r="U59" s="103">
        <v>6.0000000000000586</v>
      </c>
      <c r="V59" s="104">
        <v>141.04999999999998</v>
      </c>
      <c r="W59" s="105">
        <v>0.43684027777777779</v>
      </c>
      <c r="X59" s="106">
        <v>0.47638888888888886</v>
      </c>
      <c r="Y59" s="264"/>
      <c r="Z59" s="265"/>
      <c r="AA59" s="110">
        <f t="shared" si="24"/>
        <v>-231.69088975540558</v>
      </c>
      <c r="AB59" s="102">
        <f t="shared" si="25"/>
        <v>0.88415455512229724</v>
      </c>
      <c r="AC59" s="277"/>
    </row>
    <row r="60" spans="1:29" ht="15.75" customHeight="1">
      <c r="A60" s="267"/>
      <c r="B60" s="152" t="s">
        <v>159</v>
      </c>
      <c r="C60" s="262" t="s">
        <v>202</v>
      </c>
      <c r="D60" s="263"/>
      <c r="E60" s="92">
        <v>71.55</v>
      </c>
      <c r="F60" s="93">
        <v>2982</v>
      </c>
      <c r="G60" s="94">
        <f t="shared" si="26"/>
        <v>213362.1</v>
      </c>
      <c r="H60" s="112"/>
      <c r="I60" s="96">
        <v>23</v>
      </c>
      <c r="J60" s="97">
        <v>2000</v>
      </c>
      <c r="K60" s="98">
        <f t="shared" si="6"/>
        <v>86.956521739130437</v>
      </c>
      <c r="L60" s="113">
        <v>23</v>
      </c>
      <c r="M60" s="97">
        <f>F60/V60*60</f>
        <v>1769.441239492334</v>
      </c>
      <c r="N60" s="98">
        <f t="shared" si="20"/>
        <v>76.932227804014516</v>
      </c>
      <c r="O60" s="100">
        <f t="shared" si="21"/>
        <v>0</v>
      </c>
      <c r="P60" s="101">
        <f t="shared" si="22"/>
        <v>-10.024293935115921</v>
      </c>
      <c r="Q60" s="102">
        <f t="shared" si="23"/>
        <v>0.88472061974616689</v>
      </c>
      <c r="R60" s="272"/>
      <c r="S60" s="1">
        <v>0.47638888888888886</v>
      </c>
      <c r="T60" s="2">
        <v>0.54660879629629633</v>
      </c>
      <c r="U60" s="103">
        <v>56.949999999999946</v>
      </c>
      <c r="V60" s="104">
        <v>101.11666666666676</v>
      </c>
      <c r="W60" s="105"/>
      <c r="X60" s="106"/>
      <c r="Y60" s="264"/>
      <c r="Z60" s="265"/>
      <c r="AA60" s="110">
        <f t="shared" si="24"/>
        <v>-230.55876050766597</v>
      </c>
      <c r="AB60" s="102">
        <f t="shared" si="25"/>
        <v>0.884720619746167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7">AVERAGE(I56:I71)</f>
        <v>22.6</v>
      </c>
      <c r="J72" s="137">
        <f t="shared" si="27"/>
        <v>2000</v>
      </c>
      <c r="K72" s="138">
        <f t="shared" ref="K72" si="28">J72/I72</f>
        <v>88.495575221238937</v>
      </c>
      <c r="L72" s="136">
        <f t="shared" ref="L72:M72" si="29">AVERAGE(L56:L71)</f>
        <v>22.6</v>
      </c>
      <c r="M72" s="137">
        <f t="shared" si="29"/>
        <v>1768.864398657194</v>
      </c>
      <c r="N72" s="138">
        <f t="shared" ref="N72:N79" si="30">M72/L72</f>
        <v>78.268336223769637</v>
      </c>
      <c r="O72" s="139">
        <f t="shared" ref="O72:O79" si="31">L72-I72</f>
        <v>0</v>
      </c>
      <c r="P72" s="140">
        <f t="shared" ref="P72:P79" si="32">N72-K72</f>
        <v>-10.2272389974693</v>
      </c>
      <c r="Q72" s="141">
        <f t="shared" ref="Q72:Q79" si="33">N72/K72</f>
        <v>0.88443219932859696</v>
      </c>
      <c r="R72" s="273"/>
      <c r="S72" s="142">
        <f>S56</f>
        <v>0.16666666666666666</v>
      </c>
      <c r="T72" s="143">
        <f>INDEX(T56:T71,COUNTA(T56:T71))</f>
        <v>0.54660879629629633</v>
      </c>
      <c r="U72" s="144"/>
      <c r="V72" s="155"/>
      <c r="W72" s="134"/>
      <c r="X72" s="138"/>
      <c r="Y72" s="260"/>
      <c r="Z72" s="261"/>
      <c r="AA72" s="156">
        <f t="shared" ref="AA72:AA79" si="34">M72-J72</f>
        <v>-231.13560134280601</v>
      </c>
      <c r="AB72" s="141">
        <f t="shared" ref="AB72:AB79" si="35">M72/J72</f>
        <v>0.88443219932859696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1719</v>
      </c>
      <c r="G73" s="158">
        <f t="shared" ref="G73:G79" si="36">E73*F73</f>
        <v>63362.34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7">F73/V73*60</f>
        <v>3251.9180241723648</v>
      </c>
      <c r="N73" s="162">
        <f t="shared" si="30"/>
        <v>154.85323924630308</v>
      </c>
      <c r="O73" s="164">
        <f t="shared" si="31"/>
        <v>0</v>
      </c>
      <c r="P73" s="165">
        <f t="shared" si="32"/>
        <v>-16.57533218226834</v>
      </c>
      <c r="Q73" s="151">
        <f t="shared" si="33"/>
        <v>0.90331056227010131</v>
      </c>
      <c r="R73" s="271">
        <f>Q89</f>
        <v>0.88815828407560993</v>
      </c>
      <c r="S73" s="166">
        <v>0.25019675925925927</v>
      </c>
      <c r="T73" s="167">
        <v>0.2722222222222222</v>
      </c>
      <c r="U73" s="168"/>
      <c r="V73" s="169">
        <v>31.716666666666615</v>
      </c>
      <c r="W73" s="167"/>
      <c r="X73" s="170"/>
      <c r="Y73" s="274"/>
      <c r="Z73" s="275"/>
      <c r="AA73" s="108">
        <f t="shared" si="34"/>
        <v>-348.08197582763523</v>
      </c>
      <c r="AB73" s="151">
        <f t="shared" si="35"/>
        <v>0.90331056227010131</v>
      </c>
      <c r="AC73" s="276">
        <f>AB89</f>
        <v>0.88815828407561004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2271</v>
      </c>
      <c r="G74" s="94">
        <f t="shared" si="36"/>
        <v>87728.73000000001</v>
      </c>
      <c r="H74" s="95"/>
      <c r="I74" s="96">
        <v>20</v>
      </c>
      <c r="J74" s="97">
        <v>3600</v>
      </c>
      <c r="K74" s="98">
        <f t="shared" ref="K74:K110" si="38">J74/I74</f>
        <v>180</v>
      </c>
      <c r="L74" s="99">
        <v>20</v>
      </c>
      <c r="M74" s="97">
        <f t="shared" si="37"/>
        <v>3252.0286396181391</v>
      </c>
      <c r="N74" s="98">
        <f t="shared" si="30"/>
        <v>162.60143198090697</v>
      </c>
      <c r="O74" s="100">
        <f t="shared" si="31"/>
        <v>0</v>
      </c>
      <c r="P74" s="101">
        <f t="shared" si="32"/>
        <v>-17.398568019093034</v>
      </c>
      <c r="Q74" s="102">
        <f t="shared" si="33"/>
        <v>0.9033412887828165</v>
      </c>
      <c r="R74" s="272"/>
      <c r="S74" s="1">
        <v>0.27576388888888886</v>
      </c>
      <c r="T74" s="2">
        <v>0.30486111111111108</v>
      </c>
      <c r="U74" s="103">
        <v>5.0999999999999979</v>
      </c>
      <c r="V74" s="104">
        <v>41.899999999999991</v>
      </c>
      <c r="W74" s="105"/>
      <c r="X74" s="106"/>
      <c r="Y74" s="264"/>
      <c r="Z74" s="265"/>
      <c r="AA74" s="110">
        <f t="shared" si="34"/>
        <v>-347.9713603818609</v>
      </c>
      <c r="AB74" s="102">
        <f t="shared" si="35"/>
        <v>0.90334128878281639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3066</v>
      </c>
      <c r="G75" s="94">
        <f t="shared" si="36"/>
        <v>116508</v>
      </c>
      <c r="H75" s="95"/>
      <c r="I75" s="96">
        <v>21</v>
      </c>
      <c r="J75" s="97">
        <v>3600</v>
      </c>
      <c r="K75" s="98">
        <f t="shared" si="38"/>
        <v>171.42857142857142</v>
      </c>
      <c r="L75" s="99">
        <v>21</v>
      </c>
      <c r="M75" s="97">
        <f t="shared" si="37"/>
        <v>3252.0919269298765</v>
      </c>
      <c r="N75" s="98">
        <f t="shared" si="30"/>
        <v>154.86152032999411</v>
      </c>
      <c r="O75" s="100">
        <f t="shared" si="31"/>
        <v>0</v>
      </c>
      <c r="P75" s="101">
        <f t="shared" si="32"/>
        <v>-16.567051098577309</v>
      </c>
      <c r="Q75" s="102">
        <f t="shared" si="33"/>
        <v>0.90335886859163239</v>
      </c>
      <c r="R75" s="272"/>
      <c r="S75" s="1">
        <v>0.30863425925925925</v>
      </c>
      <c r="T75" s="2">
        <v>0.34791666666666665</v>
      </c>
      <c r="U75" s="103">
        <v>5.4333333333333567</v>
      </c>
      <c r="V75" s="104">
        <v>56.566666666666663</v>
      </c>
      <c r="W75" s="105"/>
      <c r="X75" s="106"/>
      <c r="Y75" s="264"/>
      <c r="Z75" s="265"/>
      <c r="AA75" s="110">
        <f t="shared" si="34"/>
        <v>-347.90807307012346</v>
      </c>
      <c r="AB75" s="102">
        <f t="shared" si="35"/>
        <v>0.90335886859163239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1671</v>
      </c>
      <c r="G76" s="94">
        <f t="shared" si="36"/>
        <v>52252.17</v>
      </c>
      <c r="H76" s="95"/>
      <c r="I76" s="96">
        <v>19</v>
      </c>
      <c r="J76" s="97">
        <v>3600</v>
      </c>
      <c r="K76" s="98">
        <f t="shared" si="38"/>
        <v>189.47368421052633</v>
      </c>
      <c r="L76" s="99">
        <v>19</v>
      </c>
      <c r="M76" s="97">
        <f t="shared" si="37"/>
        <v>3120.1244813278045</v>
      </c>
      <c r="N76" s="98">
        <f t="shared" si="30"/>
        <v>164.2170779646213</v>
      </c>
      <c r="O76" s="100">
        <f t="shared" si="31"/>
        <v>0</v>
      </c>
      <c r="P76" s="101">
        <f t="shared" si="32"/>
        <v>-25.256606245905033</v>
      </c>
      <c r="Q76" s="102">
        <f t="shared" si="33"/>
        <v>0.86670124481327904</v>
      </c>
      <c r="R76" s="272"/>
      <c r="S76" s="1">
        <v>0.35208333333333336</v>
      </c>
      <c r="T76" s="2">
        <v>0.37439814814814815</v>
      </c>
      <c r="U76" s="103">
        <v>6.0000000000000586</v>
      </c>
      <c r="V76" s="104">
        <v>32.133333333333297</v>
      </c>
      <c r="W76" s="105"/>
      <c r="X76" s="106"/>
      <c r="Y76" s="264"/>
      <c r="Z76" s="265"/>
      <c r="AA76" s="190">
        <f t="shared" si="34"/>
        <v>-479.87551867219554</v>
      </c>
      <c r="AB76" s="191">
        <f t="shared" si="35"/>
        <v>0.86670124481327904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2868</v>
      </c>
      <c r="G77" s="94">
        <f t="shared" si="36"/>
        <v>108811.92</v>
      </c>
      <c r="H77" s="112"/>
      <c r="I77" s="96">
        <v>21</v>
      </c>
      <c r="J77" s="97">
        <v>3600</v>
      </c>
      <c r="K77" s="98">
        <f t="shared" si="38"/>
        <v>171.42857142857142</v>
      </c>
      <c r="L77" s="113">
        <v>21</v>
      </c>
      <c r="M77" s="97">
        <f t="shared" si="37"/>
        <v>3122.1046265497425</v>
      </c>
      <c r="N77" s="98">
        <f t="shared" si="30"/>
        <v>148.67164888332107</v>
      </c>
      <c r="O77" s="100">
        <f t="shared" si="31"/>
        <v>0</v>
      </c>
      <c r="P77" s="101">
        <f t="shared" si="32"/>
        <v>-22.756922545250347</v>
      </c>
      <c r="Q77" s="102">
        <f t="shared" si="33"/>
        <v>0.86725128515270633</v>
      </c>
      <c r="R77" s="272"/>
      <c r="S77" s="1">
        <v>0.37777777777777777</v>
      </c>
      <c r="T77" s="2">
        <v>0.41605324074074074</v>
      </c>
      <c r="U77" s="103">
        <v>4.8666666666666547</v>
      </c>
      <c r="V77" s="104">
        <v>55.116666666666674</v>
      </c>
      <c r="W77" s="105"/>
      <c r="X77" s="106"/>
      <c r="Y77" s="264"/>
      <c r="Z77" s="265"/>
      <c r="AA77" s="190">
        <f t="shared" si="34"/>
        <v>-477.89537345025747</v>
      </c>
      <c r="AB77" s="191">
        <f t="shared" si="35"/>
        <v>0.86725128515270622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1890</v>
      </c>
      <c r="G78" s="114">
        <f t="shared" si="36"/>
        <v>109109.7</v>
      </c>
      <c r="H78" s="115"/>
      <c r="I78" s="96">
        <v>22</v>
      </c>
      <c r="J78" s="97">
        <v>1800</v>
      </c>
      <c r="K78" s="98">
        <f t="shared" si="38"/>
        <v>81.818181818181813</v>
      </c>
      <c r="L78" s="99">
        <v>22</v>
      </c>
      <c r="M78" s="97">
        <f t="shared" si="37"/>
        <v>1593.0695387497058</v>
      </c>
      <c r="N78" s="98">
        <f t="shared" si="30"/>
        <v>72.412251761350262</v>
      </c>
      <c r="O78" s="100">
        <f t="shared" si="31"/>
        <v>0</v>
      </c>
      <c r="P78" s="101">
        <f t="shared" si="32"/>
        <v>-9.4059300568315507</v>
      </c>
      <c r="Q78" s="102">
        <f t="shared" si="33"/>
        <v>0.88503863263872551</v>
      </c>
      <c r="R78" s="272"/>
      <c r="S78" s="1">
        <v>0.42013888888888884</v>
      </c>
      <c r="T78" s="2">
        <v>0.46957175925925926</v>
      </c>
      <c r="U78" s="103">
        <v>5.8833333333332671</v>
      </c>
      <c r="V78" s="104">
        <v>71.183333333333408</v>
      </c>
      <c r="W78" s="105">
        <v>0.46957175925925926</v>
      </c>
      <c r="X78" s="106">
        <v>0.50902777777777775</v>
      </c>
      <c r="Y78" s="264"/>
      <c r="Z78" s="265"/>
      <c r="AA78" s="190">
        <f t="shared" si="34"/>
        <v>-206.93046125029423</v>
      </c>
      <c r="AB78" s="191">
        <f t="shared" si="35"/>
        <v>0.8850386326387254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2188</v>
      </c>
      <c r="G79" s="114">
        <f t="shared" si="36"/>
        <v>126313.23999999999</v>
      </c>
      <c r="H79" s="118"/>
      <c r="I79" s="96">
        <v>22</v>
      </c>
      <c r="J79" s="97">
        <v>1800</v>
      </c>
      <c r="K79" s="98">
        <f t="shared" si="38"/>
        <v>81.818181818181813</v>
      </c>
      <c r="L79" s="113">
        <v>22</v>
      </c>
      <c r="M79" s="97">
        <f t="shared" si="37"/>
        <v>1592.88169868554</v>
      </c>
      <c r="N79" s="98">
        <f t="shared" si="30"/>
        <v>72.403713576615459</v>
      </c>
      <c r="O79" s="119">
        <f t="shared" si="31"/>
        <v>0</v>
      </c>
      <c r="P79" s="120">
        <f t="shared" si="32"/>
        <v>-9.4144682415663539</v>
      </c>
      <c r="Q79" s="121">
        <f t="shared" si="33"/>
        <v>0.88493427704752237</v>
      </c>
      <c r="R79" s="272"/>
      <c r="S79" s="1">
        <v>0.50902777777777775</v>
      </c>
      <c r="T79" s="2">
        <v>0.56626157407407407</v>
      </c>
      <c r="U79" s="103">
        <v>56.81666666666662</v>
      </c>
      <c r="V79" s="104">
        <v>82.416666666666714</v>
      </c>
      <c r="W79" s="105"/>
      <c r="X79" s="106"/>
      <c r="Y79" s="264"/>
      <c r="Z79" s="265"/>
      <c r="AA79" s="190">
        <f t="shared" si="34"/>
        <v>-207.11830131446004</v>
      </c>
      <c r="AB79" s="191">
        <f t="shared" si="35"/>
        <v>0.88493427704752214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9">AVERAGE(I73:I88)</f>
        <v>20.857142857142858</v>
      </c>
      <c r="J89" s="137">
        <f t="shared" si="39"/>
        <v>3085.7142857142858</v>
      </c>
      <c r="K89" s="138">
        <f t="shared" ref="K89" si="40">J89/I89</f>
        <v>147.94520547945206</v>
      </c>
      <c r="L89" s="136">
        <f t="shared" ref="L89:M89" si="41">AVERAGE(L73:L88)</f>
        <v>20.857142857142858</v>
      </c>
      <c r="M89" s="137">
        <f t="shared" si="41"/>
        <v>2740.6027051475967</v>
      </c>
      <c r="N89" s="138">
        <f>M89/L89</f>
        <v>131.39875983584366</v>
      </c>
      <c r="O89" s="139">
        <f>L89-I89</f>
        <v>0</v>
      </c>
      <c r="P89" s="140">
        <f>N89-K89</f>
        <v>-16.546445643608394</v>
      </c>
      <c r="Q89" s="141">
        <f>N89/K89</f>
        <v>0.88815828407560993</v>
      </c>
      <c r="R89" s="273"/>
      <c r="S89" s="142">
        <f>S73</f>
        <v>0.25019675925925927</v>
      </c>
      <c r="T89" s="143">
        <f>INDEX(T73:T88,COUNTA(T73:T88))</f>
        <v>0.56626157407407407</v>
      </c>
      <c r="U89" s="144"/>
      <c r="V89" s="155"/>
      <c r="W89" s="134"/>
      <c r="X89" s="138"/>
      <c r="Y89" s="260"/>
      <c r="Z89" s="261"/>
      <c r="AA89" s="156">
        <f>M89-J89</f>
        <v>-345.1115805666891</v>
      </c>
      <c r="AB89" s="141">
        <f>M89/J89</f>
        <v>0.88815828407561004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177</v>
      </c>
      <c r="D90" s="270"/>
      <c r="E90" s="157">
        <v>36.409999999999997</v>
      </c>
      <c r="F90" s="86">
        <v>4654</v>
      </c>
      <c r="G90" s="158">
        <f t="shared" ref="G90:G93" si="42">E90*F90</f>
        <v>169452.13999999998</v>
      </c>
      <c r="H90" s="159"/>
      <c r="I90" s="160">
        <v>11</v>
      </c>
      <c r="J90" s="161">
        <v>3273</v>
      </c>
      <c r="K90" s="162">
        <f>J90/I90</f>
        <v>297.54545454545456</v>
      </c>
      <c r="L90" s="163">
        <v>11</v>
      </c>
      <c r="M90" s="161">
        <f>F90/V90*60</f>
        <v>2907.7403679278027</v>
      </c>
      <c r="N90" s="162">
        <f>M90/L90</f>
        <v>264.34003344798208</v>
      </c>
      <c r="O90" s="164">
        <f>L90-I90</f>
        <v>0</v>
      </c>
      <c r="P90" s="165">
        <f>N90-K90</f>
        <v>-33.205421097472481</v>
      </c>
      <c r="Q90" s="151">
        <f>N90/K90</f>
        <v>0.88840219001766052</v>
      </c>
      <c r="R90" s="271">
        <f>Q106</f>
        <v>0.8797884368352753</v>
      </c>
      <c r="S90" s="166">
        <v>0.16666666666666666</v>
      </c>
      <c r="T90" s="167">
        <v>0.23335648148148147</v>
      </c>
      <c r="U90" s="168"/>
      <c r="V90" s="169">
        <v>96.033333333333331</v>
      </c>
      <c r="W90" s="172"/>
      <c r="X90" s="150"/>
      <c r="Y90" s="274"/>
      <c r="Z90" s="275"/>
      <c r="AA90" s="108">
        <f>M90-J90</f>
        <v>-365.25963207219729</v>
      </c>
      <c r="AB90" s="151">
        <f>M90/J90</f>
        <v>0.88840219001766052</v>
      </c>
      <c r="AC90" s="276">
        <f>AB106</f>
        <v>0.87978843683527541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6361</v>
      </c>
      <c r="G91" s="94">
        <f t="shared" si="42"/>
        <v>227914.62999999998</v>
      </c>
      <c r="H91" s="95"/>
      <c r="I91" s="96">
        <v>12</v>
      </c>
      <c r="J91" s="97">
        <v>3273</v>
      </c>
      <c r="K91" s="98">
        <f t="shared" si="38"/>
        <v>272.75</v>
      </c>
      <c r="L91" s="99">
        <v>12</v>
      </c>
      <c r="M91" s="97">
        <f>F91/V91*60</f>
        <v>2907.5165058405278</v>
      </c>
      <c r="N91" s="98">
        <f>M91/L91</f>
        <v>242.29304215337731</v>
      </c>
      <c r="O91" s="100">
        <f>L91-I91</f>
        <v>0</v>
      </c>
      <c r="P91" s="101">
        <f>N91-K91</f>
        <v>-30.456957846622686</v>
      </c>
      <c r="Q91" s="102">
        <f>N91/K91</f>
        <v>0.88833379341293239</v>
      </c>
      <c r="R91" s="272"/>
      <c r="S91" s="1">
        <v>0.23680555555555555</v>
      </c>
      <c r="T91" s="2">
        <v>0.32796296296296296</v>
      </c>
      <c r="U91" s="103">
        <v>4.9666666666666703</v>
      </c>
      <c r="V91" s="104">
        <v>131.26666666666668</v>
      </c>
      <c r="W91" s="105"/>
      <c r="X91" s="106"/>
      <c r="Y91" s="264"/>
      <c r="Z91" s="265"/>
      <c r="AA91" s="110">
        <f>M91-J91</f>
        <v>-365.48349415947223</v>
      </c>
      <c r="AB91" s="102">
        <f>M91/J91</f>
        <v>0.88833379341293239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2769</v>
      </c>
      <c r="G92" s="94">
        <f t="shared" si="42"/>
        <v>85395.96</v>
      </c>
      <c r="H92" s="112"/>
      <c r="I92" s="96">
        <v>15</v>
      </c>
      <c r="J92" s="97">
        <v>3000</v>
      </c>
      <c r="K92" s="98">
        <f t="shared" si="38"/>
        <v>200</v>
      </c>
      <c r="L92" s="113">
        <v>15</v>
      </c>
      <c r="M92" s="97">
        <f>F92/V92*60</f>
        <v>2617.7521008403346</v>
      </c>
      <c r="N92" s="98">
        <f>M92/L92</f>
        <v>174.51680672268898</v>
      </c>
      <c r="O92" s="100">
        <f>L92-I92</f>
        <v>0</v>
      </c>
      <c r="P92" s="101">
        <f>N92-K92</f>
        <v>-25.483193277311017</v>
      </c>
      <c r="Q92" s="102">
        <f>N92/K92</f>
        <v>0.87258403361344494</v>
      </c>
      <c r="R92" s="272"/>
      <c r="S92" s="1">
        <v>0.40902777777777777</v>
      </c>
      <c r="T92" s="2">
        <v>0.45310185185185187</v>
      </c>
      <c r="U92" s="103">
        <v>5.9999999999999787</v>
      </c>
      <c r="V92" s="104">
        <v>63.466666666666704</v>
      </c>
      <c r="W92" s="105">
        <v>0.45310185185185187</v>
      </c>
      <c r="X92" s="106">
        <v>0.49253472222222222</v>
      </c>
      <c r="Y92" s="264"/>
      <c r="Z92" s="265"/>
      <c r="AA92" s="110">
        <f>M92-J92</f>
        <v>-382.24789915966539</v>
      </c>
      <c r="AB92" s="102">
        <f>M92/J92</f>
        <v>0.87258403361344483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2073</v>
      </c>
      <c r="G93" s="114">
        <f t="shared" si="42"/>
        <v>70958.789999999994</v>
      </c>
      <c r="H93" s="115"/>
      <c r="I93" s="96">
        <v>16</v>
      </c>
      <c r="J93" s="97">
        <v>3000</v>
      </c>
      <c r="K93" s="98">
        <f t="shared" si="38"/>
        <v>187.5</v>
      </c>
      <c r="L93" s="99">
        <v>16</v>
      </c>
      <c r="M93" s="97">
        <f>F93/V93*60</f>
        <v>2604.8167539267001</v>
      </c>
      <c r="N93" s="98">
        <f>M93/L93</f>
        <v>162.80104712041876</v>
      </c>
      <c r="O93" s="100">
        <f>L93-I93</f>
        <v>0</v>
      </c>
      <c r="P93" s="101">
        <f>N93-K93</f>
        <v>-24.698952879581242</v>
      </c>
      <c r="Q93" s="102">
        <f>N93/K93</f>
        <v>0.86827225130890007</v>
      </c>
      <c r="R93" s="272"/>
      <c r="S93" s="1">
        <v>0.49253472222222222</v>
      </c>
      <c r="T93" s="2">
        <v>0.52569444444444446</v>
      </c>
      <c r="U93" s="103">
        <v>56.78333333333331</v>
      </c>
      <c r="V93" s="104">
        <v>47.750000000000028</v>
      </c>
      <c r="W93" s="105"/>
      <c r="X93" s="106"/>
      <c r="Y93" s="264"/>
      <c r="Z93" s="265"/>
      <c r="AA93" s="110">
        <f>M93-J93</f>
        <v>-395.18324607329987</v>
      </c>
      <c r="AB93" s="102">
        <f>M93/J93</f>
        <v>0.86827225130890007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3">AVERAGE(I90:I105)</f>
        <v>13.5</v>
      </c>
      <c r="J106" s="137">
        <f t="shared" si="43"/>
        <v>3136.5</v>
      </c>
      <c r="K106" s="138">
        <f t="shared" ref="K106" si="44">J106/I106</f>
        <v>232.33333333333334</v>
      </c>
      <c r="L106" s="136">
        <f t="shared" ref="L106:M106" si="45">AVERAGE(L90:L105)</f>
        <v>13.5</v>
      </c>
      <c r="M106" s="137">
        <f t="shared" si="45"/>
        <v>2759.4564321338412</v>
      </c>
      <c r="N106" s="138">
        <f>M106/L106</f>
        <v>204.4041801580623</v>
      </c>
      <c r="O106" s="139">
        <f>L106-I106</f>
        <v>0</v>
      </c>
      <c r="P106" s="140">
        <f>N106-K106</f>
        <v>-27.92915317527104</v>
      </c>
      <c r="Q106" s="141">
        <f>N106/K106</f>
        <v>0.8797884368352753</v>
      </c>
      <c r="R106" s="273"/>
      <c r="S106" s="142">
        <f>S90</f>
        <v>0.16666666666666666</v>
      </c>
      <c r="T106" s="143">
        <f>INDEX(T90:T105,COUNTA(T90:T105))</f>
        <v>0.52569444444444446</v>
      </c>
      <c r="U106" s="144"/>
      <c r="V106" s="155"/>
      <c r="W106" s="134"/>
      <c r="X106" s="138"/>
      <c r="Y106" s="260"/>
      <c r="Z106" s="261"/>
      <c r="AA106" s="156">
        <f>M106-J106</f>
        <v>-377.04356786615881</v>
      </c>
      <c r="AB106" s="141">
        <f>M106/J106</f>
        <v>0.87978843683527541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2279</v>
      </c>
      <c r="G107" s="158">
        <f t="shared" ref="G107:G110" si="46">E107*F107</f>
        <v>56359.67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3255.7142857142849</v>
      </c>
      <c r="N107" s="162">
        <f>M107/L107</f>
        <v>542.61904761904748</v>
      </c>
      <c r="O107" s="164">
        <f>L107-I107</f>
        <v>0</v>
      </c>
      <c r="P107" s="165">
        <f>N107-K107</f>
        <v>-57.380952380952522</v>
      </c>
      <c r="Q107" s="151">
        <f>N107/K107</f>
        <v>0.90436507936507915</v>
      </c>
      <c r="R107" s="271">
        <f>Q123</f>
        <v>0.88856903787459374</v>
      </c>
      <c r="S107" s="192">
        <v>0.16666666666666666</v>
      </c>
      <c r="T107" s="193">
        <v>0.19583333333333333</v>
      </c>
      <c r="U107" s="168"/>
      <c r="V107" s="169">
        <v>42.000000000000014</v>
      </c>
      <c r="W107" s="167"/>
      <c r="X107" s="170"/>
      <c r="Y107" s="274"/>
      <c r="Z107" s="275"/>
      <c r="AA107" s="108">
        <f>M107-J107</f>
        <v>-344.28571428571513</v>
      </c>
      <c r="AB107" s="151">
        <f>M107/J107</f>
        <v>0.90436507936507915</v>
      </c>
      <c r="AC107" s="276">
        <f>AB123</f>
        <v>0.88856903787459374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1900</v>
      </c>
      <c r="G108" s="94">
        <f t="shared" si="46"/>
        <v>46987</v>
      </c>
      <c r="H108" s="95"/>
      <c r="I108" s="96">
        <v>6</v>
      </c>
      <c r="J108" s="97">
        <v>3600</v>
      </c>
      <c r="K108" s="98">
        <f t="shared" si="38"/>
        <v>600</v>
      </c>
      <c r="L108" s="99">
        <v>6</v>
      </c>
      <c r="M108" s="97">
        <f>F108/V108*60</f>
        <v>3255.5925749643038</v>
      </c>
      <c r="N108" s="98">
        <f>M108/L108</f>
        <v>542.59876249405067</v>
      </c>
      <c r="O108" s="100">
        <f>L108-I108</f>
        <v>0</v>
      </c>
      <c r="P108" s="101">
        <f>N108-K108</f>
        <v>-57.401237505949325</v>
      </c>
      <c r="Q108" s="102">
        <f>N108/K108</f>
        <v>0.9043312708234178</v>
      </c>
      <c r="R108" s="272"/>
      <c r="S108" s="1">
        <v>0.19930555555555557</v>
      </c>
      <c r="T108" s="2">
        <v>0.22362268518518519</v>
      </c>
      <c r="U108" s="103">
        <v>5.0000000000000222</v>
      </c>
      <c r="V108" s="104">
        <v>35.016666666666652</v>
      </c>
      <c r="W108" s="105"/>
      <c r="X108" s="112"/>
      <c r="Y108" s="264"/>
      <c r="Z108" s="265"/>
      <c r="AA108" s="110">
        <f>M108-J108</f>
        <v>-344.40742503569618</v>
      </c>
      <c r="AB108" s="102">
        <f>M108/J108</f>
        <v>0.90433127082341769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3195</v>
      </c>
      <c r="G109" s="94">
        <f t="shared" si="46"/>
        <v>72941.849999999991</v>
      </c>
      <c r="H109" s="95"/>
      <c r="I109" s="96">
        <v>10</v>
      </c>
      <c r="J109" s="97">
        <v>3600</v>
      </c>
      <c r="K109" s="98">
        <f t="shared" si="38"/>
        <v>360</v>
      </c>
      <c r="L109" s="99">
        <v>10</v>
      </c>
      <c r="M109" s="97">
        <f>F109/V109*60</f>
        <v>3097.7646108268259</v>
      </c>
      <c r="N109" s="98">
        <f>M109/L109</f>
        <v>309.7764610826826</v>
      </c>
      <c r="O109" s="100">
        <f>L109-I109</f>
        <v>0</v>
      </c>
      <c r="P109" s="101">
        <f>N109-K109</f>
        <v>-50.223538917317399</v>
      </c>
      <c r="Q109" s="102">
        <f>N109/K109</f>
        <v>0.86049016967411829</v>
      </c>
      <c r="R109" s="272"/>
      <c r="S109" s="1">
        <v>0.22716435185185185</v>
      </c>
      <c r="T109" s="2">
        <v>0.27013888888888887</v>
      </c>
      <c r="U109" s="103">
        <v>5.0999999999999979</v>
      </c>
      <c r="V109" s="104">
        <v>61.883333333333312</v>
      </c>
      <c r="W109" s="105"/>
      <c r="X109" s="106"/>
      <c r="Y109" s="264"/>
      <c r="Z109" s="265"/>
      <c r="AA109" s="110">
        <f>M109-J109</f>
        <v>-502.2353891731741</v>
      </c>
      <c r="AB109" s="102">
        <f>M109/J109</f>
        <v>0.86049016967411829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2903</v>
      </c>
      <c r="G110" s="114">
        <f t="shared" si="46"/>
        <v>76087.63</v>
      </c>
      <c r="H110" s="115"/>
      <c r="I110" s="96">
        <v>6</v>
      </c>
      <c r="J110" s="97">
        <v>3273</v>
      </c>
      <c r="K110" s="98">
        <f t="shared" si="38"/>
        <v>545.5</v>
      </c>
      <c r="L110" s="99">
        <v>6</v>
      </c>
      <c r="M110" s="97">
        <f>F110/V110*60</f>
        <v>2895.7605985037421</v>
      </c>
      <c r="N110" s="98">
        <f>M110/L110</f>
        <v>482.62676641729036</v>
      </c>
      <c r="O110" s="100">
        <f>L110-I110</f>
        <v>0</v>
      </c>
      <c r="P110" s="101">
        <f>N110-K110</f>
        <v>-62.873233582709645</v>
      </c>
      <c r="Q110" s="102">
        <f>N110/K110</f>
        <v>0.88474200993087138</v>
      </c>
      <c r="R110" s="272"/>
      <c r="S110" s="1">
        <v>0.3263888888888889</v>
      </c>
      <c r="T110" s="2">
        <v>0.36815972222222221</v>
      </c>
      <c r="U110" s="103">
        <v>5.9999999999999787</v>
      </c>
      <c r="V110" s="104">
        <v>60.14999999999997</v>
      </c>
      <c r="W110" s="105"/>
      <c r="X110" s="112"/>
      <c r="Y110" s="264"/>
      <c r="Z110" s="265"/>
      <c r="AA110" s="110">
        <f>M110-J110</f>
        <v>-377.23940149625787</v>
      </c>
      <c r="AB110" s="102">
        <f>M110/J110</f>
        <v>0.88474200993087138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7">AVERAGE(I107:I122)</f>
        <v>7</v>
      </c>
      <c r="J123" s="137">
        <f t="shared" si="47"/>
        <v>3518.25</v>
      </c>
      <c r="K123" s="138">
        <f t="shared" ref="K123" si="48">J123/I123</f>
        <v>502.60714285714283</v>
      </c>
      <c r="L123" s="136">
        <f t="shared" ref="L123:M123" si="49">AVERAGE(L107:L122)</f>
        <v>7</v>
      </c>
      <c r="M123" s="137">
        <f t="shared" si="49"/>
        <v>3126.2080175022893</v>
      </c>
      <c r="N123" s="138">
        <f>M123/L123</f>
        <v>446.60114535746987</v>
      </c>
      <c r="O123" s="139">
        <f>L123-I123</f>
        <v>0</v>
      </c>
      <c r="P123" s="140">
        <f>N123-K123</f>
        <v>-56.005997499672958</v>
      </c>
      <c r="Q123" s="141">
        <f>N123/K123</f>
        <v>0.88856903787459374</v>
      </c>
      <c r="R123" s="273"/>
      <c r="S123" s="142">
        <f>S107</f>
        <v>0.16666666666666666</v>
      </c>
      <c r="T123" s="143">
        <f>INDEX(T107:T122,COUNTA(T107:T122))</f>
        <v>0.36815972222222221</v>
      </c>
      <c r="U123" s="144"/>
      <c r="V123" s="155"/>
      <c r="W123" s="134"/>
      <c r="X123" s="138"/>
      <c r="Y123" s="260"/>
      <c r="Z123" s="261"/>
      <c r="AA123" s="156">
        <f>M123-J123</f>
        <v>-392.04198249771071</v>
      </c>
      <c r="AB123" s="141">
        <f>M123/J123</f>
        <v>0.88856903787459374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1389</v>
      </c>
      <c r="G124" s="158">
        <f t="shared" ref="G124:G126" si="50">E124*F124</f>
        <v>61532.7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1769.4267515923564</v>
      </c>
      <c r="N124" s="162">
        <f>M124/L124</f>
        <v>104.08392656425626</v>
      </c>
      <c r="O124" s="164">
        <f>L124-I124</f>
        <v>0</v>
      </c>
      <c r="P124" s="165">
        <f>N124-K124</f>
        <v>-13.563132259273146</v>
      </c>
      <c r="Q124" s="151">
        <f>N124/K124</f>
        <v>0.88471337579617826</v>
      </c>
      <c r="R124" s="271">
        <f>Q140</f>
        <v>0.88423975760301998</v>
      </c>
      <c r="S124" s="166">
        <v>0.70833333333333337</v>
      </c>
      <c r="T124" s="167">
        <v>0.74104166666666671</v>
      </c>
      <c r="U124" s="168"/>
      <c r="V124" s="169">
        <v>47.100000000000009</v>
      </c>
      <c r="W124" s="86"/>
      <c r="X124" s="87"/>
      <c r="Y124" s="274"/>
      <c r="Z124" s="275"/>
      <c r="AA124" s="108">
        <f>M124-J124</f>
        <v>-230.57324840764363</v>
      </c>
      <c r="AB124" s="151">
        <f>M124/J124</f>
        <v>0.88471337579617815</v>
      </c>
      <c r="AC124" s="349">
        <f>AB140</f>
        <v>0.88423975760301998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1233</v>
      </c>
      <c r="G125" s="94">
        <f t="shared" si="50"/>
        <v>62476.11</v>
      </c>
      <c r="H125" s="95"/>
      <c r="I125" s="96">
        <v>20</v>
      </c>
      <c r="J125" s="97">
        <v>2000</v>
      </c>
      <c r="K125" s="98">
        <f t="shared" ref="K125:K126" si="51">J125/I125</f>
        <v>100</v>
      </c>
      <c r="L125" s="99">
        <v>20</v>
      </c>
      <c r="M125" s="97">
        <f>F125/V125*60</f>
        <v>1767.7419354838714</v>
      </c>
      <c r="N125" s="98">
        <f>M125/L125</f>
        <v>88.387096774193566</v>
      </c>
      <c r="O125" s="100">
        <f>L125-I125</f>
        <v>0</v>
      </c>
      <c r="P125" s="101">
        <f>N125-K125</f>
        <v>-11.612903225806434</v>
      </c>
      <c r="Q125" s="102">
        <f>N125/K125</f>
        <v>0.88387096774193563</v>
      </c>
      <c r="R125" s="272"/>
      <c r="S125" s="1">
        <v>0.74454861111111115</v>
      </c>
      <c r="T125" s="2">
        <v>0.77361111111111114</v>
      </c>
      <c r="U125" s="103">
        <v>5.0499999999999901</v>
      </c>
      <c r="V125" s="104">
        <v>41.849999999999987</v>
      </c>
      <c r="W125" s="105"/>
      <c r="X125" s="106"/>
      <c r="Y125" s="264"/>
      <c r="Z125" s="265"/>
      <c r="AA125" s="110">
        <f>M125-J125</f>
        <v>-232.25806451612857</v>
      </c>
      <c r="AB125" s="102">
        <f>M125/J125</f>
        <v>0.88387096774193574</v>
      </c>
      <c r="AC125" s="291"/>
    </row>
    <row r="126" spans="1:29" ht="15.75" customHeight="1">
      <c r="A126" s="267"/>
      <c r="B126" s="152" t="s">
        <v>156</v>
      </c>
      <c r="C126" s="262" t="s">
        <v>181</v>
      </c>
      <c r="D126" s="263"/>
      <c r="E126" s="92">
        <v>47.6</v>
      </c>
      <c r="F126" s="103">
        <v>2257</v>
      </c>
      <c r="G126" s="94">
        <f t="shared" si="50"/>
        <v>107433.2</v>
      </c>
      <c r="H126" s="95"/>
      <c r="I126" s="96">
        <v>23</v>
      </c>
      <c r="J126" s="97">
        <v>2000</v>
      </c>
      <c r="K126" s="98">
        <f t="shared" si="51"/>
        <v>86.956521739130437</v>
      </c>
      <c r="L126" s="99">
        <v>23</v>
      </c>
      <c r="M126" s="97">
        <f>F126/V126*60</f>
        <v>1768.2698585418923</v>
      </c>
      <c r="N126" s="98">
        <f>M126/L126</f>
        <v>76.881298197473583</v>
      </c>
      <c r="O126" s="100">
        <f>L126-I126</f>
        <v>0</v>
      </c>
      <c r="P126" s="101">
        <f>N126-K126</f>
        <v>-10.075223541656854</v>
      </c>
      <c r="Q126" s="102">
        <f>N126/K126</f>
        <v>0.88413492927094617</v>
      </c>
      <c r="R126" s="272"/>
      <c r="S126" s="1">
        <v>0.77737268518518521</v>
      </c>
      <c r="T126" s="2">
        <v>0.8305555555555556</v>
      </c>
      <c r="U126" s="103">
        <v>5.4166666666666607</v>
      </c>
      <c r="V126" s="104">
        <v>76.583333333333371</v>
      </c>
      <c r="W126" s="105"/>
      <c r="X126" s="106"/>
      <c r="Y126" s="264"/>
      <c r="Z126" s="265"/>
      <c r="AA126" s="110">
        <f>M126-J126</f>
        <v>-231.73014145810771</v>
      </c>
      <c r="AB126" s="102">
        <f>M126/J126</f>
        <v>0.88413492927094617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20</v>
      </c>
      <c r="J140" s="137">
        <f t="shared" si="52"/>
        <v>2000</v>
      </c>
      <c r="K140" s="138">
        <f t="shared" ref="K140" si="53">J140/I140</f>
        <v>100</v>
      </c>
      <c r="L140" s="136">
        <f t="shared" ref="L140:M140" si="54">AVERAGE(L124:L139)</f>
        <v>20</v>
      </c>
      <c r="M140" s="137">
        <f t="shared" si="54"/>
        <v>1768.4795152060399</v>
      </c>
      <c r="N140" s="138">
        <f>M140/L140</f>
        <v>88.423975760302</v>
      </c>
      <c r="O140" s="139">
        <f>L140-I140</f>
        <v>0</v>
      </c>
      <c r="P140" s="140">
        <f>N140-K140</f>
        <v>-11.576024239698</v>
      </c>
      <c r="Q140" s="141">
        <f>N140/K140</f>
        <v>0.88423975760301998</v>
      </c>
      <c r="R140" s="273"/>
      <c r="S140" s="142">
        <f>S124</f>
        <v>0.70833333333333337</v>
      </c>
      <c r="T140" s="143">
        <f>INDEX(T124:T139,COUNTA(T124:T139))</f>
        <v>0.8305555555555556</v>
      </c>
      <c r="U140" s="144"/>
      <c r="V140" s="155"/>
      <c r="W140" s="187"/>
      <c r="X140" s="188"/>
      <c r="Y140" s="260"/>
      <c r="Z140" s="261"/>
      <c r="AA140" s="156">
        <f>M140-J140</f>
        <v>-231.52048479396012</v>
      </c>
      <c r="AB140" s="141">
        <f>M140/J140</f>
        <v>0.88423975760301998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2338</v>
      </c>
      <c r="G141" s="158">
        <f t="shared" ref="G141:G143" si="55">E141*F141</f>
        <v>132775.01999999999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1767.8638941398879</v>
      </c>
      <c r="N141" s="162">
        <f>M141/L141</f>
        <v>76.863647571299467</v>
      </c>
      <c r="O141" s="164">
        <f>L141-I141</f>
        <v>0</v>
      </c>
      <c r="P141" s="165">
        <f>N141-K141</f>
        <v>-10.092874167830971</v>
      </c>
      <c r="Q141" s="151">
        <f>N141/K141</f>
        <v>0.88393194706994382</v>
      </c>
      <c r="R141" s="271">
        <f>Q157</f>
        <v>0.88386185836044606</v>
      </c>
      <c r="S141" s="166">
        <v>0.70833333333333337</v>
      </c>
      <c r="T141" s="167">
        <v>0.76343749999999999</v>
      </c>
      <c r="U141" s="168"/>
      <c r="V141" s="169">
        <v>79.349999999999937</v>
      </c>
      <c r="W141" s="167"/>
      <c r="X141" s="170"/>
      <c r="Y141" s="274"/>
      <c r="Z141" s="275"/>
      <c r="AA141" s="108">
        <f>M141-J141</f>
        <v>-232.13610586011214</v>
      </c>
      <c r="AB141" s="151">
        <f>M141/J141</f>
        <v>0.88393194706994394</v>
      </c>
      <c r="AC141" s="276">
        <f>AB157</f>
        <v>0.88386185836044606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1782</v>
      </c>
      <c r="G142" s="94">
        <f t="shared" si="55"/>
        <v>101342.34</v>
      </c>
      <c r="H142" s="95"/>
      <c r="I142" s="96">
        <v>23</v>
      </c>
      <c r="J142" s="97">
        <v>2000</v>
      </c>
      <c r="K142" s="98">
        <f t="shared" ref="K142:K143" si="56">J142/I142</f>
        <v>86.956521739130437</v>
      </c>
      <c r="L142" s="99">
        <v>23</v>
      </c>
      <c r="M142" s="97">
        <f>F142/V142*60</f>
        <v>1767.7597134196772</v>
      </c>
      <c r="N142" s="98">
        <f>M142/L142</f>
        <v>76.859117974768566</v>
      </c>
      <c r="O142" s="100">
        <f>L142-I142</f>
        <v>0</v>
      </c>
      <c r="P142" s="101">
        <f>N142-K142</f>
        <v>-10.097403764361871</v>
      </c>
      <c r="Q142" s="102">
        <f>N142/K142</f>
        <v>0.88387985670983849</v>
      </c>
      <c r="R142" s="272"/>
      <c r="S142" s="1">
        <v>0.76666666666666672</v>
      </c>
      <c r="T142" s="2">
        <v>0.80866898148148147</v>
      </c>
      <c r="U142" s="103">
        <v>4.6500000000000874</v>
      </c>
      <c r="V142" s="104">
        <v>60.483333333333249</v>
      </c>
      <c r="W142" s="105"/>
      <c r="X142" s="106"/>
      <c r="Y142" s="264"/>
      <c r="Z142" s="265"/>
      <c r="AA142" s="110">
        <f>M142-J142</f>
        <v>-232.24028658032285</v>
      </c>
      <c r="AB142" s="102">
        <f>M142/J142</f>
        <v>0.8838798567098386</v>
      </c>
      <c r="AC142" s="277"/>
    </row>
    <row r="143" spans="1:29" ht="15.75" customHeight="1">
      <c r="A143" s="280"/>
      <c r="B143" s="152" t="s">
        <v>156</v>
      </c>
      <c r="C143" s="262" t="s">
        <v>207</v>
      </c>
      <c r="D143" s="263"/>
      <c r="E143" s="92">
        <v>57.3</v>
      </c>
      <c r="F143" s="93">
        <v>1988</v>
      </c>
      <c r="G143" s="94">
        <f t="shared" si="55"/>
        <v>113912.4</v>
      </c>
      <c r="H143" s="95"/>
      <c r="I143" s="96">
        <v>21</v>
      </c>
      <c r="J143" s="97">
        <v>2000</v>
      </c>
      <c r="K143" s="98">
        <f t="shared" si="56"/>
        <v>95.238095238095241</v>
      </c>
      <c r="L143" s="99">
        <v>21</v>
      </c>
      <c r="M143" s="97">
        <f>F143/V143*60</f>
        <v>1767.5475426031107</v>
      </c>
      <c r="N143" s="98">
        <f>M143/L143</f>
        <v>84.16893060014813</v>
      </c>
      <c r="O143" s="100">
        <f>L143-I143</f>
        <v>0</v>
      </c>
      <c r="P143" s="101">
        <f>N143-K143</f>
        <v>-11.069164637947111</v>
      </c>
      <c r="Q143" s="102">
        <f>N143/K143</f>
        <v>0.88377377130155532</v>
      </c>
      <c r="R143" s="272"/>
      <c r="S143" s="1">
        <v>0.81180555555555556</v>
      </c>
      <c r="T143" s="2">
        <v>0.85866898148148152</v>
      </c>
      <c r="U143" s="103">
        <v>4.5166666666666799</v>
      </c>
      <c r="V143" s="104">
        <v>67.483333333333377</v>
      </c>
      <c r="W143" s="105"/>
      <c r="X143" s="106"/>
      <c r="Y143" s="264"/>
      <c r="Z143" s="265"/>
      <c r="AA143" s="110">
        <f>M143-J143</f>
        <v>-232.45245739688926</v>
      </c>
      <c r="AB143" s="102">
        <f>M143/J143</f>
        <v>0.88377377130155532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7">AVERAGE(I141:I156)</f>
        <v>22.333333333333332</v>
      </c>
      <c r="J157" s="137">
        <f t="shared" si="57"/>
        <v>2000</v>
      </c>
      <c r="K157" s="138">
        <f t="shared" ref="K157" si="58">J157/I157</f>
        <v>89.552238805970148</v>
      </c>
      <c r="L157" s="136">
        <f t="shared" ref="L157:M157" si="59">AVERAGE(L141:L156)</f>
        <v>22.333333333333332</v>
      </c>
      <c r="M157" s="137">
        <f t="shared" si="59"/>
        <v>1767.7237167208921</v>
      </c>
      <c r="N157" s="138">
        <f>M157/L157</f>
        <v>79.151808211383226</v>
      </c>
      <c r="O157" s="139">
        <f>L157-I157</f>
        <v>0</v>
      </c>
      <c r="P157" s="140">
        <f>N157-K157</f>
        <v>-10.400430594586922</v>
      </c>
      <c r="Q157" s="141">
        <f>N157/K157</f>
        <v>0.88386185836044606</v>
      </c>
      <c r="R157" s="273"/>
      <c r="S157" s="142">
        <f>S141</f>
        <v>0.70833333333333337</v>
      </c>
      <c r="T157" s="143">
        <f>INDEX(T141:T156,COUNTA(T141:T156))</f>
        <v>0.85866898148148152</v>
      </c>
      <c r="U157" s="144"/>
      <c r="V157" s="155"/>
      <c r="W157" s="134"/>
      <c r="X157" s="138"/>
      <c r="Y157" s="260"/>
      <c r="Z157" s="261"/>
      <c r="AA157" s="156">
        <f>M157-J157</f>
        <v>-232.27628327910793</v>
      </c>
      <c r="AB157" s="141">
        <f>M157/J157</f>
        <v>0.88386185836044606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70" priority="3" operator="greaterThan">
      <formula>0</formula>
    </cfRule>
  </conditionalFormatting>
  <conditionalFormatting sqref="P5:P157 AA5:AA157">
    <cfRule type="cellIs" dxfId="469" priority="6" operator="lessThan">
      <formula>0</formula>
    </cfRule>
  </conditionalFormatting>
  <conditionalFormatting sqref="Q5:Q157 AB5:AB157">
    <cfRule type="cellIs" dxfId="468" priority="4" operator="greaterThan">
      <formula>1</formula>
    </cfRule>
    <cfRule type="cellIs" dxfId="467" priority="5" operator="lessThan">
      <formula>0.8</formula>
    </cfRule>
  </conditionalFormatting>
  <conditionalFormatting sqref="R5:R157 AC124">
    <cfRule type="cellIs" dxfId="466" priority="7" operator="lessThan">
      <formula>0.8</formula>
    </cfRule>
  </conditionalFormatting>
  <conditionalFormatting sqref="AC5:AC22 AC56:AC91">
    <cfRule type="cellIs" dxfId="465" priority="9" operator="lessThan">
      <formula>0.8</formula>
    </cfRule>
  </conditionalFormatting>
  <conditionalFormatting sqref="AC39">
    <cfRule type="cellIs" dxfId="464" priority="12" operator="lessThan">
      <formula>0.8</formula>
    </cfRule>
  </conditionalFormatting>
  <conditionalFormatting sqref="AC54">
    <cfRule type="cellIs" dxfId="463" priority="11" operator="lessThan">
      <formula>0.8</formula>
    </cfRule>
  </conditionalFormatting>
  <conditionalFormatting sqref="AC97:AC105">
    <cfRule type="cellIs" dxfId="462" priority="10" operator="lessThan">
      <formula>0.8</formula>
    </cfRule>
  </conditionalFormatting>
  <conditionalFormatting sqref="AC107:AC112">
    <cfRule type="cellIs" dxfId="461" priority="8" operator="lessThan">
      <formula>0.8</formula>
    </cfRule>
  </conditionalFormatting>
  <conditionalFormatting sqref="AC139">
    <cfRule type="cellIs" dxfId="460" priority="2" operator="lessThan">
      <formula>0.8</formula>
    </cfRule>
  </conditionalFormatting>
  <conditionalFormatting sqref="AC141:AC157">
    <cfRule type="cellIs" dxfId="459" priority="1" operator="lessThan">
      <formula>0.8</formula>
    </cfRule>
  </conditionalFormatting>
  <dataValidations count="1">
    <dataValidation type="list" allowBlank="1" showInputMessage="1" showErrorMessage="1" sqref="Y5:Z157" xr:uid="{034C504A-6B83-4FB9-8965-169A69BD7533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D5BE-DBCE-488B-8298-578D27CB4A3D}">
  <sheetPr>
    <tabColor theme="8" tint="0.59999389629810485"/>
  </sheetPr>
  <dimension ref="B1:AR36"/>
  <sheetViews>
    <sheetView zoomScale="70" zoomScaleNormal="70" workbookViewId="0">
      <selection activeCell="O21" sqref="O21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241</v>
      </c>
      <c r="D3" s="248"/>
      <c r="E3" s="6" t="s">
        <v>2</v>
      </c>
      <c r="F3" s="249">
        <f>'1116(18度C)'!D1+'1116(4度C)'!D1</f>
        <v>241829</v>
      </c>
      <c r="G3" s="250"/>
      <c r="H3" s="6" t="s">
        <v>3</v>
      </c>
      <c r="I3" s="251">
        <f>'1116(18度C)'!F1+'1116(4度C)'!F1</f>
        <v>7668946.8600000031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453.83850783702195</v>
      </c>
      <c r="F6" s="226" t="e">
        <f>AVERAGE(#REF!,D13:K13)</f>
        <v>#REF!</v>
      </c>
      <c r="G6" s="227">
        <f>AVERAGE(D13:K13)</f>
        <v>180.53210841700405</v>
      </c>
      <c r="H6" s="228"/>
      <c r="I6" s="227">
        <f>AVERAGE(L13:O13)</f>
        <v>94.776119402985074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400.15264438060012</v>
      </c>
      <c r="F7" s="230" t="e">
        <f>AVERAGE(#REF!,D14:K14)</f>
        <v>#REF!</v>
      </c>
      <c r="G7" s="217">
        <f>AVERAGE(D14:K14)</f>
        <v>159.95635758356588</v>
      </c>
      <c r="H7" s="218"/>
      <c r="I7" s="217">
        <f>AVERAGE(L14:O14)</f>
        <v>83.787493392179883</v>
      </c>
      <c r="J7" s="218"/>
      <c r="K7" s="217">
        <f>AVERAGE(D28:O28)</f>
        <v>520.51143900449085</v>
      </c>
      <c r="L7" s="218"/>
      <c r="M7" s="217">
        <f>AVERAGE(P28:X28)</f>
        <v>694.47119381836887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0.88218481148012762</v>
      </c>
      <c r="F8" s="222" t="e">
        <f>AVERAGE(D15:K15,#REF!)</f>
        <v>#REF!</v>
      </c>
      <c r="G8" s="223">
        <f>AVERAGE(D15:K15)</f>
        <v>0.88561300830920442</v>
      </c>
      <c r="H8" s="224"/>
      <c r="I8" s="223">
        <f>AVERAGE(L15:O15)</f>
        <v>0.88404334653655647</v>
      </c>
      <c r="J8" s="224"/>
      <c r="K8" s="223">
        <f>AVERAGE(D29:O29)</f>
        <v>0.87927262350506008</v>
      </c>
      <c r="L8" s="224"/>
      <c r="M8" s="223">
        <f>AVERAGE(P29:X29)</f>
        <v>0.88071898506194357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91.588785046728972</v>
      </c>
      <c r="G13" s="23">
        <v>88.495575221238937</v>
      </c>
      <c r="H13" s="23">
        <v>147.94520547945206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100</v>
      </c>
      <c r="O13" s="24">
        <v>89.552238805970148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107.23200907694836</v>
      </c>
      <c r="E14" s="27">
        <v>70.96407869531086</v>
      </c>
      <c r="F14" s="27">
        <v>80.985033014518521</v>
      </c>
      <c r="G14" s="27">
        <v>78.260676713004344</v>
      </c>
      <c r="H14" s="27">
        <v>131.29784306297253</v>
      </c>
      <c r="I14" s="27">
        <v>204.37038447219433</v>
      </c>
      <c r="J14" s="27" t="s">
        <v>36</v>
      </c>
      <c r="K14" s="54">
        <v>446.58447805001208</v>
      </c>
      <c r="L14" s="26" t="s">
        <v>36</v>
      </c>
      <c r="M14" s="66" t="s">
        <v>36</v>
      </c>
      <c r="N14" s="27">
        <v>88.429136587632271</v>
      </c>
      <c r="O14" s="28">
        <v>79.145850196727494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0.88801507516847855</v>
      </c>
      <c r="E15" s="31">
        <f t="shared" si="0"/>
        <v>0.8870509836913858</v>
      </c>
      <c r="F15" s="31">
        <f t="shared" si="0"/>
        <v>0.88422434005647776</v>
      </c>
      <c r="G15" s="31">
        <f t="shared" si="0"/>
        <v>0.88434564685694905</v>
      </c>
      <c r="H15" s="31">
        <f t="shared" si="0"/>
        <v>0.88747616144416619</v>
      </c>
      <c r="I15" s="31">
        <f t="shared" si="0"/>
        <v>0.87964297477271591</v>
      </c>
      <c r="J15" s="31" t="s">
        <v>36</v>
      </c>
      <c r="K15" s="55">
        <f t="shared" ref="K15" si="1">K14/K13</f>
        <v>0.88853587617425844</v>
      </c>
      <c r="L15" s="30" t="s">
        <v>36</v>
      </c>
      <c r="M15" s="67" t="s">
        <v>36</v>
      </c>
      <c r="N15" s="31">
        <f t="shared" ref="N15:O15" si="2">N14/N13</f>
        <v>0.88429136587632273</v>
      </c>
      <c r="O15" s="32">
        <f t="shared" si="2"/>
        <v>0.88379532719679033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0.16696759259259258</v>
      </c>
      <c r="E16" s="2">
        <v>0.16690972222222222</v>
      </c>
      <c r="F16" s="2">
        <v>0.16666666666666666</v>
      </c>
      <c r="G16" s="2">
        <v>0.16689814814814816</v>
      </c>
      <c r="H16" s="2">
        <v>0.25</v>
      </c>
      <c r="I16" s="2">
        <v>0.16697916666666668</v>
      </c>
      <c r="J16" s="2" t="s">
        <v>36</v>
      </c>
      <c r="K16" s="2">
        <v>0.16666666666666666</v>
      </c>
      <c r="L16" s="1" t="s">
        <v>36</v>
      </c>
      <c r="M16" s="68" t="s">
        <v>36</v>
      </c>
      <c r="N16" s="2">
        <v>0.7085069444444444</v>
      </c>
      <c r="O16" s="3">
        <v>0.70837962962962964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0.56891203703703708</v>
      </c>
      <c r="E17" s="2">
        <v>0.56944444444444442</v>
      </c>
      <c r="F17" s="2">
        <v>0.58263888888888882</v>
      </c>
      <c r="G17" s="2">
        <v>0.57182870370370376</v>
      </c>
      <c r="H17" s="2">
        <v>0.57324074074074072</v>
      </c>
      <c r="I17" s="2">
        <v>0.55694444444444435</v>
      </c>
      <c r="J17" s="2" t="s">
        <v>36</v>
      </c>
      <c r="K17" s="2">
        <v>0.38971064814814815</v>
      </c>
      <c r="L17" s="1" t="s">
        <v>36</v>
      </c>
      <c r="M17" s="68" t="s">
        <v>36</v>
      </c>
      <c r="N17" s="2">
        <v>0.83353009259259259</v>
      </c>
      <c r="O17" s="3">
        <v>0.85833333333333328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21.4</v>
      </c>
      <c r="G18" s="34">
        <v>22.6</v>
      </c>
      <c r="H18" s="34">
        <v>20.857142857142858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20</v>
      </c>
      <c r="O18" s="35">
        <v>22.333333333333332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183.18139689626113</v>
      </c>
      <c r="E28" s="27" t="s">
        <v>36</v>
      </c>
      <c r="F28" s="27" t="s">
        <v>36</v>
      </c>
      <c r="G28" s="27">
        <v>271.43599695228988</v>
      </c>
      <c r="H28" s="27">
        <v>383.98748255334181</v>
      </c>
      <c r="I28" s="27">
        <v>370.09199759735247</v>
      </c>
      <c r="J28" s="27" t="s">
        <v>36</v>
      </c>
      <c r="K28" s="27" t="s">
        <v>36</v>
      </c>
      <c r="L28" s="27" t="s">
        <v>36</v>
      </c>
      <c r="M28" s="27">
        <v>692.33121647377493</v>
      </c>
      <c r="N28" s="27">
        <v>1000.2398217104728</v>
      </c>
      <c r="O28" s="27">
        <v>742.31216084794323</v>
      </c>
      <c r="P28" s="26">
        <v>248.82954565295302</v>
      </c>
      <c r="Q28" s="27" t="s">
        <v>36</v>
      </c>
      <c r="R28" s="27" t="s">
        <v>36</v>
      </c>
      <c r="S28" s="27" t="s">
        <v>36</v>
      </c>
      <c r="T28" s="27">
        <v>775.07205998158099</v>
      </c>
      <c r="U28" s="27" t="s">
        <v>36</v>
      </c>
      <c r="V28" s="27">
        <v>678.47906597736437</v>
      </c>
      <c r="W28" s="27">
        <v>856.36211369285331</v>
      </c>
      <c r="X28" s="28">
        <v>913.61318378709268</v>
      </c>
    </row>
    <row r="29" spans="2:44" ht="40.15" customHeight="1">
      <c r="B29" s="205"/>
      <c r="C29" s="29" t="s">
        <v>38</v>
      </c>
      <c r="D29" s="31">
        <f>D28/D27</f>
        <v>0.86502326312123323</v>
      </c>
      <c r="E29" s="31" t="s">
        <v>36</v>
      </c>
      <c r="F29" s="31" t="s">
        <v>36</v>
      </c>
      <c r="G29" s="31">
        <f>G28/G27</f>
        <v>0.86708721248648157</v>
      </c>
      <c r="H29" s="31">
        <f>H28/H27</f>
        <v>0.88612495973848115</v>
      </c>
      <c r="I29" s="31">
        <f>I28/I27</f>
        <v>0.88822079423364586</v>
      </c>
      <c r="J29" s="31" t="s">
        <v>36</v>
      </c>
      <c r="K29" s="31" t="s">
        <v>36</v>
      </c>
      <c r="L29" s="31" t="s">
        <v>36</v>
      </c>
      <c r="M29" s="31">
        <f>M28/M27</f>
        <v>0.89163868788289191</v>
      </c>
      <c r="N29" s="31">
        <f>N28/N27</f>
        <v>0.86977375800910683</v>
      </c>
      <c r="O29" s="31">
        <f>O28/O27</f>
        <v>0.88703968906357988</v>
      </c>
      <c r="P29" s="30">
        <f>P28/P27</f>
        <v>0.87090340978533554</v>
      </c>
      <c r="Q29" s="31" t="s">
        <v>36</v>
      </c>
      <c r="R29" s="31" t="s">
        <v>36</v>
      </c>
      <c r="S29" s="31" t="s">
        <v>36</v>
      </c>
      <c r="T29" s="31">
        <f>T28/T27</f>
        <v>0.88810340206222815</v>
      </c>
      <c r="U29" s="31" t="s">
        <v>36</v>
      </c>
      <c r="V29" s="31">
        <f>V28/V27</f>
        <v>0.89093210683896329</v>
      </c>
      <c r="W29" s="31">
        <f>W28/W27</f>
        <v>0.8835482125402454</v>
      </c>
      <c r="X29" s="32">
        <f>X28/X27</f>
        <v>0.87010779408294536</v>
      </c>
    </row>
    <row r="30" spans="2:44" ht="17.25" customHeight="1">
      <c r="B30" s="206" t="s">
        <v>39</v>
      </c>
      <c r="C30" s="14" t="s">
        <v>40</v>
      </c>
      <c r="D30" s="2">
        <v>0.29652777777777778</v>
      </c>
      <c r="E30" s="2" t="s">
        <v>36</v>
      </c>
      <c r="F30" s="2" t="s">
        <v>36</v>
      </c>
      <c r="G30" s="2">
        <v>0.32708333333333334</v>
      </c>
      <c r="H30" s="2">
        <v>0.25</v>
      </c>
      <c r="I30" s="2">
        <v>0.28704861111111113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0.16699074074074075</v>
      </c>
      <c r="O30" s="2">
        <v>0.16668981481481482</v>
      </c>
      <c r="P30" s="1">
        <v>0.70856481481481481</v>
      </c>
      <c r="Q30" s="2" t="s">
        <v>36</v>
      </c>
      <c r="R30" s="2" t="s">
        <v>36</v>
      </c>
      <c r="S30" s="2" t="s">
        <v>36</v>
      </c>
      <c r="T30" s="2">
        <v>0.70855324074074078</v>
      </c>
      <c r="U30" s="2" t="s">
        <v>36</v>
      </c>
      <c r="V30" s="2">
        <v>0.70863425925925927</v>
      </c>
      <c r="W30" s="2">
        <v>0.70833333333333337</v>
      </c>
      <c r="X30" s="3">
        <v>0.70851851851851855</v>
      </c>
    </row>
    <row r="31" spans="2:44" ht="17.25" customHeight="1">
      <c r="B31" s="203"/>
      <c r="C31" s="14" t="s">
        <v>41</v>
      </c>
      <c r="D31" s="2">
        <v>0.36699074074074073</v>
      </c>
      <c r="E31" s="2" t="s">
        <v>36</v>
      </c>
      <c r="F31" s="2" t="s">
        <v>36</v>
      </c>
      <c r="G31" s="2">
        <v>0.40416666666666667</v>
      </c>
      <c r="H31" s="2">
        <v>0.34324074074074074</v>
      </c>
      <c r="I31" s="2">
        <v>0.34027777777777779</v>
      </c>
      <c r="J31" s="2" t="s">
        <v>36</v>
      </c>
      <c r="K31" s="2" t="s">
        <v>36</v>
      </c>
      <c r="L31" s="2" t="s">
        <v>36</v>
      </c>
      <c r="M31" s="2">
        <v>0.45495370370370369</v>
      </c>
      <c r="N31" s="2">
        <v>0.44950231481481484</v>
      </c>
      <c r="O31" s="2">
        <v>0.37708333333333333</v>
      </c>
      <c r="P31" s="1">
        <v>0.84791666666666665</v>
      </c>
      <c r="Q31" s="2" t="s">
        <v>36</v>
      </c>
      <c r="R31" s="2" t="s">
        <v>36</v>
      </c>
      <c r="S31" s="2" t="s">
        <v>36</v>
      </c>
      <c r="T31" s="2">
        <v>0.88069444444444445</v>
      </c>
      <c r="U31" s="2" t="s">
        <v>36</v>
      </c>
      <c r="V31" s="2">
        <v>0.89652777777777781</v>
      </c>
      <c r="W31" s="2">
        <v>1.038888888888889</v>
      </c>
      <c r="X31" s="3">
        <v>1.040474537037037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1066-AE75-40CF-86A6-E5451CE2F13D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O21" sqref="O21"/>
      <selection pane="bottomLeft" activeCell="O21" sqref="O21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128407</v>
      </c>
      <c r="E1" s="76" t="s">
        <v>3</v>
      </c>
      <c r="F1" s="77">
        <f>SUM(G5:G208)</f>
        <v>2540707.2799999998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45977</v>
      </c>
      <c r="B2" s="323"/>
      <c r="C2" s="81" t="s">
        <v>34</v>
      </c>
      <c r="D2" s="82">
        <f>AVERAGE(N21,N38,N55,N72,N89,N106,N123,N140,N157,N174,N191,N208)</f>
        <v>592.99467017694008</v>
      </c>
      <c r="E2" s="82" t="s">
        <v>80</v>
      </c>
      <c r="F2" s="83">
        <f>F1/D1</f>
        <v>19.786361179686462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2568</v>
      </c>
      <c r="G5" s="94">
        <f t="shared" ref="G5:G6" si="0">E5*F5</f>
        <v>76654.8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3114.8247978436657</v>
      </c>
      <c r="N5" s="98">
        <f>M5/L5</f>
        <v>183.22498810845093</v>
      </c>
      <c r="O5" s="100">
        <f>L5-I5</f>
        <v>0</v>
      </c>
      <c r="P5" s="101">
        <f>N5-K5</f>
        <v>-28.539717773901998</v>
      </c>
      <c r="Q5" s="102">
        <f>N5/K5</f>
        <v>0.86522911051212947</v>
      </c>
      <c r="R5" s="272">
        <f>Q21</f>
        <v>0.86502326312123323</v>
      </c>
      <c r="S5" s="1">
        <v>0.29652777777777778</v>
      </c>
      <c r="T5" s="2">
        <v>0.33087962962962963</v>
      </c>
      <c r="U5" s="103">
        <v>4.9999999999999822</v>
      </c>
      <c r="V5" s="104">
        <v>49.466666666666669</v>
      </c>
      <c r="W5" s="105"/>
      <c r="X5" s="87"/>
      <c r="Y5" s="274"/>
      <c r="Z5" s="275"/>
      <c r="AA5" s="108">
        <f>M5-J5</f>
        <v>-485.17520215633431</v>
      </c>
      <c r="AB5" s="109">
        <f>M5/J5</f>
        <v>0.86522911051212936</v>
      </c>
      <c r="AC5" s="289">
        <f>AB21</f>
        <v>0.86502326312123312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2463</v>
      </c>
      <c r="G6" s="94">
        <f t="shared" si="0"/>
        <v>72707.759999999995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3113.3426966292127</v>
      </c>
      <c r="N6" s="98">
        <f>M6/L6</f>
        <v>183.13780568407134</v>
      </c>
      <c r="O6" s="100">
        <f>L6-I6</f>
        <v>0</v>
      </c>
      <c r="P6" s="101">
        <f>N6-K6</f>
        <v>-28.626900198281589</v>
      </c>
      <c r="Q6" s="102">
        <f>N6/K6</f>
        <v>0.86481741573033688</v>
      </c>
      <c r="R6" s="272"/>
      <c r="S6" s="1">
        <v>0.33402777777777776</v>
      </c>
      <c r="T6" s="2">
        <v>0.36699074074074073</v>
      </c>
      <c r="U6" s="103">
        <v>4.5333333333332959</v>
      </c>
      <c r="V6" s="104">
        <v>47.466666666666683</v>
      </c>
      <c r="W6" s="105"/>
      <c r="X6" s="106"/>
      <c r="Y6" s="264"/>
      <c r="Z6" s="265"/>
      <c r="AA6" s="110">
        <f>M6-J6</f>
        <v>-486.6573033707873</v>
      </c>
      <c r="AB6" s="111">
        <f>M6/J6</f>
        <v>0.86481741573033688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3114.0837472364392</v>
      </c>
      <c r="N21" s="138">
        <f>M21/L21</f>
        <v>183.18139689626113</v>
      </c>
      <c r="O21" s="139">
        <f>L21-I21</f>
        <v>0</v>
      </c>
      <c r="P21" s="140">
        <f>N21-K21</f>
        <v>-28.583308986091794</v>
      </c>
      <c r="Q21" s="141">
        <f>N21/K21</f>
        <v>0.86502326312123323</v>
      </c>
      <c r="R21" s="273"/>
      <c r="S21" s="142">
        <f>S5</f>
        <v>0.29652777777777778</v>
      </c>
      <c r="T21" s="143">
        <f>INDEX(T5:T20,COUNTA(T5:T20))</f>
        <v>0.36699074074074073</v>
      </c>
      <c r="U21" s="144"/>
      <c r="V21" s="144"/>
      <c r="W21" s="145"/>
      <c r="X21" s="146"/>
      <c r="Y21" s="260"/>
      <c r="Z21" s="261"/>
      <c r="AA21" s="147">
        <f>M21-J21</f>
        <v>-485.91625276356081</v>
      </c>
      <c r="AB21" s="148">
        <f>M21/J21</f>
        <v>0.86502326312123312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1483</v>
      </c>
      <c r="G22" s="94">
        <f t="shared" ref="G22:G23" si="5">E22*F22</f>
        <v>38024.120000000003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3138.6243386243436</v>
      </c>
      <c r="N22" s="98">
        <f>M22/L22</f>
        <v>285.32948532948581</v>
      </c>
      <c r="O22" s="100">
        <f>L22-I22</f>
        <v>0</v>
      </c>
      <c r="P22" s="101">
        <f>N22-K22</f>
        <v>-41.943241943241446</v>
      </c>
      <c r="Q22" s="102">
        <f>N22/K22</f>
        <v>0.87184009406231777</v>
      </c>
      <c r="R22" s="271">
        <f>Q38</f>
        <v>0.86708721248648157</v>
      </c>
      <c r="S22" s="1">
        <v>0.32708333333333334</v>
      </c>
      <c r="T22" s="2">
        <v>0.34677083333333331</v>
      </c>
      <c r="U22" s="103">
        <v>5.9999999999999787</v>
      </c>
      <c r="V22" s="104">
        <v>28.349999999999955</v>
      </c>
      <c r="W22" s="172"/>
      <c r="X22" s="150"/>
      <c r="Y22" s="274"/>
      <c r="Z22" s="275"/>
      <c r="AA22" s="108">
        <f>M22-J22</f>
        <v>-461.37566137565636</v>
      </c>
      <c r="AB22" s="151">
        <f>M22/J22</f>
        <v>0.87184009406231766</v>
      </c>
      <c r="AC22" s="276">
        <f>AB38</f>
        <v>0.86708721248648168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4034</v>
      </c>
      <c r="G23" s="94">
        <f t="shared" si="5"/>
        <v>115251.38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3104.4035912783247</v>
      </c>
      <c r="N23" s="98">
        <f>M23/L23</f>
        <v>258.70029927319371</v>
      </c>
      <c r="O23" s="100">
        <f>L23-I23</f>
        <v>0</v>
      </c>
      <c r="P23" s="101">
        <f>N23-K23</f>
        <v>-41.299700726806293</v>
      </c>
      <c r="Q23" s="102">
        <f>N23/K23</f>
        <v>0.86233433091064571</v>
      </c>
      <c r="R23" s="272"/>
      <c r="S23" s="1">
        <v>0.35002314814814817</v>
      </c>
      <c r="T23" s="2">
        <v>0.40416666666666667</v>
      </c>
      <c r="U23" s="103">
        <v>4.6833333333333993</v>
      </c>
      <c r="V23" s="104">
        <v>77.966666666666654</v>
      </c>
      <c r="W23" s="105"/>
      <c r="X23" s="106"/>
      <c r="Y23" s="264"/>
      <c r="Z23" s="265"/>
      <c r="AA23" s="110">
        <f>M23-J23</f>
        <v>-495.59640872167529</v>
      </c>
      <c r="AB23" s="102">
        <f>M23/J23</f>
        <v>0.86233433091064571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3121.5139649513339</v>
      </c>
      <c r="N38" s="138">
        <f>M38/L38</f>
        <v>271.43599695228988</v>
      </c>
      <c r="O38" s="139">
        <f>L38-I38</f>
        <v>0</v>
      </c>
      <c r="P38" s="140">
        <f>N38-K38</f>
        <v>-41.607481308579679</v>
      </c>
      <c r="Q38" s="141">
        <f>N38/K38</f>
        <v>0.86708721248648157</v>
      </c>
      <c r="R38" s="273"/>
      <c r="S38" s="142">
        <f>S22</f>
        <v>0.32708333333333334</v>
      </c>
      <c r="T38" s="143">
        <f>INDEX(T22:T37,COUNTA(T22:T37))</f>
        <v>0.40416666666666667</v>
      </c>
      <c r="U38" s="144"/>
      <c r="V38" s="155"/>
      <c r="W38" s="134"/>
      <c r="X38" s="138"/>
      <c r="Y38" s="260"/>
      <c r="Z38" s="261"/>
      <c r="AA38" s="156">
        <f>M38-J38</f>
        <v>-478.48603504866605</v>
      </c>
      <c r="AB38" s="141">
        <f>M38/J38</f>
        <v>0.86708721248648168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1737</v>
      </c>
      <c r="G39" s="158">
        <f t="shared" ref="G39:G41" si="9">E39*F39</f>
        <v>24370.11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2304.0530582166539</v>
      </c>
      <c r="N39" s="162">
        <f>M39/L39</f>
        <v>384.008843036109</v>
      </c>
      <c r="O39" s="164">
        <f>L39-I39</f>
        <v>0</v>
      </c>
      <c r="P39" s="165">
        <f>N39-K39</f>
        <v>-49.324490297224315</v>
      </c>
      <c r="Q39" s="151">
        <f>N39/K39</f>
        <v>0.88617425316025156</v>
      </c>
      <c r="R39" s="271">
        <f>Q55</f>
        <v>0.88612495973848115</v>
      </c>
      <c r="S39" s="166">
        <v>0.25</v>
      </c>
      <c r="T39" s="167">
        <v>0.28141203703703704</v>
      </c>
      <c r="U39" s="168"/>
      <c r="V39" s="169">
        <v>45.233333333333341</v>
      </c>
      <c r="W39" s="167"/>
      <c r="X39" s="170"/>
      <c r="Y39" s="274"/>
      <c r="Z39" s="275"/>
      <c r="AA39" s="108">
        <f>M39-J39</f>
        <v>-295.94694178334612</v>
      </c>
      <c r="AB39" s="151">
        <f>M39/J39</f>
        <v>0.88617425316025145</v>
      </c>
      <c r="AC39" s="276">
        <f>AB55</f>
        <v>0.88612495973848104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1389</v>
      </c>
      <c r="G40" s="94">
        <f t="shared" si="9"/>
        <v>24626.97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2304.3317972350228</v>
      </c>
      <c r="N40" s="98">
        <f>M40/L40</f>
        <v>384.05529953917045</v>
      </c>
      <c r="O40" s="100">
        <f>L40-I40</f>
        <v>0</v>
      </c>
      <c r="P40" s="101">
        <f>N40-K40</f>
        <v>-49.278033794162866</v>
      </c>
      <c r="Q40" s="102">
        <f>N40/K40</f>
        <v>0.88628146047500878</v>
      </c>
      <c r="R40" s="272"/>
      <c r="S40" s="1">
        <v>0.28472222222222221</v>
      </c>
      <c r="T40" s="2">
        <v>0.30983796296296295</v>
      </c>
      <c r="U40" s="103">
        <v>4.7666666666666391</v>
      </c>
      <c r="V40" s="104">
        <v>36.166666666666671</v>
      </c>
      <c r="W40" s="105"/>
      <c r="X40" s="112"/>
      <c r="Y40" s="264"/>
      <c r="Z40" s="265"/>
      <c r="AA40" s="110">
        <f>M40-J40</f>
        <v>-295.6682027649772</v>
      </c>
      <c r="AB40" s="102">
        <f>M40/J40</f>
        <v>0.88628146047500878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1661</v>
      </c>
      <c r="G41" s="94">
        <f t="shared" si="9"/>
        <v>24067.89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2303.3898305084745</v>
      </c>
      <c r="N41" s="98">
        <f>M41/L41</f>
        <v>383.89830508474574</v>
      </c>
      <c r="O41" s="100">
        <f>L41-I41</f>
        <v>0</v>
      </c>
      <c r="P41" s="101">
        <f>N41-K41</f>
        <v>-49.435028248587571</v>
      </c>
      <c r="Q41" s="102">
        <f>N41/K41</f>
        <v>0.88591916558018258</v>
      </c>
      <c r="R41" s="272"/>
      <c r="S41" s="1">
        <v>0.31319444444444444</v>
      </c>
      <c r="T41" s="2">
        <v>0.34324074074074074</v>
      </c>
      <c r="U41" s="103">
        <v>4.8333333333333428</v>
      </c>
      <c r="V41" s="104">
        <v>43.266666666666666</v>
      </c>
      <c r="W41" s="105"/>
      <c r="X41" s="112"/>
      <c r="Y41" s="264"/>
      <c r="Z41" s="265"/>
      <c r="AA41" s="110">
        <f>M41-J41</f>
        <v>-296.61016949152554</v>
      </c>
      <c r="AB41" s="102">
        <f>M41/J41</f>
        <v>0.88591916558018247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2303.9248953200508</v>
      </c>
      <c r="N55" s="138">
        <f>M55/L55</f>
        <v>383.98748255334181</v>
      </c>
      <c r="O55" s="139">
        <f>L55-I55</f>
        <v>0</v>
      </c>
      <c r="P55" s="140">
        <f>N55-K55</f>
        <v>-49.345850779991508</v>
      </c>
      <c r="Q55" s="141">
        <f>N55/K55</f>
        <v>0.88612495973848115</v>
      </c>
      <c r="R55" s="273"/>
      <c r="S55" s="142">
        <f>S39</f>
        <v>0.25</v>
      </c>
      <c r="T55" s="143">
        <f>INDEX(T39:T54,COUNTA(T39:T54))</f>
        <v>0.34324074074074074</v>
      </c>
      <c r="U55" s="144"/>
      <c r="V55" s="155"/>
      <c r="W55" s="134"/>
      <c r="X55" s="138"/>
      <c r="Y55" s="260"/>
      <c r="Z55" s="261"/>
      <c r="AA55" s="156">
        <f>M55-J55</f>
        <v>-296.07510467994916</v>
      </c>
      <c r="AB55" s="141">
        <f>M55/J55</f>
        <v>0.88612495973848104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949</v>
      </c>
      <c r="G56" s="94">
        <f t="shared" ref="G56:G57" si="14">E56*F56</f>
        <v>18401.11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2219.883040935671</v>
      </c>
      <c r="N56" s="98">
        <f>M56/L56</f>
        <v>369.98050682261186</v>
      </c>
      <c r="O56" s="100">
        <f>L56-I56</f>
        <v>0</v>
      </c>
      <c r="P56" s="101">
        <f>N56-K56</f>
        <v>-46.686159844054828</v>
      </c>
      <c r="Q56" s="102">
        <f>N56/K56</f>
        <v>0.88795321637426838</v>
      </c>
      <c r="R56" s="271">
        <f>Q72</f>
        <v>0.88822079423364586</v>
      </c>
      <c r="S56" s="1">
        <v>0.28704861111111113</v>
      </c>
      <c r="T56" s="2">
        <v>0.30486111111111114</v>
      </c>
      <c r="U56" s="103">
        <v>6.0999999999999943</v>
      </c>
      <c r="V56" s="104">
        <v>25.650000000000013</v>
      </c>
      <c r="W56" s="167"/>
      <c r="X56" s="170"/>
      <c r="Y56" s="274"/>
      <c r="Z56" s="275"/>
      <c r="AA56" s="108">
        <f>M56-J56</f>
        <v>-280.11695906432897</v>
      </c>
      <c r="AB56" s="151">
        <f>M56/J56</f>
        <v>0.88795321637426838</v>
      </c>
      <c r="AC56" s="276">
        <f>AB72</f>
        <v>0.88822079423364597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1698</v>
      </c>
      <c r="G57" s="94">
        <f t="shared" si="14"/>
        <v>33450.6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2221.2209302325582</v>
      </c>
      <c r="N57" s="98">
        <f>M57/L57</f>
        <v>370.20348837209303</v>
      </c>
      <c r="O57" s="100">
        <f>L57-I57</f>
        <v>0</v>
      </c>
      <c r="P57" s="101">
        <f>N57-K57</f>
        <v>-46.463178294573652</v>
      </c>
      <c r="Q57" s="102">
        <f>N57/K57</f>
        <v>0.88848837209302323</v>
      </c>
      <c r="R57" s="272"/>
      <c r="S57" s="1">
        <v>0.30842592592592594</v>
      </c>
      <c r="T57" s="2">
        <v>0.34027777777777779</v>
      </c>
      <c r="U57" s="103">
        <v>5.1333333333333098</v>
      </c>
      <c r="V57" s="104">
        <v>45.866666666666667</v>
      </c>
      <c r="W57" s="105"/>
      <c r="X57" s="112"/>
      <c r="Y57" s="264"/>
      <c r="Z57" s="265"/>
      <c r="AA57" s="110">
        <f>M57-J57</f>
        <v>-278.7790697674418</v>
      </c>
      <c r="AB57" s="102">
        <f>M57/J57</f>
        <v>0.88848837209302323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2220.5519855841148</v>
      </c>
      <c r="N72" s="138">
        <f>M72/L72</f>
        <v>370.09199759735247</v>
      </c>
      <c r="O72" s="139">
        <f>L72-I72</f>
        <v>0</v>
      </c>
      <c r="P72" s="140">
        <f>N72-K72</f>
        <v>-46.574669069314211</v>
      </c>
      <c r="Q72" s="141">
        <f>N72/K72</f>
        <v>0.88822079423364586</v>
      </c>
      <c r="R72" s="273"/>
      <c r="S72" s="142">
        <f>S56</f>
        <v>0.28704861111111113</v>
      </c>
      <c r="T72" s="143">
        <f>INDEX(T56:T71,COUNTA(T56:T71))</f>
        <v>0.34027777777777779</v>
      </c>
      <c r="U72" s="144"/>
      <c r="V72" s="155"/>
      <c r="W72" s="134"/>
      <c r="X72" s="138"/>
      <c r="Y72" s="260"/>
      <c r="Z72" s="261"/>
      <c r="AA72" s="156">
        <f>M72-J72</f>
        <v>-279.44801441588515</v>
      </c>
      <c r="AB72" s="141">
        <f>M72/J72</f>
        <v>0.88822079423364597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2917</v>
      </c>
      <c r="G73" s="158">
        <f t="shared" ref="G73:G76" si="18">E73*F73</f>
        <v>62569.65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2946.4646464646457</v>
      </c>
      <c r="N73" s="162">
        <f>M73/L73</f>
        <v>736.61616161616143</v>
      </c>
      <c r="O73" s="164">
        <f>L73-I73</f>
        <v>0</v>
      </c>
      <c r="P73" s="165">
        <f>N73-K73</f>
        <v>-88.383838383838565</v>
      </c>
      <c r="Q73" s="151">
        <f>N73/K73</f>
        <v>0.89286807468625629</v>
      </c>
      <c r="R73" s="271">
        <f>Q89</f>
        <v>0.89163868788289191</v>
      </c>
      <c r="S73" s="166">
        <v>0.25</v>
      </c>
      <c r="T73" s="167">
        <v>0.29125000000000001</v>
      </c>
      <c r="U73" s="168"/>
      <c r="V73" s="169">
        <v>59.400000000000013</v>
      </c>
      <c r="W73" s="172"/>
      <c r="X73" s="150"/>
      <c r="Y73" s="274"/>
      <c r="Z73" s="275"/>
      <c r="AA73" s="108">
        <f>M73-J73</f>
        <v>-353.53535353535426</v>
      </c>
      <c r="AB73" s="151">
        <f>M73/J73</f>
        <v>0.89286807468625629</v>
      </c>
      <c r="AC73" s="276">
        <f>AB89</f>
        <v>0.89163868788289191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3439</v>
      </c>
      <c r="G74" s="94">
        <f t="shared" si="18"/>
        <v>61523.71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2943.5092724679025</v>
      </c>
      <c r="N74" s="98">
        <f>M74/L74</f>
        <v>735.87731811697563</v>
      </c>
      <c r="O74" s="100">
        <f>L74-I74</f>
        <v>0</v>
      </c>
      <c r="P74" s="101">
        <f>N74-K74</f>
        <v>-89.12268188302437</v>
      </c>
      <c r="Q74" s="102">
        <f>N74/K74</f>
        <v>0.8919725068084553</v>
      </c>
      <c r="R74" s="272"/>
      <c r="S74" s="1">
        <v>0.2951388888888889</v>
      </c>
      <c r="T74" s="2">
        <v>0.34381944444444446</v>
      </c>
      <c r="U74" s="103">
        <v>5.5999999999999961</v>
      </c>
      <c r="V74" s="104">
        <v>70.100000000000009</v>
      </c>
      <c r="W74" s="105"/>
      <c r="X74" s="106"/>
      <c r="Y74" s="264"/>
      <c r="Z74" s="265"/>
      <c r="AA74" s="110">
        <f>M74-J74</f>
        <v>-356.49072753209748</v>
      </c>
      <c r="AB74" s="102">
        <f>M74/J74</f>
        <v>0.8919725068084553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1419</v>
      </c>
      <c r="G75" s="94">
        <f t="shared" si="18"/>
        <v>31615.320000000003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2940.9326424870419</v>
      </c>
      <c r="N75" s="98">
        <f>M75/L75</f>
        <v>588.1865284974084</v>
      </c>
      <c r="O75" s="100">
        <f>L75-I75</f>
        <v>0</v>
      </c>
      <c r="P75" s="101">
        <f>N75-K75</f>
        <v>-71.813471502591597</v>
      </c>
      <c r="Q75" s="102">
        <f>N75/K75</f>
        <v>0.8911917098445582</v>
      </c>
      <c r="R75" s="272"/>
      <c r="S75" s="1">
        <v>0.34795138888888888</v>
      </c>
      <c r="T75" s="2">
        <v>0.36805555555555558</v>
      </c>
      <c r="U75" s="103">
        <v>5.9499999999999709</v>
      </c>
      <c r="V75" s="104">
        <v>28.950000000000049</v>
      </c>
      <c r="W75" s="105"/>
      <c r="X75" s="106"/>
      <c r="Y75" s="264"/>
      <c r="Z75" s="265"/>
      <c r="AA75" s="110">
        <f>M75-J75</f>
        <v>-359.0673575129581</v>
      </c>
      <c r="AB75" s="102">
        <f>M75/J75</f>
        <v>0.8911917098445582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5835</v>
      </c>
      <c r="G76" s="94">
        <f t="shared" si="18"/>
        <v>97211.1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2938.7241186345836</v>
      </c>
      <c r="N76" s="98">
        <f>M76/L76</f>
        <v>734.68102965864591</v>
      </c>
      <c r="O76" s="100">
        <f>L76-I76</f>
        <v>0</v>
      </c>
      <c r="P76" s="101">
        <f>N76-K76</f>
        <v>-90.318970341354088</v>
      </c>
      <c r="Q76" s="102">
        <f>N76/K76</f>
        <v>0.89052246019229808</v>
      </c>
      <c r="R76" s="272"/>
      <c r="S76" s="1">
        <v>0.37222222222222223</v>
      </c>
      <c r="T76" s="2">
        <v>0.45495370370370369</v>
      </c>
      <c r="U76" s="103">
        <v>5.9999999999999787</v>
      </c>
      <c r="V76" s="104">
        <v>119.1333333333333</v>
      </c>
      <c r="W76" s="105"/>
      <c r="X76" s="106"/>
      <c r="Y76" s="264"/>
      <c r="Z76" s="265"/>
      <c r="AA76" s="110">
        <f>M76-J76</f>
        <v>-361.27588136541635</v>
      </c>
      <c r="AB76" s="102">
        <f>M76/J76</f>
        <v>0.89052246019229808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2942.4076700135433</v>
      </c>
      <c r="N89" s="138">
        <f>M89/L89</f>
        <v>692.33121647377493</v>
      </c>
      <c r="O89" s="139">
        <f>L89-I89</f>
        <v>0</v>
      </c>
      <c r="P89" s="140">
        <f>N89-K89</f>
        <v>-84.139371761519214</v>
      </c>
      <c r="Q89" s="141">
        <f>N89/K89</f>
        <v>0.89163868788289191</v>
      </c>
      <c r="R89" s="273"/>
      <c r="S89" s="142">
        <f>S73</f>
        <v>0.25</v>
      </c>
      <c r="T89" s="143">
        <f>INDEX(T73:T88,COUNTA(T73:T88))</f>
        <v>0.45495370370370369</v>
      </c>
      <c r="U89" s="144"/>
      <c r="V89" s="155"/>
      <c r="W89" s="88"/>
      <c r="X89" s="90"/>
      <c r="Y89" s="260"/>
      <c r="Z89" s="261"/>
      <c r="AA89" s="156">
        <f>M89-J89</f>
        <v>-357.59232998645666</v>
      </c>
      <c r="AB89" s="141">
        <f>M89/J89</f>
        <v>0.89163868788289191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1895</v>
      </c>
      <c r="G90" s="158">
        <f t="shared" ref="G90:G93" si="23">E90*F90</f>
        <v>34451.1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3112.2262773722618</v>
      </c>
      <c r="N90" s="162">
        <f>M90/L90</f>
        <v>1037.4087591240873</v>
      </c>
      <c r="O90" s="164">
        <f>L90-I90</f>
        <v>0</v>
      </c>
      <c r="P90" s="165">
        <f>N90-K90</f>
        <v>-162.59124087591272</v>
      </c>
      <c r="Q90" s="151">
        <f>N90/K90</f>
        <v>0.86450729927007275</v>
      </c>
      <c r="R90" s="271">
        <f>Q106</f>
        <v>0.86977375800910683</v>
      </c>
      <c r="S90" s="166">
        <v>0.16699074074074075</v>
      </c>
      <c r="T90" s="167">
        <v>0.19236111111111112</v>
      </c>
      <c r="U90" s="168"/>
      <c r="V90" s="169">
        <v>36.533333333333346</v>
      </c>
      <c r="W90" s="172"/>
      <c r="X90" s="150"/>
      <c r="Y90" s="274"/>
      <c r="Z90" s="275"/>
      <c r="AA90" s="108">
        <f>M90-J90</f>
        <v>-487.77372262773815</v>
      </c>
      <c r="AB90" s="151">
        <f>M90/J90</f>
        <v>0.86450729927007275</v>
      </c>
      <c r="AC90" s="276">
        <f>AB106</f>
        <v>0.86977375800910683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2772</v>
      </c>
      <c r="G91" s="94">
        <f t="shared" si="23"/>
        <v>50394.96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3107.8168794767989</v>
      </c>
      <c r="N91" s="98">
        <f>M91/L91</f>
        <v>1035.9389598255996</v>
      </c>
      <c r="O91" s="100">
        <f>L91-I91</f>
        <v>0</v>
      </c>
      <c r="P91" s="101">
        <f>N91-K91</f>
        <v>-164.06104017440043</v>
      </c>
      <c r="Q91" s="102">
        <f>N91/K91</f>
        <v>0.863282466521333</v>
      </c>
      <c r="R91" s="272"/>
      <c r="S91" s="1">
        <v>0.20380787037037038</v>
      </c>
      <c r="T91" s="2">
        <v>0.24097222222222223</v>
      </c>
      <c r="U91" s="103">
        <v>16.483333333333327</v>
      </c>
      <c r="V91" s="104">
        <v>53.516666666666666</v>
      </c>
      <c r="W91" s="105"/>
      <c r="X91" s="106"/>
      <c r="Y91" s="264"/>
      <c r="Z91" s="265"/>
      <c r="AA91" s="110">
        <f>M91-J91</f>
        <v>-492.18312052320107</v>
      </c>
      <c r="AB91" s="102">
        <f>M91/J91</f>
        <v>0.863282466521333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7142</v>
      </c>
      <c r="G92" s="94">
        <f t="shared" si="23"/>
        <v>101987.76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3110.1003991774528</v>
      </c>
      <c r="N92" s="98">
        <f>M92/L92</f>
        <v>1036.7001330591509</v>
      </c>
      <c r="O92" s="100">
        <f>L92-I92</f>
        <v>0</v>
      </c>
      <c r="P92" s="101">
        <f>N92-K92</f>
        <v>-163.29986694084914</v>
      </c>
      <c r="Q92" s="102">
        <f>N92/K92</f>
        <v>0.86391677754929241</v>
      </c>
      <c r="R92" s="272"/>
      <c r="S92" s="1">
        <v>0.25223379629629628</v>
      </c>
      <c r="T92" s="2">
        <v>0.34791666666666665</v>
      </c>
      <c r="U92" s="103">
        <v>16.216666666666629</v>
      </c>
      <c r="V92" s="104">
        <v>137.78333333333333</v>
      </c>
      <c r="W92" s="105"/>
      <c r="X92" s="106"/>
      <c r="Y92" s="264"/>
      <c r="Z92" s="265"/>
      <c r="AA92" s="110">
        <f>M92-J92</f>
        <v>-489.8996008225472</v>
      </c>
      <c r="AB92" s="102">
        <f>M92/J92</f>
        <v>0.86391677754929241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5759</v>
      </c>
      <c r="G93" s="94">
        <f t="shared" si="23"/>
        <v>80798.76999999999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2672.7343044991617</v>
      </c>
      <c r="N93" s="98">
        <f>M93/L93</f>
        <v>890.91143483305393</v>
      </c>
      <c r="O93" s="100">
        <f>L93-I93</f>
        <v>0</v>
      </c>
      <c r="P93" s="101">
        <f>N93-K93</f>
        <v>-109.08856516694607</v>
      </c>
      <c r="Q93" s="102">
        <f>N93/K93</f>
        <v>0.89091143483305391</v>
      </c>
      <c r="R93" s="272"/>
      <c r="S93" s="1">
        <v>0.35972222222222222</v>
      </c>
      <c r="T93" s="2">
        <v>0.44950231481481484</v>
      </c>
      <c r="U93" s="103">
        <v>17.000000000000021</v>
      </c>
      <c r="V93" s="104">
        <v>129.28333333333336</v>
      </c>
      <c r="W93" s="105"/>
      <c r="X93" s="106"/>
      <c r="Y93" s="264"/>
      <c r="Z93" s="265"/>
      <c r="AA93" s="110">
        <f>M93-J93</f>
        <v>-327.26569550083832</v>
      </c>
      <c r="AB93" s="102">
        <f>M93/J93</f>
        <v>0.89091143483305391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3000.7194651314185</v>
      </c>
      <c r="N106" s="138">
        <f t="shared" ref="N106:N111" si="28">M106/L106</f>
        <v>1000.2398217104728</v>
      </c>
      <c r="O106" s="139">
        <f t="shared" ref="O106:O111" si="29">L106-I106</f>
        <v>0</v>
      </c>
      <c r="P106" s="140">
        <f t="shared" ref="P106:P111" si="30">N106-K106</f>
        <v>-149.76017828952718</v>
      </c>
      <c r="Q106" s="141">
        <f t="shared" ref="Q106:Q111" si="31">N106/K106</f>
        <v>0.86977375800910683</v>
      </c>
      <c r="R106" s="273"/>
      <c r="S106" s="142">
        <f>S90</f>
        <v>0.16699074074074075</v>
      </c>
      <c r="T106" s="143">
        <f>INDEX(T90:T105,COUNTA(T90:T105))</f>
        <v>0.44950231481481484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-449.28053486858153</v>
      </c>
      <c r="AB106" s="141">
        <f t="shared" ref="AB106:AB111" si="33">M106/J106</f>
        <v>0.86977375800910683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1940</v>
      </c>
      <c r="G107" s="158">
        <f t="shared" ref="G107:G111" si="34">E107*F107</f>
        <v>48558.200000000004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2912.4270225187656</v>
      </c>
      <c r="N107" s="162">
        <f t="shared" si="28"/>
        <v>728.10675562969141</v>
      </c>
      <c r="O107" s="164">
        <f t="shared" si="29"/>
        <v>0</v>
      </c>
      <c r="P107" s="165">
        <f t="shared" si="30"/>
        <v>-96.893244370308594</v>
      </c>
      <c r="Q107" s="151">
        <f t="shared" si="31"/>
        <v>0.88255364318750473</v>
      </c>
      <c r="R107" s="271">
        <f>Q123</f>
        <v>0.88703968906357988</v>
      </c>
      <c r="S107" s="166">
        <v>0.16668981481481482</v>
      </c>
      <c r="T107" s="167">
        <v>0.19444444444444445</v>
      </c>
      <c r="U107" s="168"/>
      <c r="V107" s="169">
        <v>39.966666666666669</v>
      </c>
      <c r="W107" s="167"/>
      <c r="X107" s="170"/>
      <c r="Y107" s="274"/>
      <c r="Z107" s="275"/>
      <c r="AA107" s="108">
        <f t="shared" si="32"/>
        <v>-387.57297748123437</v>
      </c>
      <c r="AB107" s="151">
        <f t="shared" si="33"/>
        <v>0.88255364318750473</v>
      </c>
      <c r="AC107" s="276">
        <f>AB123</f>
        <v>0.88703968906357988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1394</v>
      </c>
      <c r="G108" s="94">
        <f t="shared" si="34"/>
        <v>35477.299999999996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2910.9048723897922</v>
      </c>
      <c r="N108" s="98">
        <f t="shared" si="28"/>
        <v>727.72621809744805</v>
      </c>
      <c r="O108" s="100">
        <f t="shared" si="29"/>
        <v>0</v>
      </c>
      <c r="P108" s="101">
        <f t="shared" si="30"/>
        <v>-97.273781902551946</v>
      </c>
      <c r="Q108" s="102">
        <f t="shared" si="31"/>
        <v>0.88209238557266434</v>
      </c>
      <c r="R108" s="272"/>
      <c r="S108" s="1">
        <v>0.20504629629629631</v>
      </c>
      <c r="T108" s="2">
        <v>0.22500000000000001</v>
      </c>
      <c r="U108" s="103">
        <v>15.266666666666682</v>
      </c>
      <c r="V108" s="104">
        <v>28.73333333333332</v>
      </c>
      <c r="W108" s="105"/>
      <c r="X108" s="112"/>
      <c r="Y108" s="264"/>
      <c r="Z108" s="265"/>
      <c r="AA108" s="110">
        <f t="shared" si="32"/>
        <v>-389.09512761020778</v>
      </c>
      <c r="AB108" s="102">
        <f t="shared" si="33"/>
        <v>0.88209238557266434</v>
      </c>
      <c r="AC108" s="277"/>
    </row>
    <row r="109" spans="1:29" ht="15.75" customHeight="1">
      <c r="A109" s="280"/>
      <c r="B109" s="91" t="s">
        <v>110</v>
      </c>
      <c r="C109" s="262" t="s">
        <v>192</v>
      </c>
      <c r="D109" s="263"/>
      <c r="E109" s="92">
        <v>30</v>
      </c>
      <c r="F109" s="93">
        <v>2109</v>
      </c>
      <c r="G109" s="94">
        <f t="shared" si="34"/>
        <v>63270</v>
      </c>
      <c r="H109" s="95"/>
      <c r="I109" s="96">
        <v>4</v>
      </c>
      <c r="J109" s="97">
        <v>3000</v>
      </c>
      <c r="K109" s="98">
        <f t="shared" si="24"/>
        <v>750</v>
      </c>
      <c r="L109" s="99">
        <v>4</v>
      </c>
      <c r="M109" s="97">
        <f>F109/V109*60</f>
        <v>2681.8791946308729</v>
      </c>
      <c r="N109" s="98">
        <f t="shared" si="28"/>
        <v>670.46979865771823</v>
      </c>
      <c r="O109" s="100">
        <f t="shared" si="29"/>
        <v>0</v>
      </c>
      <c r="P109" s="101">
        <f t="shared" si="30"/>
        <v>-79.530201342281771</v>
      </c>
      <c r="Q109" s="102">
        <f t="shared" si="31"/>
        <v>0.89395973154362429</v>
      </c>
      <c r="R109" s="272"/>
      <c r="S109" s="1">
        <v>0.23541666666666666</v>
      </c>
      <c r="T109" s="2">
        <v>0.26818287037037036</v>
      </c>
      <c r="U109" s="103">
        <v>14.999999999999986</v>
      </c>
      <c r="V109" s="104">
        <v>47.18333333333333</v>
      </c>
      <c r="W109" s="105"/>
      <c r="X109" s="112"/>
      <c r="Y109" s="264"/>
      <c r="Z109" s="265"/>
      <c r="AA109" s="110">
        <f t="shared" si="32"/>
        <v>-318.12080536912708</v>
      </c>
      <c r="AB109" s="102">
        <f t="shared" si="33"/>
        <v>0.89395973154362429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2102</v>
      </c>
      <c r="G110" s="94">
        <f t="shared" si="34"/>
        <v>52171.64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2916.0693641618523</v>
      </c>
      <c r="N110" s="98">
        <f t="shared" si="28"/>
        <v>729.01734104046307</v>
      </c>
      <c r="O110" s="100">
        <f t="shared" si="29"/>
        <v>0</v>
      </c>
      <c r="P110" s="101">
        <f t="shared" si="30"/>
        <v>-95.982658959536934</v>
      </c>
      <c r="Q110" s="102">
        <f t="shared" si="31"/>
        <v>0.88365738307934916</v>
      </c>
      <c r="R110" s="272"/>
      <c r="S110" s="1">
        <v>0.27847222222222223</v>
      </c>
      <c r="T110" s="2">
        <v>0.30850694444444443</v>
      </c>
      <c r="U110" s="103">
        <v>14.816666666666691</v>
      </c>
      <c r="V110" s="104">
        <v>43.249999999999964</v>
      </c>
      <c r="W110" s="105"/>
      <c r="X110" s="106"/>
      <c r="Y110" s="264"/>
      <c r="Z110" s="265"/>
      <c r="AA110" s="110">
        <f t="shared" si="32"/>
        <v>-383.93063583814774</v>
      </c>
      <c r="AB110" s="102">
        <f t="shared" si="33"/>
        <v>0.88365738307934916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3711</v>
      </c>
      <c r="G111" s="94">
        <f t="shared" si="34"/>
        <v>111330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2682.6506024096375</v>
      </c>
      <c r="N111" s="98">
        <f t="shared" si="28"/>
        <v>894.21686746987916</v>
      </c>
      <c r="O111" s="100">
        <f t="shared" si="29"/>
        <v>0</v>
      </c>
      <c r="P111" s="101">
        <f t="shared" si="30"/>
        <v>-105.78313253012084</v>
      </c>
      <c r="Q111" s="102">
        <f t="shared" si="31"/>
        <v>0.89421686746987916</v>
      </c>
      <c r="R111" s="272"/>
      <c r="S111" s="1">
        <v>0.31944444444444442</v>
      </c>
      <c r="T111" s="2">
        <v>0.37708333333333333</v>
      </c>
      <c r="U111" s="103">
        <v>15.749999999999984</v>
      </c>
      <c r="V111" s="104">
        <v>83.000000000000028</v>
      </c>
      <c r="W111" s="105"/>
      <c r="X111" s="106"/>
      <c r="Y111" s="264"/>
      <c r="Z111" s="265"/>
      <c r="AA111" s="110">
        <f t="shared" si="32"/>
        <v>-317.34939759036251</v>
      </c>
      <c r="AB111" s="102">
        <f t="shared" si="33"/>
        <v>0.89421686746987916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2820.7862112221842</v>
      </c>
      <c r="N123" s="138">
        <f t="shared" ref="N123:N128" si="38">M123/L123</f>
        <v>742.31216084794323</v>
      </c>
      <c r="O123" s="139">
        <f t="shared" ref="O123:O128" si="39">L123-I123</f>
        <v>0</v>
      </c>
      <c r="P123" s="140">
        <f t="shared" ref="P123:P128" si="40">N123-K123</f>
        <v>-94.529944415214686</v>
      </c>
      <c r="Q123" s="141">
        <f t="shared" ref="Q123:Q128" si="41">N123/K123</f>
        <v>0.88703968906357988</v>
      </c>
      <c r="R123" s="273"/>
      <c r="S123" s="142">
        <f>S107</f>
        <v>0.16668981481481482</v>
      </c>
      <c r="T123" s="143">
        <f>INDEX(T107:T122,COUNTA(T107:T122))</f>
        <v>0.37708333333333333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-359.21378877781581</v>
      </c>
      <c r="AB123" s="141">
        <f t="shared" ref="AB123:AB128" si="43">M123/J123</f>
        <v>0.88703968906357988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249</v>
      </c>
      <c r="G124" s="158">
        <f t="shared" ref="G124:G128" si="44">E124*F124</f>
        <v>3341.58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3201.4285714285461</v>
      </c>
      <c r="N124" s="162">
        <f t="shared" si="38"/>
        <v>533.57142857142435</v>
      </c>
      <c r="O124" s="164">
        <f t="shared" si="39"/>
        <v>0</v>
      </c>
      <c r="P124" s="165">
        <f t="shared" si="40"/>
        <v>-66.428571428575651</v>
      </c>
      <c r="Q124" s="151">
        <f t="shared" si="41"/>
        <v>0.88928571428570724</v>
      </c>
      <c r="R124" s="271">
        <f>Q140</f>
        <v>0.87090340978533554</v>
      </c>
      <c r="S124" s="166">
        <v>0.70856481481481481</v>
      </c>
      <c r="T124" s="167">
        <v>0.71180555555555558</v>
      </c>
      <c r="U124" s="168"/>
      <c r="V124" s="169">
        <v>4.6666666666667034</v>
      </c>
      <c r="W124" s="167"/>
      <c r="X124" s="170"/>
      <c r="Y124" s="274"/>
      <c r="Z124" s="275"/>
      <c r="AA124" s="108">
        <f t="shared" si="42"/>
        <v>-398.57142857145391</v>
      </c>
      <c r="AB124" s="151">
        <f t="shared" si="43"/>
        <v>0.88928571428570724</v>
      </c>
      <c r="AC124" s="276">
        <f>AB140</f>
        <v>0.87090340978533554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1750</v>
      </c>
      <c r="G125" s="94">
        <f t="shared" si="44"/>
        <v>44870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3140.5782652043863</v>
      </c>
      <c r="N125" s="98">
        <f t="shared" si="38"/>
        <v>285.50711501858058</v>
      </c>
      <c r="O125" s="100">
        <f t="shared" si="39"/>
        <v>0</v>
      </c>
      <c r="P125" s="101">
        <f t="shared" si="40"/>
        <v>-41.765612254146674</v>
      </c>
      <c r="Q125" s="102">
        <f t="shared" si="41"/>
        <v>0.87238285144566297</v>
      </c>
      <c r="R125" s="272"/>
      <c r="S125" s="1">
        <v>0.71527777777777779</v>
      </c>
      <c r="T125" s="2">
        <v>0.73849537037037039</v>
      </c>
      <c r="U125" s="103">
        <v>4.9999999999999822</v>
      </c>
      <c r="V125" s="104">
        <v>33.433333333333337</v>
      </c>
      <c r="W125" s="105"/>
      <c r="X125" s="112"/>
      <c r="Y125" s="264"/>
      <c r="Z125" s="265"/>
      <c r="AA125" s="110">
        <f t="shared" si="42"/>
        <v>-459.4217347956137</v>
      </c>
      <c r="AB125" s="102">
        <f t="shared" si="43"/>
        <v>0.87238285144566285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2135</v>
      </c>
      <c r="G126" s="94">
        <f t="shared" si="44"/>
        <v>63025.2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3115.5249290636416</v>
      </c>
      <c r="N126" s="98">
        <f t="shared" si="38"/>
        <v>183.26617229786126</v>
      </c>
      <c r="O126" s="100">
        <f t="shared" si="39"/>
        <v>0</v>
      </c>
      <c r="P126" s="101">
        <f t="shared" si="40"/>
        <v>-28.498533584491668</v>
      </c>
      <c r="Q126" s="102">
        <f t="shared" si="41"/>
        <v>0.86542359140656711</v>
      </c>
      <c r="R126" s="272"/>
      <c r="S126" s="1">
        <v>0.7416666666666667</v>
      </c>
      <c r="T126" s="2">
        <v>0.77021990740740742</v>
      </c>
      <c r="U126" s="103">
        <v>4.5666666666666877</v>
      </c>
      <c r="V126" s="104">
        <v>41.116666666666646</v>
      </c>
      <c r="W126" s="105"/>
      <c r="X126" s="112"/>
      <c r="Y126" s="264"/>
      <c r="Z126" s="265"/>
      <c r="AA126" s="110">
        <f t="shared" si="42"/>
        <v>-484.47507093635841</v>
      </c>
      <c r="AB126" s="102">
        <f t="shared" si="43"/>
        <v>0.86542359140656711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2338</v>
      </c>
      <c r="G127" s="94">
        <f t="shared" si="44"/>
        <v>69789.3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3115.0259067357583</v>
      </c>
      <c r="N127" s="98">
        <f t="shared" si="38"/>
        <v>183.2368180432799</v>
      </c>
      <c r="O127" s="100">
        <f t="shared" si="39"/>
        <v>0</v>
      </c>
      <c r="P127" s="101">
        <f t="shared" si="40"/>
        <v>-28.527887839073031</v>
      </c>
      <c r="Q127" s="102">
        <f t="shared" si="41"/>
        <v>0.86528497409326621</v>
      </c>
      <c r="R127" s="272"/>
      <c r="S127" s="1">
        <v>0.77361111111111114</v>
      </c>
      <c r="T127" s="2">
        <v>0.80488425925925922</v>
      </c>
      <c r="U127" s="103">
        <v>4.8833333333333506</v>
      </c>
      <c r="V127" s="104">
        <v>45.033333333333232</v>
      </c>
      <c r="W127" s="105"/>
      <c r="X127" s="106"/>
      <c r="Y127" s="264"/>
      <c r="Z127" s="265"/>
      <c r="AA127" s="110">
        <f t="shared" si="42"/>
        <v>-484.97409326424167</v>
      </c>
      <c r="AB127" s="102">
        <f t="shared" si="43"/>
        <v>0.86528497409326621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2933</v>
      </c>
      <c r="G128" s="94">
        <f t="shared" si="44"/>
        <v>83795.81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3103.7037037037085</v>
      </c>
      <c r="N128" s="98">
        <f t="shared" si="38"/>
        <v>258.64197530864237</v>
      </c>
      <c r="O128" s="100">
        <f t="shared" si="39"/>
        <v>0</v>
      </c>
      <c r="P128" s="101">
        <f t="shared" si="40"/>
        <v>-41.358024691357627</v>
      </c>
      <c r="Q128" s="102">
        <f t="shared" si="41"/>
        <v>0.8621399176954746</v>
      </c>
      <c r="R128" s="272"/>
      <c r="S128" s="1">
        <v>0.80854166666666671</v>
      </c>
      <c r="T128" s="2">
        <v>0.84791666666666665</v>
      </c>
      <c r="U128" s="103">
        <v>5.2666666666667972</v>
      </c>
      <c r="V128" s="104">
        <v>56.69999999999991</v>
      </c>
      <c r="W128" s="105"/>
      <c r="X128" s="106"/>
      <c r="Y128" s="264"/>
      <c r="Z128" s="265"/>
      <c r="AA128" s="110">
        <f t="shared" si="42"/>
        <v>-496.29629629629153</v>
      </c>
      <c r="AB128" s="102">
        <f t="shared" si="43"/>
        <v>0.8621399176954746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3135.252275227208</v>
      </c>
      <c r="N140" s="138">
        <f>M140/L140</f>
        <v>248.82954565295302</v>
      </c>
      <c r="O140" s="139">
        <f>L140-I140</f>
        <v>0</v>
      </c>
      <c r="P140" s="140">
        <f>N140-K140</f>
        <v>-36.884740061332707</v>
      </c>
      <c r="Q140" s="141">
        <f>N140/K140</f>
        <v>0.87090340978533554</v>
      </c>
      <c r="R140" s="273"/>
      <c r="S140" s="142">
        <f>S124</f>
        <v>0.70856481481481481</v>
      </c>
      <c r="T140" s="143">
        <f>INDEX(T124:T139,COUNTA(T124:T139))</f>
        <v>0.84791666666666665</v>
      </c>
      <c r="U140" s="144"/>
      <c r="V140" s="155"/>
      <c r="W140" s="134"/>
      <c r="X140" s="138"/>
      <c r="Y140" s="260"/>
      <c r="Z140" s="261"/>
      <c r="AA140" s="156">
        <f>M140-J140</f>
        <v>-464.74772477279203</v>
      </c>
      <c r="AB140" s="141">
        <f>M140/J140</f>
        <v>0.87090340978533554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2237</v>
      </c>
      <c r="G141" s="158">
        <f t="shared" ref="G141:G143" si="48">E141*F141</f>
        <v>49683.770000000004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2648.2078263729045</v>
      </c>
      <c r="N141" s="162">
        <f>M141/L141</f>
        <v>662.05195659322612</v>
      </c>
      <c r="O141" s="164">
        <f>L141-I141</f>
        <v>0</v>
      </c>
      <c r="P141" s="165">
        <f>N141-K141</f>
        <v>-87.948043406773877</v>
      </c>
      <c r="Q141" s="151">
        <f>N141/K141</f>
        <v>0.88273594212430151</v>
      </c>
      <c r="R141" s="271">
        <f>Q157</f>
        <v>0.88810340206222815</v>
      </c>
      <c r="S141" s="166">
        <v>0.70855324074074078</v>
      </c>
      <c r="T141" s="167">
        <v>0.74375000000000002</v>
      </c>
      <c r="U141" s="168"/>
      <c r="V141" s="169">
        <v>50.683333333333316</v>
      </c>
      <c r="W141" s="172"/>
      <c r="X141" s="150"/>
      <c r="Y141" s="274"/>
      <c r="Z141" s="275"/>
      <c r="AA141" s="108">
        <f>M141-J141</f>
        <v>-351.79217362709551</v>
      </c>
      <c r="AB141" s="151">
        <f>M141/J141</f>
        <v>0.88273594212430151</v>
      </c>
      <c r="AC141" s="276">
        <f>AB157</f>
        <v>0.88810340206222815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3121</v>
      </c>
      <c r="G142" s="94">
        <f t="shared" si="48"/>
        <v>52120.7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2938.9484697881248</v>
      </c>
      <c r="N142" s="98">
        <f>M142/L142</f>
        <v>979.64948992937491</v>
      </c>
      <c r="O142" s="100">
        <f>L142-I142</f>
        <v>0</v>
      </c>
      <c r="P142" s="101">
        <f>N142-K142</f>
        <v>-120.35051007062509</v>
      </c>
      <c r="Q142" s="102">
        <f>N142/K142</f>
        <v>0.89059044539034082</v>
      </c>
      <c r="R142" s="272"/>
      <c r="S142" s="1">
        <v>0.74741898148148145</v>
      </c>
      <c r="T142" s="2">
        <v>0.79166666666666663</v>
      </c>
      <c r="U142" s="103">
        <v>5.2833333333332533</v>
      </c>
      <c r="V142" s="104">
        <v>63.716666666666661</v>
      </c>
      <c r="W142" s="105"/>
      <c r="X142" s="106"/>
      <c r="Y142" s="264"/>
      <c r="Z142" s="265"/>
      <c r="AA142" s="110">
        <f>M142-J142</f>
        <v>-361.05153021187516</v>
      </c>
      <c r="AB142" s="102">
        <f>M142/J142</f>
        <v>0.89059044539034082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6034</v>
      </c>
      <c r="G143" s="94">
        <f t="shared" si="48"/>
        <v>107948.26000000001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2938.6363636363617</v>
      </c>
      <c r="N143" s="98">
        <f>M143/L143</f>
        <v>734.65909090909042</v>
      </c>
      <c r="O143" s="100">
        <f>L143-I143</f>
        <v>0</v>
      </c>
      <c r="P143" s="101">
        <f>N143-K143</f>
        <v>-90.340909090909577</v>
      </c>
      <c r="Q143" s="102">
        <f>N143/K143</f>
        <v>0.89049586776859446</v>
      </c>
      <c r="R143" s="272"/>
      <c r="S143" s="1">
        <v>0.79513888888888884</v>
      </c>
      <c r="T143" s="2">
        <v>0.88069444444444445</v>
      </c>
      <c r="U143" s="103">
        <v>4.9999999999999822</v>
      </c>
      <c r="V143" s="104">
        <v>123.20000000000007</v>
      </c>
      <c r="W143" s="105"/>
      <c r="X143" s="106"/>
      <c r="Y143" s="264"/>
      <c r="Z143" s="265"/>
      <c r="AA143" s="110">
        <f>M143-J143</f>
        <v>-361.36363636363831</v>
      </c>
      <c r="AB143" s="102">
        <f>M143/J143</f>
        <v>0.89049586776859446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2841.9308865991302</v>
      </c>
      <c r="N157" s="138">
        <f>M157/L157</f>
        <v>775.07205998158099</v>
      </c>
      <c r="O157" s="139">
        <f>L157-I157</f>
        <v>0</v>
      </c>
      <c r="P157" s="140">
        <f>N157-K157</f>
        <v>-97.655212745691756</v>
      </c>
      <c r="Q157" s="141">
        <f>N157/K157</f>
        <v>0.88810340206222815</v>
      </c>
      <c r="R157" s="273"/>
      <c r="S157" s="142">
        <f>S141</f>
        <v>0.70855324074074078</v>
      </c>
      <c r="T157" s="143">
        <f>INDEX(T141:T156,COUNTA(T141:T156))</f>
        <v>0.88069444444444445</v>
      </c>
      <c r="U157" s="144"/>
      <c r="V157" s="155"/>
      <c r="W157" s="88"/>
      <c r="X157" s="90"/>
      <c r="Y157" s="260"/>
      <c r="Z157" s="261"/>
      <c r="AA157" s="156">
        <f>M157-J157</f>
        <v>-358.06911340086981</v>
      </c>
      <c r="AB157" s="141">
        <f>M157/J157</f>
        <v>0.88810340206222815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2038</v>
      </c>
      <c r="G158" s="158">
        <f t="shared" ref="G158:G160" si="53">E158*F158</f>
        <v>45406.64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2941.7802726543664</v>
      </c>
      <c r="N158" s="162">
        <f>M158/L158</f>
        <v>588.35605453087328</v>
      </c>
      <c r="O158" s="164">
        <f>L158-I158</f>
        <v>0</v>
      </c>
      <c r="P158" s="165">
        <f>N158-K158</f>
        <v>-71.64394546912672</v>
      </c>
      <c r="Q158" s="151">
        <f>N158/K158</f>
        <v>0.89144856747102008</v>
      </c>
      <c r="R158" s="271">
        <f>Q174</f>
        <v>0.89093210683896329</v>
      </c>
      <c r="S158" s="166">
        <v>0.70863425925925927</v>
      </c>
      <c r="T158" s="167">
        <v>0.73750000000000004</v>
      </c>
      <c r="U158" s="168"/>
      <c r="V158" s="169">
        <v>41.56666666666672</v>
      </c>
      <c r="W158" s="172"/>
      <c r="X158" s="150"/>
      <c r="Y158" s="274"/>
      <c r="Z158" s="275"/>
      <c r="AA158" s="108">
        <f>M158-J158</f>
        <v>-358.2197273456336</v>
      </c>
      <c r="AB158" s="151">
        <f>M158/J158</f>
        <v>0.89144856747102008</v>
      </c>
      <c r="AC158" s="276">
        <f>AB174</f>
        <v>0.89093210683896329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1269</v>
      </c>
      <c r="G159" s="94">
        <f t="shared" si="53"/>
        <v>23070.42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2939.7683397683522</v>
      </c>
      <c r="N159" s="98">
        <f>M159/L159</f>
        <v>734.94208494208806</v>
      </c>
      <c r="O159" s="100">
        <f>L159-I159</f>
        <v>0</v>
      </c>
      <c r="P159" s="101">
        <f>N159-K159</f>
        <v>-90.057915057911941</v>
      </c>
      <c r="Q159" s="102">
        <f>N159/K159</f>
        <v>0.89083889083889467</v>
      </c>
      <c r="R159" s="272"/>
      <c r="S159" s="1">
        <v>0.74173611111111115</v>
      </c>
      <c r="T159" s="2">
        <v>0.75972222222222219</v>
      </c>
      <c r="U159" s="103">
        <v>6.0999999999999943</v>
      </c>
      <c r="V159" s="104">
        <v>25.899999999999892</v>
      </c>
      <c r="W159" s="105"/>
      <c r="X159" s="106"/>
      <c r="Y159" s="264"/>
      <c r="Z159" s="265"/>
      <c r="AA159" s="110">
        <f>M159-J159</f>
        <v>-360.23166023164777</v>
      </c>
      <c r="AB159" s="102">
        <f>M159/J159</f>
        <v>0.89083889083889467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9345</v>
      </c>
      <c r="G160" s="94">
        <f t="shared" si="53"/>
        <v>155687.70000000001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2938.6792452830173</v>
      </c>
      <c r="N160" s="98">
        <f>M160/L160</f>
        <v>734.66981132075432</v>
      </c>
      <c r="O160" s="100">
        <f>L160-I160</f>
        <v>0</v>
      </c>
      <c r="P160" s="101">
        <f>N160-K160</f>
        <v>-90.33018867924568</v>
      </c>
      <c r="Q160" s="102">
        <f>N160/K160</f>
        <v>0.89050886220697489</v>
      </c>
      <c r="R160" s="272"/>
      <c r="S160" s="1">
        <v>0.76402777777777775</v>
      </c>
      <c r="T160" s="2">
        <v>0.89652777777777781</v>
      </c>
      <c r="U160" s="103">
        <v>6.2000000000000099</v>
      </c>
      <c r="V160" s="104">
        <v>190.8000000000001</v>
      </c>
      <c r="W160" s="105"/>
      <c r="X160" s="106"/>
      <c r="Y160" s="264"/>
      <c r="Z160" s="265"/>
      <c r="AA160" s="110">
        <f>M160-J160</f>
        <v>-361.32075471698272</v>
      </c>
      <c r="AB160" s="102">
        <f>M160/J160</f>
        <v>0.89050886220697489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2940.0759525685789</v>
      </c>
      <c r="N174" s="138">
        <f>M174/L174</f>
        <v>678.47906597736437</v>
      </c>
      <c r="O174" s="139">
        <f>L174-I174</f>
        <v>0</v>
      </c>
      <c r="P174" s="140">
        <f>N174-K174</f>
        <v>-83.059395561097176</v>
      </c>
      <c r="Q174" s="141">
        <f>N174/K174</f>
        <v>0.89093210683896329</v>
      </c>
      <c r="R174" s="273"/>
      <c r="S174" s="142">
        <f>S158</f>
        <v>0.70863425925925927</v>
      </c>
      <c r="T174" s="143">
        <f>INDEX(T158:T173,COUNTA(T158:T173))</f>
        <v>0.89652777777777781</v>
      </c>
      <c r="U174" s="144"/>
      <c r="V174" s="155"/>
      <c r="W174" s="88"/>
      <c r="X174" s="90"/>
      <c r="Y174" s="260"/>
      <c r="Z174" s="261"/>
      <c r="AA174" s="156">
        <f>M174-J174</f>
        <v>-359.92404743142106</v>
      </c>
      <c r="AB174" s="141">
        <f>M174/J174</f>
        <v>0.89093210683896329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1092</v>
      </c>
      <c r="G175" s="158">
        <f t="shared" ref="G175:G178" si="58">E175*F175</f>
        <v>15320.759999999998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2676.1061946902782</v>
      </c>
      <c r="N175" s="162">
        <f>M175/L175</f>
        <v>892.03539823009271</v>
      </c>
      <c r="O175" s="164">
        <f>L175-I175</f>
        <v>0</v>
      </c>
      <c r="P175" s="165">
        <f>N175-K175</f>
        <v>-107.96460176990729</v>
      </c>
      <c r="Q175" s="151">
        <f>N175/K175</f>
        <v>0.8920353982300927</v>
      </c>
      <c r="R175" s="271">
        <f>Q191</f>
        <v>0.8835482125402454</v>
      </c>
      <c r="S175" s="166">
        <v>0.70833333333333337</v>
      </c>
      <c r="T175" s="167">
        <v>0.7253356481481481</v>
      </c>
      <c r="U175" s="168"/>
      <c r="V175" s="169">
        <v>24.483333333333217</v>
      </c>
      <c r="W175" s="172"/>
      <c r="X175" s="150"/>
      <c r="Y175" s="274"/>
      <c r="Z175" s="275"/>
      <c r="AA175" s="108">
        <f>M175-J175</f>
        <v>-323.89380530972176</v>
      </c>
      <c r="AB175" s="151">
        <f>M175/J175</f>
        <v>0.8920353982300927</v>
      </c>
      <c r="AC175" s="276">
        <f>AB191</f>
        <v>0.8835482125402454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2329</v>
      </c>
      <c r="G176" s="94">
        <f t="shared" si="58"/>
        <v>42341.22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2672.7446605036703</v>
      </c>
      <c r="N176" s="98">
        <f>M176/L176</f>
        <v>668.18616512591757</v>
      </c>
      <c r="O176" s="100">
        <f>L176-I176</f>
        <v>0</v>
      </c>
      <c r="P176" s="101">
        <f>N176-K176</f>
        <v>-81.813834874082431</v>
      </c>
      <c r="Q176" s="102">
        <f>N176/K176</f>
        <v>0.89091488683455677</v>
      </c>
      <c r="R176" s="272"/>
      <c r="S176" s="1">
        <v>0.73611111111111116</v>
      </c>
      <c r="T176" s="2">
        <v>0.77241898148148147</v>
      </c>
      <c r="U176" s="103">
        <v>15.516666666666801</v>
      </c>
      <c r="V176" s="104">
        <v>52.283333333333246</v>
      </c>
      <c r="W176" s="105"/>
      <c r="X176" s="106"/>
      <c r="Y176" s="264"/>
      <c r="Z176" s="265"/>
      <c r="AA176" s="110">
        <f>M176-J176</f>
        <v>-327.25533949632973</v>
      </c>
      <c r="AB176" s="102">
        <f>M176/J176</f>
        <v>0.89091488683455677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5880</v>
      </c>
      <c r="G177" s="94">
        <f t="shared" si="58"/>
        <v>83966.399999999994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3109.2831962397195</v>
      </c>
      <c r="N177" s="98">
        <f>M177/L177</f>
        <v>1036.4277320799065</v>
      </c>
      <c r="O177" s="100">
        <f>L177-I177</f>
        <v>0</v>
      </c>
      <c r="P177" s="101">
        <f>N177-K177</f>
        <v>-163.57226792009351</v>
      </c>
      <c r="Q177" s="102">
        <f>N177/K177</f>
        <v>0.86368977673325542</v>
      </c>
      <c r="R177" s="272"/>
      <c r="S177" s="1">
        <v>0.78263888888888888</v>
      </c>
      <c r="T177" s="2">
        <v>0.86143518518518514</v>
      </c>
      <c r="U177" s="103">
        <v>14.716666666666676</v>
      </c>
      <c r="V177" s="104">
        <v>113.46666666666661</v>
      </c>
      <c r="W177" s="105">
        <v>0.86143518518518514</v>
      </c>
      <c r="X177" s="106">
        <v>0.91475694444444444</v>
      </c>
      <c r="Y177" s="264"/>
      <c r="Z177" s="265"/>
      <c r="AA177" s="110">
        <f>M177-J177</f>
        <v>-490.71680376028053</v>
      </c>
      <c r="AB177" s="102">
        <f>M177/J177</f>
        <v>0.86368977673325542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7968</v>
      </c>
      <c r="G178" s="94">
        <f t="shared" si="58"/>
        <v>111791.03999999999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2674.573426573425</v>
      </c>
      <c r="N178" s="98">
        <f>M178/L178</f>
        <v>891.52447552447495</v>
      </c>
      <c r="O178" s="100">
        <f>L178-I178</f>
        <v>0</v>
      </c>
      <c r="P178" s="101">
        <f>N178-K178</f>
        <v>-108.47552447552505</v>
      </c>
      <c r="Q178" s="102">
        <f>N178/K178</f>
        <v>0.891524475524475</v>
      </c>
      <c r="R178" s="272"/>
      <c r="S178" s="1">
        <v>0.91475694444444444</v>
      </c>
      <c r="T178" s="2">
        <v>1.038888888888889</v>
      </c>
      <c r="U178" s="103">
        <v>76.783333333333402</v>
      </c>
      <c r="V178" s="104">
        <v>178.75000000000011</v>
      </c>
      <c r="W178" s="105"/>
      <c r="X178" s="106"/>
      <c r="Y178" s="264"/>
      <c r="Z178" s="265"/>
      <c r="AA178" s="110">
        <f>M178-J178</f>
        <v>-325.42657342657503</v>
      </c>
      <c r="AB178" s="102">
        <f>M178/J178</f>
        <v>0.891524475524475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2783.1768695017731</v>
      </c>
      <c r="N191" s="138">
        <f t="shared" ref="N191:N197" si="62">M191/L191</f>
        <v>856.36211369285331</v>
      </c>
      <c r="O191" s="139">
        <f t="shared" ref="O191:O197" si="63">L191-I191</f>
        <v>0</v>
      </c>
      <c r="P191" s="140">
        <f t="shared" ref="P191:P197" si="64">N191-K191</f>
        <v>-112.86865553791597</v>
      </c>
      <c r="Q191" s="141">
        <f t="shared" ref="Q191:Q197" si="65">N191/K191</f>
        <v>0.8835482125402454</v>
      </c>
      <c r="R191" s="273"/>
      <c r="S191" s="142">
        <f>S175</f>
        <v>0.70833333333333337</v>
      </c>
      <c r="T191" s="143">
        <f>INDEX(T175:T190,COUNTA(T175:T190))</f>
        <v>1.038888888888889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-366.82313049822687</v>
      </c>
      <c r="AB191" s="141">
        <f t="shared" ref="AB191:AB197" si="67">M191/J191</f>
        <v>0.8835482125402454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1179</v>
      </c>
      <c r="G192" s="158">
        <f t="shared" ref="G192:G197" si="68">E192*F192</f>
        <v>21434.22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3111.7302052786022</v>
      </c>
      <c r="N192" s="162">
        <f t="shared" si="62"/>
        <v>1037.243401759534</v>
      </c>
      <c r="O192" s="164">
        <f t="shared" si="63"/>
        <v>0</v>
      </c>
      <c r="P192" s="165">
        <f t="shared" si="64"/>
        <v>-162.75659824046602</v>
      </c>
      <c r="Q192" s="151">
        <f t="shared" si="65"/>
        <v>0.86436950146627833</v>
      </c>
      <c r="R192" s="271">
        <f>Q208</f>
        <v>0.87010779408294536</v>
      </c>
      <c r="S192" s="166">
        <v>0.70851851851851855</v>
      </c>
      <c r="T192" s="167">
        <v>0.72430555555555554</v>
      </c>
      <c r="U192" s="168"/>
      <c r="V192" s="169">
        <v>22.733333333333263</v>
      </c>
      <c r="W192" s="167"/>
      <c r="X192" s="170"/>
      <c r="Y192" s="274"/>
      <c r="Z192" s="275"/>
      <c r="AA192" s="173">
        <f t="shared" si="66"/>
        <v>-488.26979472139783</v>
      </c>
      <c r="AB192" s="151">
        <f t="shared" si="67"/>
        <v>0.86436950146627833</v>
      </c>
      <c r="AC192" s="276">
        <f>AB208</f>
        <v>0.87010779408294547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1885</v>
      </c>
      <c r="G193" s="94">
        <f t="shared" si="68"/>
        <v>34269.300000000003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3109.9908340971688</v>
      </c>
      <c r="N193" s="98">
        <f t="shared" si="62"/>
        <v>1036.663611365723</v>
      </c>
      <c r="O193" s="100">
        <f t="shared" si="63"/>
        <v>0</v>
      </c>
      <c r="P193" s="101">
        <f t="shared" si="64"/>
        <v>-163.336388634277</v>
      </c>
      <c r="Q193" s="102">
        <f t="shared" si="65"/>
        <v>0.86388634280476917</v>
      </c>
      <c r="R193" s="272"/>
      <c r="S193" s="1">
        <v>0.73472222222222228</v>
      </c>
      <c r="T193" s="2">
        <v>0.75997685185185182</v>
      </c>
      <c r="U193" s="103">
        <v>15.000000000000107</v>
      </c>
      <c r="V193" s="104">
        <v>36.366666666666546</v>
      </c>
      <c r="W193" s="105"/>
      <c r="X193" s="112"/>
      <c r="Y193" s="264"/>
      <c r="Z193" s="265"/>
      <c r="AA193" s="174">
        <f t="shared" si="66"/>
        <v>-490.00916590283123</v>
      </c>
      <c r="AB193" s="102">
        <f t="shared" si="67"/>
        <v>0.86388634280476906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3016</v>
      </c>
      <c r="G194" s="94">
        <f t="shared" si="68"/>
        <v>74857.119999999995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2915.5746509130017</v>
      </c>
      <c r="N194" s="98">
        <f t="shared" si="62"/>
        <v>728.89366272825043</v>
      </c>
      <c r="O194" s="100">
        <f t="shared" si="63"/>
        <v>0</v>
      </c>
      <c r="P194" s="101">
        <f t="shared" si="64"/>
        <v>-96.106337271749567</v>
      </c>
      <c r="Q194" s="102">
        <f t="shared" si="65"/>
        <v>0.88350746997363694</v>
      </c>
      <c r="R194" s="272"/>
      <c r="S194" s="1">
        <v>0.77013888888888893</v>
      </c>
      <c r="T194" s="2">
        <v>0.81324074074074071</v>
      </c>
      <c r="U194" s="103">
        <v>14.633333333333436</v>
      </c>
      <c r="V194" s="104">
        <v>62.066666666666563</v>
      </c>
      <c r="W194" s="105"/>
      <c r="X194" s="112"/>
      <c r="Y194" s="264"/>
      <c r="Z194" s="265"/>
      <c r="AA194" s="174">
        <f t="shared" si="66"/>
        <v>-384.42534908699827</v>
      </c>
      <c r="AB194" s="102">
        <f t="shared" si="67"/>
        <v>0.88350746997363694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2521</v>
      </c>
      <c r="G195" s="94">
        <f t="shared" si="68"/>
        <v>63100.630000000005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2912.5802310654676</v>
      </c>
      <c r="N195" s="98">
        <f t="shared" si="62"/>
        <v>728.1450577663669</v>
      </c>
      <c r="O195" s="100">
        <f t="shared" si="63"/>
        <v>0</v>
      </c>
      <c r="P195" s="101">
        <f t="shared" si="64"/>
        <v>-96.854942233633096</v>
      </c>
      <c r="Q195" s="102">
        <f t="shared" si="65"/>
        <v>0.88260007001983865</v>
      </c>
      <c r="R195" s="272"/>
      <c r="S195" s="1">
        <v>0.82365740740740745</v>
      </c>
      <c r="T195" s="2">
        <v>0.85972222222222228</v>
      </c>
      <c r="U195" s="103">
        <v>15.000000000000107</v>
      </c>
      <c r="V195" s="104">
        <v>51.933333333333351</v>
      </c>
      <c r="W195" s="105">
        <v>0.85972222222222228</v>
      </c>
      <c r="X195" s="106">
        <v>0.91390046296296301</v>
      </c>
      <c r="Y195" s="264"/>
      <c r="Z195" s="265"/>
      <c r="AA195" s="174">
        <f t="shared" si="66"/>
        <v>-387.41976893453239</v>
      </c>
      <c r="AB195" s="102">
        <f t="shared" si="67"/>
        <v>0.88260007001983865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3112</v>
      </c>
      <c r="G196" s="94">
        <f t="shared" si="68"/>
        <v>56576.159999999996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3112.8646846346205</v>
      </c>
      <c r="N196" s="98">
        <f t="shared" si="62"/>
        <v>1037.6215615448734</v>
      </c>
      <c r="O196" s="100">
        <f t="shared" si="63"/>
        <v>0</v>
      </c>
      <c r="P196" s="101">
        <f t="shared" si="64"/>
        <v>-162.37843845512657</v>
      </c>
      <c r="Q196" s="102">
        <f t="shared" si="65"/>
        <v>0.86468463462072787</v>
      </c>
      <c r="R196" s="272"/>
      <c r="S196" s="1">
        <v>0.91390046296296301</v>
      </c>
      <c r="T196" s="2">
        <v>0.9555555555555556</v>
      </c>
      <c r="U196" s="103">
        <v>78.016666666666652</v>
      </c>
      <c r="V196" s="104">
        <v>59.983333333333334</v>
      </c>
      <c r="W196" s="105"/>
      <c r="X196" s="106"/>
      <c r="Y196" s="264"/>
      <c r="Z196" s="265"/>
      <c r="AA196" s="174">
        <f t="shared" si="66"/>
        <v>-487.13531536537948</v>
      </c>
      <c r="AB196" s="102">
        <f t="shared" si="67"/>
        <v>0.86468463462072798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5560</v>
      </c>
      <c r="G197" s="114">
        <f t="shared" si="68"/>
        <v>79396.800000000003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3109.5230697529942</v>
      </c>
      <c r="N197" s="98">
        <f t="shared" si="62"/>
        <v>1036.5076899176647</v>
      </c>
      <c r="O197" s="100">
        <f t="shared" si="63"/>
        <v>0</v>
      </c>
      <c r="P197" s="101">
        <f t="shared" si="64"/>
        <v>-163.49231008233528</v>
      </c>
      <c r="Q197" s="102">
        <f t="shared" si="65"/>
        <v>0.86375640826472055</v>
      </c>
      <c r="R197" s="272"/>
      <c r="S197" s="1">
        <v>0.96597222222222223</v>
      </c>
      <c r="T197" s="2">
        <v>1.040474537037037</v>
      </c>
      <c r="U197" s="103">
        <v>14.999999999999947</v>
      </c>
      <c r="V197" s="104">
        <v>107.28333333333322</v>
      </c>
      <c r="W197" s="105"/>
      <c r="X197" s="3"/>
      <c r="Y197" s="264"/>
      <c r="Z197" s="265"/>
      <c r="AA197" s="174">
        <f t="shared" si="66"/>
        <v>-490.47693024700584</v>
      </c>
      <c r="AB197" s="102">
        <f t="shared" si="67"/>
        <v>0.86375640826472055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3045.3772792903092</v>
      </c>
      <c r="N208" s="138">
        <f>M208/L208</f>
        <v>913.61318378709268</v>
      </c>
      <c r="O208" s="139">
        <f>L208-I208</f>
        <v>0</v>
      </c>
      <c r="P208" s="140">
        <f>N208-K208</f>
        <v>-136.38681621290732</v>
      </c>
      <c r="Q208" s="141">
        <f>N208/K208</f>
        <v>0.87010779408294536</v>
      </c>
      <c r="R208" s="273"/>
      <c r="S208" s="142">
        <f>S192</f>
        <v>0.70851851851851855</v>
      </c>
      <c r="T208" s="143">
        <f>INDEX(T192:T207,COUNTA(T192:T207))</f>
        <v>1.040474537037037</v>
      </c>
      <c r="U208" s="144"/>
      <c r="V208" s="155"/>
      <c r="W208" s="134"/>
      <c r="X208" s="138"/>
      <c r="Y208" s="260"/>
      <c r="Z208" s="261"/>
      <c r="AA208" s="176">
        <f>M208-J208</f>
        <v>-454.62272070969084</v>
      </c>
      <c r="AB208" s="141">
        <f>M208/J208</f>
        <v>0.87010779408294547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458" priority="1" operator="greaterThan">
      <formula>0</formula>
    </cfRule>
  </conditionalFormatting>
  <conditionalFormatting sqref="P5:P208 AA5:AA208">
    <cfRule type="cellIs" dxfId="457" priority="4" operator="lessThan">
      <formula>0</formula>
    </cfRule>
  </conditionalFormatting>
  <conditionalFormatting sqref="Q5:Q208 AB5:AB208">
    <cfRule type="cellIs" dxfId="456" priority="2" operator="greaterThan">
      <formula>1</formula>
    </cfRule>
    <cfRule type="cellIs" dxfId="455" priority="3" operator="lessThan">
      <formula>0.8</formula>
    </cfRule>
  </conditionalFormatting>
  <conditionalFormatting sqref="AC5:AC23 R5:R208 AC124:AC129">
    <cfRule type="cellIs" dxfId="454" priority="5" operator="lessThan">
      <formula>0.8</formula>
    </cfRule>
  </conditionalFormatting>
  <conditionalFormatting sqref="AC29:AC37">
    <cfRule type="cellIs" dxfId="453" priority="15" operator="lessThan">
      <formula>0.8</formula>
    </cfRule>
  </conditionalFormatting>
  <conditionalFormatting sqref="AC39:AC44">
    <cfRule type="cellIs" dxfId="452" priority="14" operator="lessThan">
      <formula>0.8</formula>
    </cfRule>
  </conditionalFormatting>
  <conditionalFormatting sqref="AC56:AC61">
    <cfRule type="cellIs" dxfId="451" priority="8" operator="lessThan">
      <formula>0.8</formula>
    </cfRule>
  </conditionalFormatting>
  <conditionalFormatting sqref="AC73">
    <cfRule type="cellIs" dxfId="450" priority="13" operator="lessThan">
      <formula>0.8</formula>
    </cfRule>
  </conditionalFormatting>
  <conditionalFormatting sqref="AC90">
    <cfRule type="cellIs" dxfId="449" priority="7" operator="lessThan">
      <formula>0.8</formula>
    </cfRule>
  </conditionalFormatting>
  <conditionalFormatting sqref="AC107:AC112">
    <cfRule type="cellIs" dxfId="448" priority="6" operator="lessThan">
      <formula>0.8</formula>
    </cfRule>
  </conditionalFormatting>
  <conditionalFormatting sqref="AC141">
    <cfRule type="cellIs" dxfId="447" priority="12" operator="lessThan">
      <formula>0.8</formula>
    </cfRule>
  </conditionalFormatting>
  <conditionalFormatting sqref="AC158">
    <cfRule type="cellIs" dxfId="446" priority="11" operator="lessThan">
      <formula>0.8</formula>
    </cfRule>
  </conditionalFormatting>
  <conditionalFormatting sqref="AC175">
    <cfRule type="cellIs" dxfId="445" priority="10" operator="lessThan">
      <formula>0.8</formula>
    </cfRule>
  </conditionalFormatting>
  <conditionalFormatting sqref="AC192:AC197">
    <cfRule type="cellIs" dxfId="444" priority="9" operator="lessThan">
      <formula>0.8</formula>
    </cfRule>
  </conditionalFormatting>
  <dataValidations count="1">
    <dataValidation type="list" allowBlank="1" showInputMessage="1" showErrorMessage="1" sqref="Y5:Z208" xr:uid="{0B48FAF3-2BE0-40BC-AC6B-EBB52327EFEB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5232-84F3-41D0-837B-A69C35E6F129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21" sqref="O21"/>
      <selection pane="bottomLeft" activeCell="O21" sqref="O21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113422</v>
      </c>
      <c r="E1" s="76" t="s">
        <v>3</v>
      </c>
      <c r="F1" s="77">
        <f>SUM(G5:G157)</f>
        <v>5128239.5800000029</v>
      </c>
      <c r="G1" s="78" t="s">
        <v>73</v>
      </c>
      <c r="H1" s="79">
        <f>L21+L38+L55+L72+L89+L106+L123+L140+L157</f>
        <v>170.35714285714286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45977</v>
      </c>
      <c r="B2" s="323"/>
      <c r="C2" s="81" t="s">
        <v>34</v>
      </c>
      <c r="D2" s="82">
        <f>AVERAGE(N21,N38,N55,N72,N89,N106,N123,N140,N157)</f>
        <v>143.02994331881342</v>
      </c>
      <c r="E2" s="82" t="s">
        <v>80</v>
      </c>
      <c r="F2" s="83">
        <f>F1/D1</f>
        <v>45.213799615594887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3261</v>
      </c>
      <c r="G5" s="158">
        <f t="shared" ref="G5:G7" si="0">E5*F5</f>
        <v>64241.7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1077.6207086469615</v>
      </c>
      <c r="N5" s="162">
        <f>M5/L5</f>
        <v>82.893900665150881</v>
      </c>
      <c r="O5" s="178">
        <f>L5-I5</f>
        <v>0</v>
      </c>
      <c r="P5" s="179">
        <f>N5-K5</f>
        <v>-9.4137916425414261</v>
      </c>
      <c r="Q5" s="131">
        <f>N5/K5</f>
        <v>0.89801725720580117</v>
      </c>
      <c r="R5" s="272">
        <f>Q21</f>
        <v>0.88801507516847855</v>
      </c>
      <c r="S5" s="166">
        <v>0.16696759259259258</v>
      </c>
      <c r="T5" s="167">
        <v>0.29305555555555557</v>
      </c>
      <c r="U5" s="168"/>
      <c r="V5" s="169">
        <v>181.56666666666669</v>
      </c>
      <c r="W5" s="86"/>
      <c r="X5" s="87"/>
      <c r="Y5" s="274"/>
      <c r="Z5" s="275"/>
      <c r="AA5" s="108">
        <f>M5-J5</f>
        <v>-122.37929135303852</v>
      </c>
      <c r="AB5" s="109">
        <f>M5/J5</f>
        <v>0.89801725720580128</v>
      </c>
      <c r="AC5" s="289">
        <f>AB21</f>
        <v>0.88801507516847855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5708</v>
      </c>
      <c r="G6" s="94">
        <f t="shared" si="0"/>
        <v>137391.56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2303.4188992265449</v>
      </c>
      <c r="N6" s="98">
        <f>M6/L6</f>
        <v>115.17094496132725</v>
      </c>
      <c r="O6" s="100">
        <f>L6-I6</f>
        <v>0</v>
      </c>
      <c r="P6" s="101">
        <f>N6-K6</f>
        <v>-14.829055038672749</v>
      </c>
      <c r="Q6" s="102">
        <f>N6/K6</f>
        <v>0.88593034585636343</v>
      </c>
      <c r="R6" s="272"/>
      <c r="S6" s="1">
        <v>0.37035879629629631</v>
      </c>
      <c r="T6" s="2">
        <v>0.47361111111111109</v>
      </c>
      <c r="U6" s="103">
        <v>4.8500000000000387</v>
      </c>
      <c r="V6" s="104">
        <v>148.68333333333328</v>
      </c>
      <c r="W6" s="105">
        <v>0.47361111111111109</v>
      </c>
      <c r="X6" s="106">
        <v>0.51249999999999996</v>
      </c>
      <c r="Y6" s="264"/>
      <c r="Z6" s="265"/>
      <c r="AA6" s="110">
        <f>M6-J6</f>
        <v>-296.58110077345509</v>
      </c>
      <c r="AB6" s="111">
        <f>M6/J6</f>
        <v>0.88593034585636343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3117</v>
      </c>
      <c r="G7" s="94">
        <f t="shared" si="0"/>
        <v>93416.489999999991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2302.2568732047562</v>
      </c>
      <c r="N7" s="98">
        <f>M7/L7</f>
        <v>115.11284366023781</v>
      </c>
      <c r="O7" s="100">
        <f>L7-I7</f>
        <v>0</v>
      </c>
      <c r="P7" s="101">
        <f>N7-K7</f>
        <v>-14.887156339762186</v>
      </c>
      <c r="Q7" s="102">
        <f>N7/K7</f>
        <v>0.88548341277106013</v>
      </c>
      <c r="R7" s="272"/>
      <c r="S7" s="1">
        <v>0.51249999999999996</v>
      </c>
      <c r="T7" s="2">
        <v>0.56891203703703708</v>
      </c>
      <c r="U7" s="103">
        <v>55.999999999999957</v>
      </c>
      <c r="V7" s="104">
        <v>81.233333333333462</v>
      </c>
      <c r="W7" s="105"/>
      <c r="X7" s="106"/>
      <c r="Y7" s="264"/>
      <c r="Z7" s="265"/>
      <c r="AA7" s="110">
        <f>M7-J7</f>
        <v>-297.74312679524382</v>
      </c>
      <c r="AB7" s="111">
        <f>M7/J7</f>
        <v>0.88548341277106002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1894.432160359421</v>
      </c>
      <c r="N21" s="138">
        <f>M21/L21</f>
        <v>107.23200907694836</v>
      </c>
      <c r="O21" s="139">
        <f>L21-I21</f>
        <v>0</v>
      </c>
      <c r="P21" s="140">
        <f>N21-K21</f>
        <v>-13.522707904183719</v>
      </c>
      <c r="Q21" s="141">
        <f>N21/K21</f>
        <v>0.88801507516847855</v>
      </c>
      <c r="R21" s="273"/>
      <c r="S21" s="142">
        <f>S5</f>
        <v>0.16696759259259258</v>
      </c>
      <c r="T21" s="143">
        <f>INDEX(T5:T20,COUNTA(T5:T20))</f>
        <v>0.56891203703703708</v>
      </c>
      <c r="U21" s="144"/>
      <c r="V21" s="144"/>
      <c r="W21" s="145"/>
      <c r="X21" s="146"/>
      <c r="Y21" s="260"/>
      <c r="Z21" s="261"/>
      <c r="AA21" s="147">
        <f>M21-J21</f>
        <v>-238.90117297391248</v>
      </c>
      <c r="AB21" s="148">
        <f>M21/J21</f>
        <v>0.88801507516847855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5193</v>
      </c>
      <c r="G22" s="158">
        <f t="shared" ref="G22:G25" si="5">E22*F22</f>
        <v>294806.61000000004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1773.8684884713925</v>
      </c>
      <c r="N22" s="162">
        <f>M22/L22</f>
        <v>70.954739538855705</v>
      </c>
      <c r="O22" s="164">
        <f>L22-I22</f>
        <v>0</v>
      </c>
      <c r="P22" s="165">
        <f>N22-K22</f>
        <v>-9.045260461144295</v>
      </c>
      <c r="Q22" s="151">
        <f>N22/K22</f>
        <v>0.88693424423569633</v>
      </c>
      <c r="R22" s="271">
        <f>Q38</f>
        <v>0.8870509836913858</v>
      </c>
      <c r="S22" s="166">
        <v>0.16690972222222222</v>
      </c>
      <c r="T22" s="167">
        <v>0.28888888888888886</v>
      </c>
      <c r="U22" s="168"/>
      <c r="V22" s="169">
        <v>175.64999999999995</v>
      </c>
      <c r="W22" s="180"/>
      <c r="X22" s="162"/>
      <c r="Y22" s="274"/>
      <c r="Z22" s="275"/>
      <c r="AA22" s="108">
        <f>M22-J22</f>
        <v>-226.13151152860746</v>
      </c>
      <c r="AB22" s="151">
        <f>M22/J22</f>
        <v>0.88693424423569622</v>
      </c>
      <c r="AC22" s="349">
        <f>AB38</f>
        <v>0.88705098369138569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1583</v>
      </c>
      <c r="G23" s="94">
        <f t="shared" si="5"/>
        <v>82094.38</v>
      </c>
      <c r="H23" s="95"/>
      <c r="I23" s="96">
        <v>25</v>
      </c>
      <c r="J23" s="97">
        <v>2000</v>
      </c>
      <c r="K23" s="98">
        <f t="shared" ref="K23:K60" si="6">J23/I23</f>
        <v>80</v>
      </c>
      <c r="L23" s="99">
        <v>25</v>
      </c>
      <c r="M23" s="97">
        <f>F23/V23*60</f>
        <v>1767.0697674418602</v>
      </c>
      <c r="N23" s="98">
        <f>M23/L23</f>
        <v>70.682790697674406</v>
      </c>
      <c r="O23" s="100">
        <f>L23-I23</f>
        <v>0</v>
      </c>
      <c r="P23" s="101">
        <f>N23-K23</f>
        <v>-9.317209302325594</v>
      </c>
      <c r="Q23" s="102">
        <f>N23/K23</f>
        <v>0.88353488372093003</v>
      </c>
      <c r="R23" s="272"/>
      <c r="S23" s="1">
        <v>0.29253472222222221</v>
      </c>
      <c r="T23" s="2">
        <v>0.3298611111111111</v>
      </c>
      <c r="U23" s="103">
        <v>5.2500000000000213</v>
      </c>
      <c r="V23" s="104">
        <v>53.750000000000007</v>
      </c>
      <c r="W23" s="105"/>
      <c r="X23" s="106"/>
      <c r="Y23" s="264"/>
      <c r="Z23" s="265"/>
      <c r="AA23" s="110">
        <f>M23-J23</f>
        <v>-232.93023255813978</v>
      </c>
      <c r="AB23" s="102">
        <f>M23/J23</f>
        <v>0.88353488372093014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5445</v>
      </c>
      <c r="G24" s="94">
        <f t="shared" si="5"/>
        <v>324086.40000000002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1781.6760588983821</v>
      </c>
      <c r="N24" s="98">
        <f>M24/L24</f>
        <v>71.267042355935288</v>
      </c>
      <c r="O24" s="100">
        <f>L24-I24</f>
        <v>0</v>
      </c>
      <c r="P24" s="101">
        <f>N24-K24</f>
        <v>-8.7329576440647116</v>
      </c>
      <c r="Q24" s="102">
        <f>N24/K24</f>
        <v>0.8908380294491911</v>
      </c>
      <c r="R24" s="272"/>
      <c r="S24" s="1">
        <v>0.33333333333333331</v>
      </c>
      <c r="T24" s="2">
        <v>0.46067129629629627</v>
      </c>
      <c r="U24" s="103">
        <v>4.9999999999999822</v>
      </c>
      <c r="V24" s="104">
        <v>183.36666666666667</v>
      </c>
      <c r="W24" s="105">
        <v>0.46067129629629627</v>
      </c>
      <c r="X24" s="106">
        <v>0.49869212962962961</v>
      </c>
      <c r="Y24" s="264"/>
      <c r="Z24" s="265"/>
      <c r="AA24" s="110">
        <f>M24-J24</f>
        <v>-218.32394110161795</v>
      </c>
      <c r="AB24" s="102">
        <f>M24/J24</f>
        <v>0.89083802944919099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3012</v>
      </c>
      <c r="G25" s="94">
        <f t="shared" si="5"/>
        <v>232948.08000000002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1773.7935547194504</v>
      </c>
      <c r="N25" s="98">
        <f>M25/L25</f>
        <v>70.951742188778013</v>
      </c>
      <c r="O25" s="100">
        <f>L25-I25</f>
        <v>0</v>
      </c>
      <c r="P25" s="101">
        <f>N25-K25</f>
        <v>-9.0482578112219869</v>
      </c>
      <c r="Q25" s="102">
        <f>N25/K25</f>
        <v>0.88689677735972516</v>
      </c>
      <c r="R25" s="272"/>
      <c r="S25" s="1">
        <v>0.49869212962962961</v>
      </c>
      <c r="T25" s="2">
        <v>0.56944444444444442</v>
      </c>
      <c r="U25" s="103">
        <v>54.750000000000007</v>
      </c>
      <c r="V25" s="104">
        <v>101.88333333333333</v>
      </c>
      <c r="W25" s="105"/>
      <c r="X25" s="106"/>
      <c r="Y25" s="264"/>
      <c r="Z25" s="265"/>
      <c r="AA25" s="110">
        <f>M25-J25</f>
        <v>-226.20644528054959</v>
      </c>
      <c r="AB25" s="102">
        <f>M25/J25</f>
        <v>0.88689677735972516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1774.1019673827714</v>
      </c>
      <c r="N38" s="138">
        <f t="shared" ref="N38:N43" si="10">M38/L38</f>
        <v>70.96407869531086</v>
      </c>
      <c r="O38" s="139">
        <f t="shared" ref="O38:O43" si="11">L38-I38</f>
        <v>0</v>
      </c>
      <c r="P38" s="140">
        <f t="shared" ref="P38:P43" si="12">N38-K38</f>
        <v>-9.0359213046891398</v>
      </c>
      <c r="Q38" s="141">
        <f t="shared" ref="Q38:Q43" si="13">N38/K38</f>
        <v>0.8870509836913858</v>
      </c>
      <c r="R38" s="273"/>
      <c r="S38" s="142">
        <f>S22</f>
        <v>0.16690972222222222</v>
      </c>
      <c r="T38" s="143">
        <f>INDEX(T22:T37,COUNTA(T22:T37))</f>
        <v>0.56944444444444442</v>
      </c>
      <c r="U38" s="144"/>
      <c r="V38" s="155"/>
      <c r="W38" s="134"/>
      <c r="X38" s="138"/>
      <c r="Y38" s="260"/>
      <c r="Z38" s="261"/>
      <c r="AA38" s="156">
        <f t="shared" ref="AA38:AA43" si="14">M38-J38</f>
        <v>-225.89803261722864</v>
      </c>
      <c r="AB38" s="141">
        <f t="shared" ref="AB38:AB43" si="15">M38/J38</f>
        <v>0.88705098369138569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4256</v>
      </c>
      <c r="G39" s="158">
        <f t="shared" ref="G39:G43" si="16">E39*F39</f>
        <v>243868.79999999999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>F39/V39*60</f>
        <v>1592.1853891717763</v>
      </c>
      <c r="N39" s="162">
        <f t="shared" si="10"/>
        <v>72.372063144171648</v>
      </c>
      <c r="O39" s="164">
        <f t="shared" si="11"/>
        <v>0</v>
      </c>
      <c r="P39" s="165">
        <f t="shared" si="12"/>
        <v>-9.4461186740101653</v>
      </c>
      <c r="Q39" s="151">
        <f t="shared" si="13"/>
        <v>0.8845474384287646</v>
      </c>
      <c r="R39" s="271">
        <f>Q55</f>
        <v>0.88422434005647776</v>
      </c>
      <c r="S39" s="166">
        <v>0.16666666666666666</v>
      </c>
      <c r="T39" s="167">
        <v>0.27804398148148146</v>
      </c>
      <c r="U39" s="168"/>
      <c r="V39" s="169">
        <v>160.3833333333333</v>
      </c>
      <c r="W39" s="86"/>
      <c r="X39" s="87"/>
      <c r="Y39" s="274"/>
      <c r="Z39" s="275"/>
      <c r="AA39" s="108">
        <f t="shared" si="14"/>
        <v>-207.81461082822375</v>
      </c>
      <c r="AB39" s="151">
        <f t="shared" si="15"/>
        <v>0.8845474384287646</v>
      </c>
      <c r="AC39" s="349">
        <f>AB55</f>
        <v>0.88422434005647765</v>
      </c>
    </row>
    <row r="40" spans="1:29" ht="15.75" customHeight="1">
      <c r="A40" s="280"/>
      <c r="B40" s="152" t="s">
        <v>159</v>
      </c>
      <c r="C40" s="262" t="s">
        <v>166</v>
      </c>
      <c r="D40" s="263"/>
      <c r="E40" s="92">
        <v>47.37</v>
      </c>
      <c r="F40" s="103">
        <v>2020</v>
      </c>
      <c r="G40" s="94">
        <f t="shared" si="16"/>
        <v>95687.4</v>
      </c>
      <c r="H40" s="95"/>
      <c r="I40" s="99">
        <v>21</v>
      </c>
      <c r="J40" s="97">
        <v>2000</v>
      </c>
      <c r="K40" s="98">
        <f t="shared" si="6"/>
        <v>95.238095238095241</v>
      </c>
      <c r="L40" s="99">
        <v>21</v>
      </c>
      <c r="M40" s="97">
        <f>F40/V40*60</f>
        <v>1768.9126733154944</v>
      </c>
      <c r="N40" s="98">
        <f t="shared" si="10"/>
        <v>84.233936824547357</v>
      </c>
      <c r="O40" s="100">
        <f t="shared" si="11"/>
        <v>0</v>
      </c>
      <c r="P40" s="101">
        <f t="shared" si="12"/>
        <v>-11.004158413547884</v>
      </c>
      <c r="Q40" s="102">
        <f t="shared" si="13"/>
        <v>0.88445633665774726</v>
      </c>
      <c r="R40" s="272"/>
      <c r="S40" s="1">
        <v>0.28158564814814813</v>
      </c>
      <c r="T40" s="2">
        <v>0.32916666666666666</v>
      </c>
      <c r="U40" s="103">
        <v>5.0999999999999979</v>
      </c>
      <c r="V40" s="104">
        <v>68.516666666666694</v>
      </c>
      <c r="W40" s="105"/>
      <c r="X40" s="106"/>
      <c r="Y40" s="264"/>
      <c r="Z40" s="265"/>
      <c r="AA40" s="110">
        <f t="shared" si="14"/>
        <v>-231.08732668450557</v>
      </c>
      <c r="AB40" s="102">
        <f t="shared" si="15"/>
        <v>0.88445633665774726</v>
      </c>
      <c r="AC40" s="291"/>
    </row>
    <row r="41" spans="1:29" ht="15.75" customHeight="1">
      <c r="A41" s="280"/>
      <c r="B41" s="152" t="s">
        <v>156</v>
      </c>
      <c r="C41" s="262" t="s">
        <v>189</v>
      </c>
      <c r="D41" s="263"/>
      <c r="E41" s="92">
        <v>56.43</v>
      </c>
      <c r="F41" s="103">
        <v>2889</v>
      </c>
      <c r="G41" s="94">
        <f t="shared" si="16"/>
        <v>163026.26999999999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>F41/V41*60</f>
        <v>1768.4747491923142</v>
      </c>
      <c r="N41" s="98">
        <f t="shared" si="10"/>
        <v>80.385215872377913</v>
      </c>
      <c r="O41" s="100">
        <f t="shared" si="11"/>
        <v>0</v>
      </c>
      <c r="P41" s="101">
        <f t="shared" si="12"/>
        <v>-10.523875036712994</v>
      </c>
      <c r="Q41" s="102">
        <f t="shared" si="13"/>
        <v>0.88423737459615703</v>
      </c>
      <c r="R41" s="272"/>
      <c r="S41" s="1">
        <v>0.33333333333333331</v>
      </c>
      <c r="T41" s="2">
        <v>0.40140046296296295</v>
      </c>
      <c r="U41" s="103">
        <v>5.9999999999999787</v>
      </c>
      <c r="V41" s="104">
        <v>98.016666666666666</v>
      </c>
      <c r="W41" s="105"/>
      <c r="X41" s="106"/>
      <c r="Y41" s="264"/>
      <c r="Z41" s="265"/>
      <c r="AA41" s="110">
        <f t="shared" si="14"/>
        <v>-231.52525080768578</v>
      </c>
      <c r="AB41" s="102">
        <f t="shared" si="15"/>
        <v>0.88423737459615714</v>
      </c>
      <c r="AC41" s="291"/>
    </row>
    <row r="42" spans="1:29" ht="15.75" customHeight="1">
      <c r="A42" s="280"/>
      <c r="B42" s="152" t="s">
        <v>159</v>
      </c>
      <c r="C42" s="262" t="s">
        <v>209</v>
      </c>
      <c r="D42" s="263"/>
      <c r="E42" s="92">
        <v>59.36</v>
      </c>
      <c r="F42" s="103">
        <v>1684</v>
      </c>
      <c r="G42" s="94">
        <f t="shared" si="16"/>
        <v>99962.240000000005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1766.9484115418234</v>
      </c>
      <c r="N42" s="98">
        <f t="shared" si="10"/>
        <v>88.347420577091171</v>
      </c>
      <c r="O42" s="100">
        <f t="shared" si="11"/>
        <v>0</v>
      </c>
      <c r="P42" s="101">
        <f t="shared" si="12"/>
        <v>-11.652579422908829</v>
      </c>
      <c r="Q42" s="102">
        <f t="shared" si="13"/>
        <v>0.88347420577091174</v>
      </c>
      <c r="R42" s="272"/>
      <c r="S42" s="1">
        <v>0.4055555555555555</v>
      </c>
      <c r="T42" s="2">
        <v>0.44526620370370368</v>
      </c>
      <c r="U42" s="103">
        <v>5.9833333333332828</v>
      </c>
      <c r="V42" s="104">
        <v>57.183333333333373</v>
      </c>
      <c r="W42" s="105">
        <v>0.44526620370370368</v>
      </c>
      <c r="X42" s="106">
        <v>0.4849074074074074</v>
      </c>
      <c r="Y42" s="264"/>
      <c r="Z42" s="265"/>
      <c r="AA42" s="110">
        <f t="shared" si="14"/>
        <v>-233.05158845817664</v>
      </c>
      <c r="AB42" s="102">
        <f t="shared" si="15"/>
        <v>0.88347420577091174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4149</v>
      </c>
      <c r="G43" s="94">
        <f t="shared" si="16"/>
        <v>223050.23999999999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1768.8773093320715</v>
      </c>
      <c r="N43" s="98">
        <f t="shared" si="10"/>
        <v>80.403514060548702</v>
      </c>
      <c r="O43" s="100">
        <f t="shared" si="11"/>
        <v>0</v>
      </c>
      <c r="P43" s="101">
        <f t="shared" si="12"/>
        <v>-10.505576848542205</v>
      </c>
      <c r="Q43" s="102">
        <f t="shared" si="13"/>
        <v>0.88443865466603577</v>
      </c>
      <c r="R43" s="272"/>
      <c r="S43" s="1">
        <v>0.4849074074074074</v>
      </c>
      <c r="T43" s="2">
        <v>0.58263888888888882</v>
      </c>
      <c r="U43" s="103">
        <v>57.083333333333357</v>
      </c>
      <c r="V43" s="104">
        <v>140.73333333333323</v>
      </c>
      <c r="W43" s="105"/>
      <c r="X43" s="106"/>
      <c r="Y43" s="264"/>
      <c r="Z43" s="265"/>
      <c r="AA43" s="110">
        <f t="shared" si="14"/>
        <v>-231.12269066792851</v>
      </c>
      <c r="AB43" s="102">
        <f t="shared" si="15"/>
        <v>0.88443865466603577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21.4</v>
      </c>
      <c r="J55" s="137">
        <f t="shared" si="17"/>
        <v>1960</v>
      </c>
      <c r="K55" s="138">
        <f t="shared" ref="K55" si="18">J55/I55</f>
        <v>91.588785046728972</v>
      </c>
      <c r="L55" s="136">
        <f t="shared" ref="L55:M55" si="19">AVERAGE(L39:L54)</f>
        <v>21.4</v>
      </c>
      <c r="M55" s="137">
        <f t="shared" si="19"/>
        <v>1733.0797065106963</v>
      </c>
      <c r="N55" s="138">
        <f t="shared" ref="N55:N60" si="20">M55/L55</f>
        <v>80.985033014518521</v>
      </c>
      <c r="O55" s="139">
        <f t="shared" ref="O55:O60" si="21">L55-I55</f>
        <v>0</v>
      </c>
      <c r="P55" s="140">
        <f t="shared" ref="P55:P60" si="22">N55-K55</f>
        <v>-10.603752032210451</v>
      </c>
      <c r="Q55" s="141">
        <f t="shared" ref="Q55:Q60" si="23">N55/K55</f>
        <v>0.88422434005647776</v>
      </c>
      <c r="R55" s="273"/>
      <c r="S55" s="142">
        <f>S39</f>
        <v>0.16666666666666666</v>
      </c>
      <c r="T55" s="143">
        <f>INDEX(T39:T54,COUNTA(T39:T54))</f>
        <v>0.58263888888888882</v>
      </c>
      <c r="U55" s="144"/>
      <c r="V55" s="155"/>
      <c r="W55" s="187"/>
      <c r="X55" s="188"/>
      <c r="Y55" s="260"/>
      <c r="Z55" s="261"/>
      <c r="AA55" s="156">
        <f t="shared" ref="AA55:AA60" si="24">M55-J55</f>
        <v>-226.92029348930373</v>
      </c>
      <c r="AB55" s="141">
        <f t="shared" ref="AB55:AB60" si="25">M55/J55</f>
        <v>0.88422434005647765</v>
      </c>
      <c r="AC55" s="292"/>
    </row>
    <row r="56" spans="1:29" ht="15.75" customHeight="1">
      <c r="A56" s="266" t="s">
        <v>165</v>
      </c>
      <c r="B56" s="182" t="s">
        <v>156</v>
      </c>
      <c r="C56" s="269" t="s">
        <v>199</v>
      </c>
      <c r="D56" s="270"/>
      <c r="E56" s="157">
        <v>57.3</v>
      </c>
      <c r="F56" s="86">
        <v>608</v>
      </c>
      <c r="G56" s="158">
        <f t="shared" ref="G56:G60" si="26">E56*F56</f>
        <v>34838.400000000001</v>
      </c>
      <c r="H56" s="159"/>
      <c r="I56" s="160">
        <v>20</v>
      </c>
      <c r="J56" s="161">
        <v>2000</v>
      </c>
      <c r="K56" s="162">
        <f>J56/I56</f>
        <v>100</v>
      </c>
      <c r="L56" s="163">
        <v>20</v>
      </c>
      <c r="M56" s="161">
        <f>F56/V56*60</f>
        <v>1765.1612903225823</v>
      </c>
      <c r="N56" s="162">
        <f t="shared" si="20"/>
        <v>88.25806451612911</v>
      </c>
      <c r="O56" s="164">
        <f t="shared" si="21"/>
        <v>0</v>
      </c>
      <c r="P56" s="165">
        <f t="shared" si="22"/>
        <v>-11.74193548387089</v>
      </c>
      <c r="Q56" s="151">
        <f t="shared" si="23"/>
        <v>0.88258064516129109</v>
      </c>
      <c r="R56" s="271">
        <f>Q72</f>
        <v>0.88434564685694905</v>
      </c>
      <c r="S56" s="166">
        <v>0.16689814814814816</v>
      </c>
      <c r="T56" s="167">
        <v>0.18124999999999999</v>
      </c>
      <c r="U56" s="168"/>
      <c r="V56" s="169">
        <v>20.666666666666647</v>
      </c>
      <c r="W56" s="167"/>
      <c r="X56" s="170"/>
      <c r="Y56" s="274"/>
      <c r="Z56" s="275"/>
      <c r="AA56" s="108">
        <f t="shared" si="24"/>
        <v>-234.83870967741768</v>
      </c>
      <c r="AB56" s="151">
        <f t="shared" si="25"/>
        <v>0.8825806451612912</v>
      </c>
      <c r="AC56" s="276">
        <f>AB72</f>
        <v>0.88434564685694905</v>
      </c>
    </row>
    <row r="57" spans="1:29" ht="15.75" customHeight="1">
      <c r="A57" s="267"/>
      <c r="B57" s="152" t="s">
        <v>159</v>
      </c>
      <c r="C57" s="262" t="s">
        <v>163</v>
      </c>
      <c r="D57" s="263"/>
      <c r="E57" s="92">
        <v>59.34</v>
      </c>
      <c r="F57" s="93">
        <v>2216</v>
      </c>
      <c r="G57" s="94">
        <f t="shared" si="26"/>
        <v>131497.44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1768.0851063829787</v>
      </c>
      <c r="N57" s="98">
        <f t="shared" si="20"/>
        <v>73.670212765957444</v>
      </c>
      <c r="O57" s="100">
        <f t="shared" si="21"/>
        <v>0</v>
      </c>
      <c r="P57" s="101">
        <f t="shared" si="22"/>
        <v>-9.6631205673758842</v>
      </c>
      <c r="Q57" s="102">
        <f t="shared" si="23"/>
        <v>0.88404255319148939</v>
      </c>
      <c r="R57" s="272"/>
      <c r="S57" s="1">
        <v>0.18541666666666667</v>
      </c>
      <c r="T57" s="2">
        <v>0.2376388888888889</v>
      </c>
      <c r="U57" s="103">
        <v>6.0000000000000187</v>
      </c>
      <c r="V57" s="104">
        <v>75.2</v>
      </c>
      <c r="W57" s="105"/>
      <c r="X57" s="106"/>
      <c r="Y57" s="264"/>
      <c r="Z57" s="265"/>
      <c r="AA57" s="110">
        <f t="shared" si="24"/>
        <v>-231.91489361702133</v>
      </c>
      <c r="AB57" s="102">
        <f t="shared" si="25"/>
        <v>0.88404255319148928</v>
      </c>
      <c r="AC57" s="277"/>
    </row>
    <row r="58" spans="1:29" ht="15.75" customHeight="1">
      <c r="A58" s="267"/>
      <c r="B58" s="152" t="s">
        <v>159</v>
      </c>
      <c r="C58" s="262" t="s">
        <v>168</v>
      </c>
      <c r="D58" s="263"/>
      <c r="E58" s="92">
        <v>58.67</v>
      </c>
      <c r="F58" s="93">
        <v>4573</v>
      </c>
      <c r="G58" s="94">
        <f t="shared" si="26"/>
        <v>268297.91000000003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1772.6714762571335</v>
      </c>
      <c r="N58" s="98">
        <f t="shared" si="20"/>
        <v>77.072672880744932</v>
      </c>
      <c r="O58" s="100">
        <f t="shared" si="21"/>
        <v>0</v>
      </c>
      <c r="P58" s="101">
        <f t="shared" si="22"/>
        <v>-9.8838488583855053</v>
      </c>
      <c r="Q58" s="102">
        <f t="shared" si="23"/>
        <v>0.8863357381285667</v>
      </c>
      <c r="R58" s="272"/>
      <c r="S58" s="1">
        <v>0.24181712962962962</v>
      </c>
      <c r="T58" s="2">
        <v>0.34930555555555554</v>
      </c>
      <c r="U58" s="103">
        <v>6.0166666666666346</v>
      </c>
      <c r="V58" s="104">
        <v>154.78333333333333</v>
      </c>
      <c r="W58" s="105"/>
      <c r="X58" s="106"/>
      <c r="Y58" s="264"/>
      <c r="Z58" s="265"/>
      <c r="AA58" s="110">
        <f t="shared" si="24"/>
        <v>-227.32852374286654</v>
      </c>
      <c r="AB58" s="102">
        <f t="shared" si="25"/>
        <v>0.8863357381285667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4486</v>
      </c>
      <c r="G59" s="94">
        <f t="shared" si="26"/>
        <v>267096.44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1768.2689149239022</v>
      </c>
      <c r="N59" s="98">
        <f t="shared" si="20"/>
        <v>76.881257170604442</v>
      </c>
      <c r="O59" s="100">
        <f t="shared" si="21"/>
        <v>0</v>
      </c>
      <c r="P59" s="101">
        <f t="shared" si="22"/>
        <v>-10.075264568525995</v>
      </c>
      <c r="Q59" s="102">
        <f t="shared" si="23"/>
        <v>0.88413445746195107</v>
      </c>
      <c r="R59" s="272"/>
      <c r="S59" s="1">
        <v>0.35347222222222224</v>
      </c>
      <c r="T59" s="2">
        <v>0.45917824074074076</v>
      </c>
      <c r="U59" s="103">
        <v>6.0000000000000586</v>
      </c>
      <c r="V59" s="104">
        <v>152.21666666666667</v>
      </c>
      <c r="W59" s="105">
        <v>0.45917824074074076</v>
      </c>
      <c r="X59" s="106">
        <v>0.49861111111111112</v>
      </c>
      <c r="Y59" s="264"/>
      <c r="Z59" s="265"/>
      <c r="AA59" s="110">
        <f t="shared" si="24"/>
        <v>-231.73108507609777</v>
      </c>
      <c r="AB59" s="102">
        <f t="shared" si="25"/>
        <v>0.88413445746195107</v>
      </c>
      <c r="AC59" s="277"/>
    </row>
    <row r="60" spans="1:29" ht="15.75" customHeight="1">
      <c r="A60" s="267"/>
      <c r="B60" s="152" t="s">
        <v>159</v>
      </c>
      <c r="C60" s="262" t="s">
        <v>202</v>
      </c>
      <c r="D60" s="263"/>
      <c r="E60" s="92">
        <v>71.55</v>
      </c>
      <c r="F60" s="93">
        <v>3109</v>
      </c>
      <c r="G60" s="94">
        <f t="shared" si="26"/>
        <v>222448.94999999998</v>
      </c>
      <c r="H60" s="112"/>
      <c r="I60" s="96">
        <v>23</v>
      </c>
      <c r="J60" s="97">
        <v>2000</v>
      </c>
      <c r="K60" s="98">
        <f t="shared" si="6"/>
        <v>86.956521739130437</v>
      </c>
      <c r="L60" s="113">
        <v>23</v>
      </c>
      <c r="M60" s="97">
        <f>F60/V60*60</f>
        <v>1769.2696806828951</v>
      </c>
      <c r="N60" s="98">
        <f t="shared" si="20"/>
        <v>76.92476872534327</v>
      </c>
      <c r="O60" s="100">
        <f t="shared" si="21"/>
        <v>0</v>
      </c>
      <c r="P60" s="101">
        <f t="shared" si="22"/>
        <v>-10.031753013787167</v>
      </c>
      <c r="Q60" s="102">
        <f t="shared" si="23"/>
        <v>0.88463484034144757</v>
      </c>
      <c r="R60" s="272"/>
      <c r="S60" s="1">
        <v>0.49861111111111112</v>
      </c>
      <c r="T60" s="2">
        <v>0.57182870370370376</v>
      </c>
      <c r="U60" s="103">
        <v>56.78333333333331</v>
      </c>
      <c r="V60" s="104">
        <v>105.43333333333339</v>
      </c>
      <c r="W60" s="105"/>
      <c r="X60" s="106"/>
      <c r="Y60" s="264"/>
      <c r="Z60" s="265"/>
      <c r="AA60" s="110">
        <f t="shared" si="24"/>
        <v>-230.73031931710489</v>
      </c>
      <c r="AB60" s="102">
        <f t="shared" si="25"/>
        <v>0.88463484034144757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7">AVERAGE(I56:I71)</f>
        <v>22.6</v>
      </c>
      <c r="J72" s="137">
        <f t="shared" si="27"/>
        <v>2000</v>
      </c>
      <c r="K72" s="138">
        <f t="shared" ref="K72" si="28">J72/I72</f>
        <v>88.495575221238937</v>
      </c>
      <c r="L72" s="136">
        <f t="shared" ref="L72:M72" si="29">AVERAGE(L56:L71)</f>
        <v>22.6</v>
      </c>
      <c r="M72" s="137">
        <f t="shared" si="29"/>
        <v>1768.6912937138982</v>
      </c>
      <c r="N72" s="138">
        <f t="shared" ref="N72:N79" si="30">M72/L72</f>
        <v>78.260676713004344</v>
      </c>
      <c r="O72" s="139">
        <f t="shared" ref="O72:O79" si="31">L72-I72</f>
        <v>0</v>
      </c>
      <c r="P72" s="140">
        <f t="shared" ref="P72:P79" si="32">N72-K72</f>
        <v>-10.234898508234593</v>
      </c>
      <c r="Q72" s="141">
        <f t="shared" ref="Q72:Q79" si="33">N72/K72</f>
        <v>0.88434564685694905</v>
      </c>
      <c r="R72" s="273"/>
      <c r="S72" s="142">
        <f>S56</f>
        <v>0.16689814814814816</v>
      </c>
      <c r="T72" s="143">
        <f>INDEX(T56:T71,COUNTA(T56:T71))</f>
        <v>0.57182870370370376</v>
      </c>
      <c r="U72" s="144"/>
      <c r="V72" s="155"/>
      <c r="W72" s="134"/>
      <c r="X72" s="138"/>
      <c r="Y72" s="260"/>
      <c r="Z72" s="261"/>
      <c r="AA72" s="156">
        <f t="shared" ref="AA72:AA79" si="34">M72-J72</f>
        <v>-231.30870628610182</v>
      </c>
      <c r="AB72" s="141">
        <f t="shared" ref="AB72:AB79" si="35">M72/J72</f>
        <v>0.88434564685694905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1797</v>
      </c>
      <c r="G73" s="158">
        <f t="shared" ref="G73:G79" si="36">E73*F73</f>
        <v>66237.42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7">F73/V73*60</f>
        <v>3252.4886877828071</v>
      </c>
      <c r="N73" s="162">
        <f t="shared" si="30"/>
        <v>154.88041370394319</v>
      </c>
      <c r="O73" s="164">
        <f t="shared" si="31"/>
        <v>0</v>
      </c>
      <c r="P73" s="165">
        <f t="shared" si="32"/>
        <v>-16.548157724628226</v>
      </c>
      <c r="Q73" s="151">
        <f t="shared" si="33"/>
        <v>0.90346907993966863</v>
      </c>
      <c r="R73" s="271">
        <f>Q89</f>
        <v>0.88747616144416619</v>
      </c>
      <c r="S73" s="166">
        <v>0.25</v>
      </c>
      <c r="T73" s="167">
        <v>0.27302083333333332</v>
      </c>
      <c r="U73" s="168"/>
      <c r="V73" s="169">
        <v>33.149999999999984</v>
      </c>
      <c r="W73" s="167"/>
      <c r="X73" s="170"/>
      <c r="Y73" s="274"/>
      <c r="Z73" s="275"/>
      <c r="AA73" s="108">
        <f t="shared" si="34"/>
        <v>-347.51131221719288</v>
      </c>
      <c r="AB73" s="151">
        <f t="shared" si="35"/>
        <v>0.90346907993966863</v>
      </c>
      <c r="AC73" s="276">
        <f>AB89</f>
        <v>0.88747616144416608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2300</v>
      </c>
      <c r="G74" s="94">
        <f t="shared" si="36"/>
        <v>88849</v>
      </c>
      <c r="H74" s="95"/>
      <c r="I74" s="96">
        <v>20</v>
      </c>
      <c r="J74" s="97">
        <v>3600</v>
      </c>
      <c r="K74" s="98">
        <f t="shared" ref="K74:K110" si="38">J74/I74</f>
        <v>180</v>
      </c>
      <c r="L74" s="99">
        <v>20</v>
      </c>
      <c r="M74" s="97">
        <f t="shared" si="37"/>
        <v>3252.1602513747071</v>
      </c>
      <c r="N74" s="98">
        <f t="shared" si="30"/>
        <v>162.60801256873535</v>
      </c>
      <c r="O74" s="100">
        <f t="shared" si="31"/>
        <v>0</v>
      </c>
      <c r="P74" s="101">
        <f t="shared" si="32"/>
        <v>-17.391987431264653</v>
      </c>
      <c r="Q74" s="102">
        <f t="shared" si="33"/>
        <v>0.90337784760408524</v>
      </c>
      <c r="R74" s="272"/>
      <c r="S74" s="1">
        <v>0.27638888888888891</v>
      </c>
      <c r="T74" s="2">
        <v>0.30585648148148148</v>
      </c>
      <c r="U74" s="103">
        <v>4.8500000000000387</v>
      </c>
      <c r="V74" s="104">
        <v>42.433333333333309</v>
      </c>
      <c r="W74" s="105"/>
      <c r="X74" s="106"/>
      <c r="Y74" s="264"/>
      <c r="Z74" s="265"/>
      <c r="AA74" s="110">
        <f t="shared" si="34"/>
        <v>-347.83974862529294</v>
      </c>
      <c r="AB74" s="102">
        <f t="shared" si="35"/>
        <v>0.90337784760408535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3026</v>
      </c>
      <c r="G75" s="94">
        <f t="shared" si="36"/>
        <v>114988</v>
      </c>
      <c r="H75" s="95"/>
      <c r="I75" s="96">
        <v>21</v>
      </c>
      <c r="J75" s="97">
        <v>3600</v>
      </c>
      <c r="K75" s="98">
        <f t="shared" si="38"/>
        <v>171.42857142857142</v>
      </c>
      <c r="L75" s="99">
        <v>21</v>
      </c>
      <c r="M75" s="97">
        <f t="shared" si="37"/>
        <v>3251.8208955223886</v>
      </c>
      <c r="N75" s="98">
        <f t="shared" si="30"/>
        <v>154.84861407249468</v>
      </c>
      <c r="O75" s="100">
        <f t="shared" si="31"/>
        <v>0</v>
      </c>
      <c r="P75" s="101">
        <f t="shared" si="32"/>
        <v>-16.579957356076733</v>
      </c>
      <c r="Q75" s="102">
        <f t="shared" si="33"/>
        <v>0.90328358208955239</v>
      </c>
      <c r="R75" s="272"/>
      <c r="S75" s="1">
        <v>0.30914351851851851</v>
      </c>
      <c r="T75" s="2">
        <v>0.34791666666666665</v>
      </c>
      <c r="U75" s="103">
        <v>4.7333333333333272</v>
      </c>
      <c r="V75" s="104">
        <v>55.833333333333321</v>
      </c>
      <c r="W75" s="105"/>
      <c r="X75" s="106"/>
      <c r="Y75" s="264"/>
      <c r="Z75" s="265"/>
      <c r="AA75" s="110">
        <f t="shared" si="34"/>
        <v>-348.17910447761142</v>
      </c>
      <c r="AB75" s="102">
        <f t="shared" si="35"/>
        <v>0.90328358208955239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1681</v>
      </c>
      <c r="G76" s="94">
        <f t="shared" si="36"/>
        <v>52564.87</v>
      </c>
      <c r="H76" s="95"/>
      <c r="I76" s="96">
        <v>19</v>
      </c>
      <c r="J76" s="97">
        <v>3600</v>
      </c>
      <c r="K76" s="98">
        <f t="shared" si="38"/>
        <v>189.47368421052633</v>
      </c>
      <c r="L76" s="99">
        <v>19</v>
      </c>
      <c r="M76" s="97">
        <f t="shared" si="37"/>
        <v>3112.962962962968</v>
      </c>
      <c r="N76" s="98">
        <f t="shared" si="30"/>
        <v>163.84015594541938</v>
      </c>
      <c r="O76" s="100">
        <f t="shared" si="31"/>
        <v>0</v>
      </c>
      <c r="P76" s="101">
        <f t="shared" si="32"/>
        <v>-25.633528265106946</v>
      </c>
      <c r="Q76" s="102">
        <f t="shared" si="33"/>
        <v>0.86471193415638004</v>
      </c>
      <c r="R76" s="272"/>
      <c r="S76" s="1">
        <v>0.35208333333333336</v>
      </c>
      <c r="T76" s="2">
        <v>0.37458333333333332</v>
      </c>
      <c r="U76" s="103">
        <v>6.0000000000000586</v>
      </c>
      <c r="V76" s="104">
        <v>32.399999999999949</v>
      </c>
      <c r="W76" s="105"/>
      <c r="X76" s="106"/>
      <c r="Y76" s="264"/>
      <c r="Z76" s="265"/>
      <c r="AA76" s="190">
        <f t="shared" si="34"/>
        <v>-487.03703703703195</v>
      </c>
      <c r="AB76" s="191">
        <f t="shared" si="35"/>
        <v>0.86471193415638004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3021</v>
      </c>
      <c r="G77" s="94">
        <f t="shared" si="36"/>
        <v>114616.73999999999</v>
      </c>
      <c r="H77" s="112"/>
      <c r="I77" s="96">
        <v>21</v>
      </c>
      <c r="J77" s="97">
        <v>3600</v>
      </c>
      <c r="K77" s="98">
        <f t="shared" si="38"/>
        <v>171.42857142857142</v>
      </c>
      <c r="L77" s="113">
        <v>21</v>
      </c>
      <c r="M77" s="97">
        <f t="shared" si="37"/>
        <v>3114.4329896907225</v>
      </c>
      <c r="N77" s="98">
        <f t="shared" si="30"/>
        <v>148.30633284241534</v>
      </c>
      <c r="O77" s="100">
        <f t="shared" si="31"/>
        <v>0</v>
      </c>
      <c r="P77" s="101">
        <f t="shared" si="32"/>
        <v>-23.122238586156072</v>
      </c>
      <c r="Q77" s="102">
        <f t="shared" si="33"/>
        <v>0.8651202749140896</v>
      </c>
      <c r="R77" s="272"/>
      <c r="S77" s="1">
        <v>0.37777777777777777</v>
      </c>
      <c r="T77" s="2">
        <v>0.41819444444444442</v>
      </c>
      <c r="U77" s="103">
        <v>4.5999999999999996</v>
      </c>
      <c r="V77" s="104">
        <v>58.199999999999989</v>
      </c>
      <c r="W77" s="105"/>
      <c r="X77" s="106"/>
      <c r="Y77" s="264"/>
      <c r="Z77" s="265"/>
      <c r="AA77" s="190">
        <f t="shared" si="34"/>
        <v>-485.56701030927752</v>
      </c>
      <c r="AB77" s="191">
        <f t="shared" si="35"/>
        <v>0.8651202749140896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1930</v>
      </c>
      <c r="G78" s="114">
        <f t="shared" si="36"/>
        <v>111418.9</v>
      </c>
      <c r="H78" s="115"/>
      <c r="I78" s="96">
        <v>22</v>
      </c>
      <c r="J78" s="97">
        <v>1800</v>
      </c>
      <c r="K78" s="98">
        <f t="shared" si="38"/>
        <v>81.818181818181813</v>
      </c>
      <c r="L78" s="99">
        <v>22</v>
      </c>
      <c r="M78" s="97">
        <f t="shared" si="37"/>
        <v>1592.8473177441535</v>
      </c>
      <c r="N78" s="98">
        <f t="shared" si="30"/>
        <v>72.402150806552427</v>
      </c>
      <c r="O78" s="100">
        <f t="shared" si="31"/>
        <v>0</v>
      </c>
      <c r="P78" s="101">
        <f t="shared" si="32"/>
        <v>-9.4160310116293857</v>
      </c>
      <c r="Q78" s="102">
        <f t="shared" si="33"/>
        <v>0.88491517652452967</v>
      </c>
      <c r="R78" s="272"/>
      <c r="S78" s="1">
        <v>0.42243055555555553</v>
      </c>
      <c r="T78" s="2">
        <v>0.47291666666666665</v>
      </c>
      <c r="U78" s="103">
        <v>6.0999999999999943</v>
      </c>
      <c r="V78" s="104">
        <v>72.700000000000017</v>
      </c>
      <c r="W78" s="105">
        <v>0.47291666666666665</v>
      </c>
      <c r="X78" s="106">
        <v>0.51111111111111107</v>
      </c>
      <c r="Y78" s="264"/>
      <c r="Z78" s="265"/>
      <c r="AA78" s="190">
        <f t="shared" si="34"/>
        <v>-207.15268225584646</v>
      </c>
      <c r="AB78" s="191">
        <f t="shared" si="35"/>
        <v>0.88491517652452978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2375</v>
      </c>
      <c r="G79" s="114">
        <f t="shared" si="36"/>
        <v>137108.75</v>
      </c>
      <c r="H79" s="118"/>
      <c r="I79" s="96">
        <v>22</v>
      </c>
      <c r="J79" s="97">
        <v>1800</v>
      </c>
      <c r="K79" s="98">
        <f t="shared" si="38"/>
        <v>81.818181818181813</v>
      </c>
      <c r="L79" s="113">
        <v>22</v>
      </c>
      <c r="M79" s="97">
        <f t="shared" si="37"/>
        <v>1592.7719821162439</v>
      </c>
      <c r="N79" s="98">
        <f t="shared" si="30"/>
        <v>72.398726459829263</v>
      </c>
      <c r="O79" s="119">
        <f t="shared" si="31"/>
        <v>0</v>
      </c>
      <c r="P79" s="120">
        <f t="shared" si="32"/>
        <v>-9.4194553583525504</v>
      </c>
      <c r="Q79" s="121">
        <f t="shared" si="33"/>
        <v>0.88487332339791325</v>
      </c>
      <c r="R79" s="272"/>
      <c r="S79" s="1">
        <v>0.51111111111111107</v>
      </c>
      <c r="T79" s="2">
        <v>0.57324074074074072</v>
      </c>
      <c r="U79" s="103">
        <v>54.999999999999964</v>
      </c>
      <c r="V79" s="104">
        <v>89.466666666666697</v>
      </c>
      <c r="W79" s="105"/>
      <c r="X79" s="106"/>
      <c r="Y79" s="264"/>
      <c r="Z79" s="265"/>
      <c r="AA79" s="190">
        <f t="shared" si="34"/>
        <v>-207.22801788375614</v>
      </c>
      <c r="AB79" s="191">
        <f t="shared" si="35"/>
        <v>0.88487332339791325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9">AVERAGE(I73:I88)</f>
        <v>20.857142857142858</v>
      </c>
      <c r="J89" s="137">
        <f t="shared" si="39"/>
        <v>3085.7142857142858</v>
      </c>
      <c r="K89" s="138">
        <f t="shared" ref="K89" si="40">J89/I89</f>
        <v>147.94520547945206</v>
      </c>
      <c r="L89" s="136">
        <f t="shared" ref="L89:M89" si="41">AVERAGE(L73:L88)</f>
        <v>20.857142857142858</v>
      </c>
      <c r="M89" s="137">
        <f t="shared" si="41"/>
        <v>2738.4978695991413</v>
      </c>
      <c r="N89" s="138">
        <f>M89/L89</f>
        <v>131.29784306297253</v>
      </c>
      <c r="O89" s="139">
        <f>L89-I89</f>
        <v>0</v>
      </c>
      <c r="P89" s="140">
        <f>N89-K89</f>
        <v>-16.647362416479524</v>
      </c>
      <c r="Q89" s="141">
        <f>N89/K89</f>
        <v>0.88747616144416619</v>
      </c>
      <c r="R89" s="273"/>
      <c r="S89" s="142">
        <f>S73</f>
        <v>0.25</v>
      </c>
      <c r="T89" s="143">
        <f>INDEX(T73:T88,COUNTA(T73:T88))</f>
        <v>0.57324074074074072</v>
      </c>
      <c r="U89" s="144"/>
      <c r="V89" s="155"/>
      <c r="W89" s="134"/>
      <c r="X89" s="138"/>
      <c r="Y89" s="260"/>
      <c r="Z89" s="261"/>
      <c r="AA89" s="156">
        <f>M89-J89</f>
        <v>-347.21641611514451</v>
      </c>
      <c r="AB89" s="141">
        <f>M89/J89</f>
        <v>0.88747616144416608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177</v>
      </c>
      <c r="D90" s="270"/>
      <c r="E90" s="157">
        <v>36.409999999999997</v>
      </c>
      <c r="F90" s="86">
        <v>4243</v>
      </c>
      <c r="G90" s="158">
        <f t="shared" ref="G90:G93" si="42">E90*F90</f>
        <v>154487.62999999998</v>
      </c>
      <c r="H90" s="159"/>
      <c r="I90" s="160">
        <v>11</v>
      </c>
      <c r="J90" s="161">
        <v>3273</v>
      </c>
      <c r="K90" s="162">
        <f>J90/I90</f>
        <v>297.54545454545456</v>
      </c>
      <c r="L90" s="163">
        <v>11</v>
      </c>
      <c r="M90" s="161">
        <f>F90/V90*60</f>
        <v>2907.8241005139926</v>
      </c>
      <c r="N90" s="162">
        <f>M90/L90</f>
        <v>264.34764550127204</v>
      </c>
      <c r="O90" s="164">
        <f>L90-I90</f>
        <v>0</v>
      </c>
      <c r="P90" s="165">
        <f>N90-K90</f>
        <v>-33.19780904418252</v>
      </c>
      <c r="Q90" s="151">
        <f>N90/K90</f>
        <v>0.88842777284264962</v>
      </c>
      <c r="R90" s="271">
        <f>Q106</f>
        <v>0.87964297477271591</v>
      </c>
      <c r="S90" s="166">
        <v>0.16697916666666668</v>
      </c>
      <c r="T90" s="167">
        <v>0.22777777777777777</v>
      </c>
      <c r="U90" s="168"/>
      <c r="V90" s="169">
        <v>87.549999999999983</v>
      </c>
      <c r="W90" s="172"/>
      <c r="X90" s="150"/>
      <c r="Y90" s="274"/>
      <c r="Z90" s="275"/>
      <c r="AA90" s="108">
        <f>M90-J90</f>
        <v>-365.17589948600744</v>
      </c>
      <c r="AB90" s="151">
        <f>M90/J90</f>
        <v>0.88842777284264973</v>
      </c>
      <c r="AC90" s="276">
        <f>AB106</f>
        <v>0.87964297477271591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6383</v>
      </c>
      <c r="G91" s="94">
        <f t="shared" si="42"/>
        <v>228702.88999999998</v>
      </c>
      <c r="H91" s="95"/>
      <c r="I91" s="96">
        <v>12</v>
      </c>
      <c r="J91" s="97">
        <v>3273</v>
      </c>
      <c r="K91" s="98">
        <f t="shared" si="38"/>
        <v>272.75</v>
      </c>
      <c r="L91" s="99">
        <v>12</v>
      </c>
      <c r="M91" s="97">
        <f>F91/V91*60</f>
        <v>2907.6047070732625</v>
      </c>
      <c r="N91" s="98">
        <f>M91/L91</f>
        <v>242.3003922561052</v>
      </c>
      <c r="O91" s="100">
        <f>L91-I91</f>
        <v>0</v>
      </c>
      <c r="P91" s="101">
        <f>N91-K91</f>
        <v>-30.449607743894802</v>
      </c>
      <c r="Q91" s="102">
        <f>N91/K91</f>
        <v>0.88836074154392375</v>
      </c>
      <c r="R91" s="272"/>
      <c r="S91" s="1">
        <v>0.23144675925925925</v>
      </c>
      <c r="T91" s="2">
        <v>0.32291666666666669</v>
      </c>
      <c r="U91" s="103">
        <v>5.2833333333333332</v>
      </c>
      <c r="V91" s="104">
        <v>131.7166666666667</v>
      </c>
      <c r="W91" s="105"/>
      <c r="X91" s="106"/>
      <c r="Y91" s="264"/>
      <c r="Z91" s="265"/>
      <c r="AA91" s="110">
        <f>M91-J91</f>
        <v>-365.39529292673751</v>
      </c>
      <c r="AB91" s="102">
        <f>M91/J91</f>
        <v>0.88836074154392375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4761</v>
      </c>
      <c r="G92" s="94">
        <f t="shared" si="42"/>
        <v>146829.24</v>
      </c>
      <c r="H92" s="112"/>
      <c r="I92" s="96">
        <v>15</v>
      </c>
      <c r="J92" s="97">
        <v>3000</v>
      </c>
      <c r="K92" s="98">
        <f t="shared" si="38"/>
        <v>200</v>
      </c>
      <c r="L92" s="113">
        <v>15</v>
      </c>
      <c r="M92" s="97">
        <f>F92/V92*60</f>
        <v>2615.9340659340651</v>
      </c>
      <c r="N92" s="98">
        <f>M92/L92</f>
        <v>174.39560439560435</v>
      </c>
      <c r="O92" s="100">
        <f>L92-I92</f>
        <v>0</v>
      </c>
      <c r="P92" s="101">
        <f>N92-K92</f>
        <v>-25.604395604395648</v>
      </c>
      <c r="Q92" s="102">
        <f>N92/K92</f>
        <v>0.87197802197802177</v>
      </c>
      <c r="R92" s="272"/>
      <c r="S92" s="1">
        <v>0.40833333333333333</v>
      </c>
      <c r="T92" s="2">
        <v>0.48416666666666669</v>
      </c>
      <c r="U92" s="103">
        <v>5.9999999999999787</v>
      </c>
      <c r="V92" s="104">
        <v>109.20000000000005</v>
      </c>
      <c r="W92" s="105">
        <v>0.48416666666666669</v>
      </c>
      <c r="X92" s="106">
        <v>0.5245023148148148</v>
      </c>
      <c r="Y92" s="264"/>
      <c r="Z92" s="265"/>
      <c r="AA92" s="110">
        <f>M92-J92</f>
        <v>-384.06593406593493</v>
      </c>
      <c r="AB92" s="102">
        <f>M92/J92</f>
        <v>0.87197802197802166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2028</v>
      </c>
      <c r="G93" s="114">
        <f t="shared" si="42"/>
        <v>69418.439999999988</v>
      </c>
      <c r="H93" s="115"/>
      <c r="I93" s="96">
        <v>16</v>
      </c>
      <c r="J93" s="97">
        <v>3000</v>
      </c>
      <c r="K93" s="98">
        <f t="shared" si="38"/>
        <v>187.5</v>
      </c>
      <c r="L93" s="99">
        <v>16</v>
      </c>
      <c r="M93" s="97">
        <f>F93/V93*60</f>
        <v>2604.6378879771732</v>
      </c>
      <c r="N93" s="98">
        <f>M93/L93</f>
        <v>162.78986799857333</v>
      </c>
      <c r="O93" s="100">
        <f>L93-I93</f>
        <v>0</v>
      </c>
      <c r="P93" s="101">
        <f>N93-K93</f>
        <v>-24.710132001426672</v>
      </c>
      <c r="Q93" s="102">
        <f>N93/K93</f>
        <v>0.86821262932572441</v>
      </c>
      <c r="R93" s="272"/>
      <c r="S93" s="1">
        <v>0.5245023148148148</v>
      </c>
      <c r="T93" s="2">
        <v>0.55694444444444435</v>
      </c>
      <c r="U93" s="103">
        <v>58.083333333333272</v>
      </c>
      <c r="V93" s="104">
        <v>46.716666666666562</v>
      </c>
      <c r="W93" s="105"/>
      <c r="X93" s="106"/>
      <c r="Y93" s="264"/>
      <c r="Z93" s="265"/>
      <c r="AA93" s="110">
        <f>M93-J93</f>
        <v>-395.36211202282675</v>
      </c>
      <c r="AB93" s="102">
        <f>M93/J93</f>
        <v>0.86821262932572441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3">AVERAGE(I90:I105)</f>
        <v>13.5</v>
      </c>
      <c r="J106" s="137">
        <f t="shared" si="43"/>
        <v>3136.5</v>
      </c>
      <c r="K106" s="138">
        <f t="shared" ref="K106" si="44">J106/I106</f>
        <v>232.33333333333334</v>
      </c>
      <c r="L106" s="136">
        <f t="shared" ref="L106:M106" si="45">AVERAGE(L90:L105)</f>
        <v>13.5</v>
      </c>
      <c r="M106" s="137">
        <f t="shared" si="45"/>
        <v>2759.0001903746233</v>
      </c>
      <c r="N106" s="138">
        <f>M106/L106</f>
        <v>204.37038447219433</v>
      </c>
      <c r="O106" s="139">
        <f>L106-I106</f>
        <v>0</v>
      </c>
      <c r="P106" s="140">
        <f>N106-K106</f>
        <v>-27.962948861139012</v>
      </c>
      <c r="Q106" s="141">
        <f>N106/K106</f>
        <v>0.87964297477271591</v>
      </c>
      <c r="R106" s="273"/>
      <c r="S106" s="142">
        <f>S90</f>
        <v>0.16697916666666668</v>
      </c>
      <c r="T106" s="143">
        <f>INDEX(T90:T105,COUNTA(T90:T105))</f>
        <v>0.55694444444444435</v>
      </c>
      <c r="U106" s="144"/>
      <c r="V106" s="155"/>
      <c r="W106" s="134"/>
      <c r="X106" s="138"/>
      <c r="Y106" s="260"/>
      <c r="Z106" s="261"/>
      <c r="AA106" s="156">
        <f>M106-J106</f>
        <v>-377.49980962537666</v>
      </c>
      <c r="AB106" s="141">
        <f>M106/J106</f>
        <v>0.87964297477271591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2403</v>
      </c>
      <c r="G107" s="158">
        <f t="shared" ref="G107:G110" si="46">E107*F107</f>
        <v>59426.19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3255.852465186299</v>
      </c>
      <c r="N107" s="162">
        <f>M107/L107</f>
        <v>542.64207753104984</v>
      </c>
      <c r="O107" s="164">
        <f>L107-I107</f>
        <v>0</v>
      </c>
      <c r="P107" s="165">
        <f>N107-K107</f>
        <v>-57.357922468950164</v>
      </c>
      <c r="Q107" s="151">
        <f>N107/K107</f>
        <v>0.90440346255174975</v>
      </c>
      <c r="R107" s="271">
        <f>Q123</f>
        <v>0.88853587617425844</v>
      </c>
      <c r="S107" s="192">
        <v>0.16666666666666666</v>
      </c>
      <c r="T107" s="193">
        <v>0.19741898148148149</v>
      </c>
      <c r="U107" s="168"/>
      <c r="V107" s="169">
        <v>44.283333333333353</v>
      </c>
      <c r="W107" s="167"/>
      <c r="X107" s="170"/>
      <c r="Y107" s="274"/>
      <c r="Z107" s="275"/>
      <c r="AA107" s="108">
        <f>M107-J107</f>
        <v>-344.14753481370099</v>
      </c>
      <c r="AB107" s="151">
        <f>M107/J107</f>
        <v>0.90440346255174975</v>
      </c>
      <c r="AC107" s="276">
        <f>AB123</f>
        <v>0.88853587617425844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1861</v>
      </c>
      <c r="G108" s="94">
        <f t="shared" si="46"/>
        <v>46022.53</v>
      </c>
      <c r="H108" s="95"/>
      <c r="I108" s="96">
        <v>6</v>
      </c>
      <c r="J108" s="97">
        <v>3600</v>
      </c>
      <c r="K108" s="98">
        <f t="shared" si="38"/>
        <v>600</v>
      </c>
      <c r="L108" s="99">
        <v>6</v>
      </c>
      <c r="M108" s="97">
        <f>F108/V108*60</f>
        <v>3255.3935860058264</v>
      </c>
      <c r="N108" s="98">
        <f>M108/L108</f>
        <v>542.56559766763769</v>
      </c>
      <c r="O108" s="100">
        <f>L108-I108</f>
        <v>0</v>
      </c>
      <c r="P108" s="101">
        <f>N108-K108</f>
        <v>-57.434402332362311</v>
      </c>
      <c r="Q108" s="102">
        <f>N108/K108</f>
        <v>0.90427599611272946</v>
      </c>
      <c r="R108" s="272"/>
      <c r="S108" s="1">
        <v>0.20069444444444443</v>
      </c>
      <c r="T108" s="2">
        <v>0.2245138888888889</v>
      </c>
      <c r="U108" s="103">
        <v>4.7166666666666313</v>
      </c>
      <c r="V108" s="104">
        <v>34.300000000000047</v>
      </c>
      <c r="W108" s="105"/>
      <c r="X108" s="112"/>
      <c r="Y108" s="264"/>
      <c r="Z108" s="265"/>
      <c r="AA108" s="110">
        <f>M108-J108</f>
        <v>-344.60641399417364</v>
      </c>
      <c r="AB108" s="102">
        <f>M108/J108</f>
        <v>0.90427599611272957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4091</v>
      </c>
      <c r="G109" s="94">
        <f t="shared" si="46"/>
        <v>93397.53</v>
      </c>
      <c r="H109" s="95"/>
      <c r="I109" s="96">
        <v>10</v>
      </c>
      <c r="J109" s="97">
        <v>3600</v>
      </c>
      <c r="K109" s="98">
        <f t="shared" si="38"/>
        <v>360</v>
      </c>
      <c r="L109" s="99">
        <v>10</v>
      </c>
      <c r="M109" s="97">
        <f>F109/V109*60</f>
        <v>3097.287066246055</v>
      </c>
      <c r="N109" s="98">
        <f>M109/L109</f>
        <v>309.72870662460548</v>
      </c>
      <c r="O109" s="100">
        <f>L109-I109</f>
        <v>0</v>
      </c>
      <c r="P109" s="101">
        <f>N109-K109</f>
        <v>-50.271293375394521</v>
      </c>
      <c r="Q109" s="102">
        <f>N109/K109</f>
        <v>0.86035751840168184</v>
      </c>
      <c r="R109" s="272"/>
      <c r="S109" s="1">
        <v>0.22777777777777777</v>
      </c>
      <c r="T109" s="2">
        <v>0.28281250000000002</v>
      </c>
      <c r="U109" s="103">
        <v>4.6999999999999753</v>
      </c>
      <c r="V109" s="104">
        <v>79.250000000000043</v>
      </c>
      <c r="W109" s="105"/>
      <c r="X109" s="106"/>
      <c r="Y109" s="264"/>
      <c r="Z109" s="265"/>
      <c r="AA109" s="110">
        <f>M109-J109</f>
        <v>-502.71293375394498</v>
      </c>
      <c r="AB109" s="102">
        <f>M109/J109</f>
        <v>0.86035751840168195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3146</v>
      </c>
      <c r="G110" s="114">
        <f t="shared" si="46"/>
        <v>82456.66</v>
      </c>
      <c r="H110" s="115"/>
      <c r="I110" s="96">
        <v>6</v>
      </c>
      <c r="J110" s="97">
        <v>3273</v>
      </c>
      <c r="K110" s="98">
        <f t="shared" si="38"/>
        <v>545.5</v>
      </c>
      <c r="L110" s="99">
        <v>6</v>
      </c>
      <c r="M110" s="97">
        <f>F110/V110*60</f>
        <v>2895.8322679621579</v>
      </c>
      <c r="N110" s="98">
        <f>M110/L110</f>
        <v>482.63871132702633</v>
      </c>
      <c r="O110" s="100">
        <f>L110-I110</f>
        <v>0</v>
      </c>
      <c r="P110" s="101">
        <f>N110-K110</f>
        <v>-62.861288672973672</v>
      </c>
      <c r="Q110" s="102">
        <f>N110/K110</f>
        <v>0.88476390710728936</v>
      </c>
      <c r="R110" s="272"/>
      <c r="S110" s="1">
        <v>0.34444444444444444</v>
      </c>
      <c r="T110" s="2">
        <v>0.38971064814814815</v>
      </c>
      <c r="U110" s="103">
        <v>5.9999999999999787</v>
      </c>
      <c r="V110" s="104">
        <v>65.183333333333337</v>
      </c>
      <c r="W110" s="105"/>
      <c r="X110" s="112"/>
      <c r="Y110" s="264"/>
      <c r="Z110" s="265"/>
      <c r="AA110" s="110">
        <f>M110-J110</f>
        <v>-377.16773203784214</v>
      </c>
      <c r="AB110" s="102">
        <f>M110/J110</f>
        <v>0.88476390710728925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7">AVERAGE(I107:I122)</f>
        <v>7</v>
      </c>
      <c r="J123" s="137">
        <f t="shared" si="47"/>
        <v>3518.25</v>
      </c>
      <c r="K123" s="138">
        <f t="shared" ref="K123" si="48">J123/I123</f>
        <v>502.60714285714283</v>
      </c>
      <c r="L123" s="136">
        <f t="shared" ref="L123:M123" si="49">AVERAGE(L107:L122)</f>
        <v>7</v>
      </c>
      <c r="M123" s="137">
        <f t="shared" si="49"/>
        <v>3126.0913463500847</v>
      </c>
      <c r="N123" s="138">
        <f>M123/L123</f>
        <v>446.58447805001208</v>
      </c>
      <c r="O123" s="139">
        <f>L123-I123</f>
        <v>0</v>
      </c>
      <c r="P123" s="140">
        <f>N123-K123</f>
        <v>-56.022664807130752</v>
      </c>
      <c r="Q123" s="141">
        <f>N123/K123</f>
        <v>0.88853587617425844</v>
      </c>
      <c r="R123" s="273"/>
      <c r="S123" s="142">
        <f>S107</f>
        <v>0.16666666666666666</v>
      </c>
      <c r="T123" s="143">
        <f>INDEX(T107:T122,COUNTA(T107:T122))</f>
        <v>0.38971064814814815</v>
      </c>
      <c r="U123" s="144"/>
      <c r="V123" s="155"/>
      <c r="W123" s="134"/>
      <c r="X123" s="138"/>
      <c r="Y123" s="260"/>
      <c r="Z123" s="261"/>
      <c r="AA123" s="156">
        <f>M123-J123</f>
        <v>-392.15865364991532</v>
      </c>
      <c r="AB123" s="141">
        <f>M123/J123</f>
        <v>0.88853587617425844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1408</v>
      </c>
      <c r="G124" s="158">
        <f t="shared" ref="G124:G126" si="50">E124*F124</f>
        <v>62374.399999999994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1769.2146596858595</v>
      </c>
      <c r="N124" s="162">
        <f>M124/L124</f>
        <v>104.07145056975644</v>
      </c>
      <c r="O124" s="164">
        <f>L124-I124</f>
        <v>0</v>
      </c>
      <c r="P124" s="165">
        <f>N124-K124</f>
        <v>-13.57560825377297</v>
      </c>
      <c r="Q124" s="151">
        <f>N124/K124</f>
        <v>0.88460732984292978</v>
      </c>
      <c r="R124" s="271">
        <f>Q140</f>
        <v>0.88429136587632273</v>
      </c>
      <c r="S124" s="166">
        <v>0.7085069444444444</v>
      </c>
      <c r="T124" s="167">
        <v>0.7416666666666667</v>
      </c>
      <c r="U124" s="168"/>
      <c r="V124" s="169">
        <v>47.750000000000114</v>
      </c>
      <c r="W124" s="86"/>
      <c r="X124" s="87"/>
      <c r="Y124" s="274"/>
      <c r="Z124" s="275"/>
      <c r="AA124" s="108">
        <f>M124-J124</f>
        <v>-230.78534031414051</v>
      </c>
      <c r="AB124" s="151">
        <f>M124/J124</f>
        <v>0.88460732984292978</v>
      </c>
      <c r="AC124" s="349">
        <f>AB140</f>
        <v>0.88429136587632273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1325</v>
      </c>
      <c r="G125" s="94">
        <f t="shared" si="50"/>
        <v>67137.75</v>
      </c>
      <c r="H125" s="95"/>
      <c r="I125" s="96">
        <v>20</v>
      </c>
      <c r="J125" s="97">
        <v>2000</v>
      </c>
      <c r="K125" s="98">
        <f t="shared" ref="K125:K126" si="51">J125/I125</f>
        <v>100</v>
      </c>
      <c r="L125" s="99">
        <v>20</v>
      </c>
      <c r="M125" s="97">
        <f>F125/V125*60</f>
        <v>1767.9762787249776</v>
      </c>
      <c r="N125" s="98">
        <f>M125/L125</f>
        <v>88.398813936248885</v>
      </c>
      <c r="O125" s="100">
        <f>L125-I125</f>
        <v>0</v>
      </c>
      <c r="P125" s="101">
        <f>N125-K125</f>
        <v>-11.601186063751115</v>
      </c>
      <c r="Q125" s="102">
        <f>N125/K125</f>
        <v>0.88398813936248888</v>
      </c>
      <c r="R125" s="272"/>
      <c r="S125" s="1">
        <v>0.74516203703703698</v>
      </c>
      <c r="T125" s="2">
        <v>0.77638888888888891</v>
      </c>
      <c r="U125" s="103">
        <v>5.0333333333332142</v>
      </c>
      <c r="V125" s="104">
        <v>44.966666666666768</v>
      </c>
      <c r="W125" s="105"/>
      <c r="X125" s="106"/>
      <c r="Y125" s="264"/>
      <c r="Z125" s="265"/>
      <c r="AA125" s="110">
        <f>M125-J125</f>
        <v>-232.02372127502235</v>
      </c>
      <c r="AB125" s="102">
        <f>M125/J125</f>
        <v>0.88398813936248888</v>
      </c>
      <c r="AC125" s="291"/>
    </row>
    <row r="126" spans="1:29" ht="15.75" customHeight="1">
      <c r="A126" s="267"/>
      <c r="B126" s="152" t="s">
        <v>156</v>
      </c>
      <c r="C126" s="262" t="s">
        <v>181</v>
      </c>
      <c r="D126" s="263"/>
      <c r="E126" s="92">
        <v>47.6</v>
      </c>
      <c r="F126" s="103">
        <v>2278</v>
      </c>
      <c r="G126" s="94">
        <f t="shared" si="50"/>
        <v>108432.8</v>
      </c>
      <c r="H126" s="95"/>
      <c r="I126" s="96">
        <v>23</v>
      </c>
      <c r="J126" s="97">
        <v>2000</v>
      </c>
      <c r="K126" s="98">
        <f t="shared" si="51"/>
        <v>86.956521739130437</v>
      </c>
      <c r="L126" s="99">
        <v>23</v>
      </c>
      <c r="M126" s="97">
        <f>F126/V126*60</f>
        <v>1768.5572568470998</v>
      </c>
      <c r="N126" s="98">
        <f>M126/L126</f>
        <v>76.893793775960859</v>
      </c>
      <c r="O126" s="100">
        <f>L126-I126</f>
        <v>0</v>
      </c>
      <c r="P126" s="101">
        <f>N126-K126</f>
        <v>-10.062727963169579</v>
      </c>
      <c r="Q126" s="102">
        <f>N126/K126</f>
        <v>0.88427862842354987</v>
      </c>
      <c r="R126" s="272"/>
      <c r="S126" s="1">
        <v>0.77986111111111112</v>
      </c>
      <c r="T126" s="2">
        <v>0.83353009259259259</v>
      </c>
      <c r="U126" s="103">
        <v>4.9999999999999822</v>
      </c>
      <c r="V126" s="104">
        <v>77.283333333333317</v>
      </c>
      <c r="W126" s="105"/>
      <c r="X126" s="106"/>
      <c r="Y126" s="264"/>
      <c r="Z126" s="265"/>
      <c r="AA126" s="110">
        <f>M126-J126</f>
        <v>-231.44274315290022</v>
      </c>
      <c r="AB126" s="102">
        <f>M126/J126</f>
        <v>0.88427862842354987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20</v>
      </c>
      <c r="J140" s="137">
        <f t="shared" si="52"/>
        <v>2000</v>
      </c>
      <c r="K140" s="138">
        <f t="shared" ref="K140" si="53">J140/I140</f>
        <v>100</v>
      </c>
      <c r="L140" s="136">
        <f t="shared" ref="L140:M140" si="54">AVERAGE(L124:L139)</f>
        <v>20</v>
      </c>
      <c r="M140" s="137">
        <f t="shared" si="54"/>
        <v>1768.5827317526455</v>
      </c>
      <c r="N140" s="138">
        <f>M140/L140</f>
        <v>88.429136587632271</v>
      </c>
      <c r="O140" s="139">
        <f>L140-I140</f>
        <v>0</v>
      </c>
      <c r="P140" s="140">
        <f>N140-K140</f>
        <v>-11.570863412367729</v>
      </c>
      <c r="Q140" s="141">
        <f>N140/K140</f>
        <v>0.88429136587632273</v>
      </c>
      <c r="R140" s="273"/>
      <c r="S140" s="142">
        <f>S124</f>
        <v>0.7085069444444444</v>
      </c>
      <c r="T140" s="143">
        <f>INDEX(T124:T139,COUNTA(T124:T139))</f>
        <v>0.83353009259259259</v>
      </c>
      <c r="U140" s="144"/>
      <c r="V140" s="155"/>
      <c r="W140" s="187"/>
      <c r="X140" s="188"/>
      <c r="Y140" s="260"/>
      <c r="Z140" s="261"/>
      <c r="AA140" s="156">
        <f>M140-J140</f>
        <v>-231.41726824735451</v>
      </c>
      <c r="AB140" s="141">
        <f>M140/J140</f>
        <v>0.88429136587632273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2355</v>
      </c>
      <c r="G141" s="158">
        <f t="shared" ref="G141:G143" si="55">E141*F141</f>
        <v>133740.45000000001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1767.7231025854896</v>
      </c>
      <c r="N141" s="162">
        <f>M141/L141</f>
        <v>76.857526199369119</v>
      </c>
      <c r="O141" s="164">
        <f>L141-I141</f>
        <v>0</v>
      </c>
      <c r="P141" s="165">
        <f>N141-K141</f>
        <v>-10.098995539761319</v>
      </c>
      <c r="Q141" s="151">
        <f>N141/K141</f>
        <v>0.8838615512927448</v>
      </c>
      <c r="R141" s="271">
        <f>Q157</f>
        <v>0.88379532719679033</v>
      </c>
      <c r="S141" s="166">
        <v>0.70837962962962964</v>
      </c>
      <c r="T141" s="167">
        <v>0.76388888888888884</v>
      </c>
      <c r="U141" s="168"/>
      <c r="V141" s="169">
        <v>79.933333333333252</v>
      </c>
      <c r="W141" s="167"/>
      <c r="X141" s="170"/>
      <c r="Y141" s="274"/>
      <c r="Z141" s="275"/>
      <c r="AA141" s="108">
        <f>M141-J141</f>
        <v>-232.27689741451036</v>
      </c>
      <c r="AB141" s="151">
        <f>M141/J141</f>
        <v>0.8838615512927448</v>
      </c>
      <c r="AC141" s="276">
        <f>AB157</f>
        <v>0.88379532719679021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1854</v>
      </c>
      <c r="G142" s="94">
        <f t="shared" si="55"/>
        <v>105436.98</v>
      </c>
      <c r="H142" s="95"/>
      <c r="I142" s="96">
        <v>23</v>
      </c>
      <c r="J142" s="97">
        <v>2000</v>
      </c>
      <c r="K142" s="98">
        <f t="shared" ref="K142:K143" si="56">J142/I142</f>
        <v>86.956521739130437</v>
      </c>
      <c r="L142" s="99">
        <v>23</v>
      </c>
      <c r="M142" s="97">
        <f>F142/V142*60</f>
        <v>1767.5847457627126</v>
      </c>
      <c r="N142" s="98">
        <f>M142/L142</f>
        <v>76.851510685335327</v>
      </c>
      <c r="O142" s="100">
        <f>L142-I142</f>
        <v>0</v>
      </c>
      <c r="P142" s="101">
        <f>N142-K142</f>
        <v>-10.10501105379511</v>
      </c>
      <c r="Q142" s="102">
        <f>N142/K142</f>
        <v>0.88379237288135626</v>
      </c>
      <c r="R142" s="272"/>
      <c r="S142" s="1">
        <v>0.76740740740740743</v>
      </c>
      <c r="T142" s="2">
        <v>0.81111111111111112</v>
      </c>
      <c r="U142" s="103">
        <v>5.0666666666667659</v>
      </c>
      <c r="V142" s="104">
        <v>62.933333333333309</v>
      </c>
      <c r="W142" s="105"/>
      <c r="X142" s="106"/>
      <c r="Y142" s="264"/>
      <c r="Z142" s="265"/>
      <c r="AA142" s="110">
        <f>M142-J142</f>
        <v>-232.4152542372874</v>
      </c>
      <c r="AB142" s="102">
        <f>M142/J142</f>
        <v>0.88379237288135626</v>
      </c>
      <c r="AC142" s="277"/>
    </row>
    <row r="143" spans="1:29" ht="15.75" customHeight="1">
      <c r="A143" s="280"/>
      <c r="B143" s="152" t="s">
        <v>156</v>
      </c>
      <c r="C143" s="262" t="s">
        <v>207</v>
      </c>
      <c r="D143" s="263"/>
      <c r="E143" s="92">
        <v>57.3</v>
      </c>
      <c r="F143" s="93">
        <v>1847</v>
      </c>
      <c r="G143" s="94">
        <f t="shared" si="55"/>
        <v>105833.09999999999</v>
      </c>
      <c r="H143" s="95"/>
      <c r="I143" s="96">
        <v>21</v>
      </c>
      <c r="J143" s="97">
        <v>2000</v>
      </c>
      <c r="K143" s="98">
        <f t="shared" si="56"/>
        <v>95.238095238095241</v>
      </c>
      <c r="L143" s="99">
        <v>21</v>
      </c>
      <c r="M143" s="97">
        <f>F143/V143*60</f>
        <v>1767.4641148325391</v>
      </c>
      <c r="N143" s="98">
        <f>M143/L143</f>
        <v>84.16495784916853</v>
      </c>
      <c r="O143" s="100">
        <f>L143-I143</f>
        <v>0</v>
      </c>
      <c r="P143" s="101">
        <f>N143-K143</f>
        <v>-11.07313738892671</v>
      </c>
      <c r="Q143" s="102">
        <f>N143/K143</f>
        <v>0.88373205741626959</v>
      </c>
      <c r="R143" s="272"/>
      <c r="S143" s="1">
        <v>0.81479166666666669</v>
      </c>
      <c r="T143" s="2">
        <v>0.85833333333333328</v>
      </c>
      <c r="U143" s="103">
        <v>5.3000000000000291</v>
      </c>
      <c r="V143" s="104">
        <v>62.699999999999889</v>
      </c>
      <c r="W143" s="105"/>
      <c r="X143" s="106"/>
      <c r="Y143" s="264"/>
      <c r="Z143" s="265"/>
      <c r="AA143" s="110">
        <f>M143-J143</f>
        <v>-232.53588516746095</v>
      </c>
      <c r="AB143" s="102">
        <f>M143/J143</f>
        <v>0.88373205741626948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7">AVERAGE(I141:I156)</f>
        <v>22.333333333333332</v>
      </c>
      <c r="J157" s="137">
        <f t="shared" si="57"/>
        <v>2000</v>
      </c>
      <c r="K157" s="138">
        <f t="shared" ref="K157" si="58">J157/I157</f>
        <v>89.552238805970148</v>
      </c>
      <c r="L157" s="136">
        <f t="shared" ref="L157:M157" si="59">AVERAGE(L141:L156)</f>
        <v>22.333333333333332</v>
      </c>
      <c r="M157" s="137">
        <f t="shared" si="59"/>
        <v>1767.5906543935805</v>
      </c>
      <c r="N157" s="138">
        <f>M157/L157</f>
        <v>79.145850196727494</v>
      </c>
      <c r="O157" s="139">
        <f>L157-I157</f>
        <v>0</v>
      </c>
      <c r="P157" s="140">
        <f>N157-K157</f>
        <v>-10.406388609242654</v>
      </c>
      <c r="Q157" s="141">
        <f>N157/K157</f>
        <v>0.88379532719679033</v>
      </c>
      <c r="R157" s="273"/>
      <c r="S157" s="142">
        <f>S141</f>
        <v>0.70837962962962964</v>
      </c>
      <c r="T157" s="143">
        <f>INDEX(T141:T156,COUNTA(T141:T156))</f>
        <v>0.85833333333333328</v>
      </c>
      <c r="U157" s="144"/>
      <c r="V157" s="155"/>
      <c r="W157" s="134"/>
      <c r="X157" s="138"/>
      <c r="Y157" s="260"/>
      <c r="Z157" s="261"/>
      <c r="AA157" s="156">
        <f>M157-J157</f>
        <v>-232.40934560641949</v>
      </c>
      <c r="AB157" s="141">
        <f>M157/J157</f>
        <v>0.88379532719679021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43" priority="3" operator="greaterThan">
      <formula>0</formula>
    </cfRule>
  </conditionalFormatting>
  <conditionalFormatting sqref="P5:P157 AA5:AA157">
    <cfRule type="cellIs" dxfId="442" priority="6" operator="lessThan">
      <formula>0</formula>
    </cfRule>
  </conditionalFormatting>
  <conditionalFormatting sqref="Q5:Q157 AB5:AB157">
    <cfRule type="cellIs" dxfId="441" priority="4" operator="greaterThan">
      <formula>1</formula>
    </cfRule>
    <cfRule type="cellIs" dxfId="440" priority="5" operator="lessThan">
      <formula>0.8</formula>
    </cfRule>
  </conditionalFormatting>
  <conditionalFormatting sqref="R5:R157 AC124">
    <cfRule type="cellIs" dxfId="439" priority="7" operator="lessThan">
      <formula>0.8</formula>
    </cfRule>
  </conditionalFormatting>
  <conditionalFormatting sqref="AC5:AC22 AC56:AC91">
    <cfRule type="cellIs" dxfId="438" priority="9" operator="lessThan">
      <formula>0.8</formula>
    </cfRule>
  </conditionalFormatting>
  <conditionalFormatting sqref="AC39">
    <cfRule type="cellIs" dxfId="437" priority="12" operator="lessThan">
      <formula>0.8</formula>
    </cfRule>
  </conditionalFormatting>
  <conditionalFormatting sqref="AC54">
    <cfRule type="cellIs" dxfId="436" priority="11" operator="lessThan">
      <formula>0.8</formula>
    </cfRule>
  </conditionalFormatting>
  <conditionalFormatting sqref="AC97:AC105">
    <cfRule type="cellIs" dxfId="435" priority="10" operator="lessThan">
      <formula>0.8</formula>
    </cfRule>
  </conditionalFormatting>
  <conditionalFormatting sqref="AC107:AC112">
    <cfRule type="cellIs" dxfId="434" priority="8" operator="lessThan">
      <formula>0.8</formula>
    </cfRule>
  </conditionalFormatting>
  <conditionalFormatting sqref="AC139">
    <cfRule type="cellIs" dxfId="433" priority="2" operator="lessThan">
      <formula>0.8</formula>
    </cfRule>
  </conditionalFormatting>
  <conditionalFormatting sqref="AC141:AC157">
    <cfRule type="cellIs" dxfId="432" priority="1" operator="lessThan">
      <formula>0.8</formula>
    </cfRule>
  </conditionalFormatting>
  <dataValidations count="1">
    <dataValidation type="list" allowBlank="1" showInputMessage="1" showErrorMessage="1" sqref="Y5:Z157" xr:uid="{E6669E89-B82F-42AC-9C84-874A4CF883C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7432-93A0-4CE3-9A78-1AB811DF4473}">
  <sheetPr>
    <tabColor theme="9" tint="0.59999389629810485"/>
  </sheetPr>
  <dimension ref="B1:AR36"/>
  <sheetViews>
    <sheetView zoomScale="70" zoomScaleNormal="70" workbookViewId="0">
      <selection activeCell="K37" sqref="K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240</v>
      </c>
      <c r="D3" s="248"/>
      <c r="E3" s="6" t="s">
        <v>2</v>
      </c>
      <c r="F3" s="249">
        <f>'1115(18度C)'!D1+'1115(4度C)'!D1</f>
        <v>187934</v>
      </c>
      <c r="G3" s="250"/>
      <c r="H3" s="6" t="s">
        <v>3</v>
      </c>
      <c r="I3" s="251">
        <f>'1115(18度C)'!F1+'1115(4度C)'!F1</f>
        <v>5804601.4400000004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453.82436925275425</v>
      </c>
      <c r="F6" s="226" t="e">
        <f>AVERAGE(#REF!,D13:K13)</f>
        <v>#REF!</v>
      </c>
      <c r="G6" s="227">
        <f>AVERAGE(D13:K13)</f>
        <v>180.36789855059655</v>
      </c>
      <c r="H6" s="228"/>
      <c r="I6" s="227">
        <f>AVERAGE(L13:O13)</f>
        <v>95.202398800599696</v>
      </c>
      <c r="J6" s="228"/>
      <c r="K6" s="227">
        <f>AVERAGE(D27:O27)</f>
        <v>591.1601253773822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400.1173200609025</v>
      </c>
      <c r="F7" s="230" t="e">
        <f>AVERAGE(#REF!,D14:K14)</f>
        <v>#REF!</v>
      </c>
      <c r="G7" s="217">
        <f>AVERAGE(D14:K14)</f>
        <v>159.81163915054702</v>
      </c>
      <c r="H7" s="218"/>
      <c r="I7" s="217">
        <f>AVERAGE(L14:O14)</f>
        <v>84.159128250884933</v>
      </c>
      <c r="J7" s="218"/>
      <c r="K7" s="217">
        <f>AVERAGE(D28:O28)</f>
        <v>520.48863623642001</v>
      </c>
      <c r="L7" s="218"/>
      <c r="M7" s="217">
        <f>AVERAGE(P28:X28)</f>
        <v>694.40870741368269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0.88215643757824258</v>
      </c>
      <c r="F8" s="222" t="e">
        <f>AVERAGE(D15:K15,#REF!)</f>
        <v>#REF!</v>
      </c>
      <c r="G8" s="223">
        <f>AVERAGE(D15:K15)</f>
        <v>0.88563465506628591</v>
      </c>
      <c r="H8" s="224"/>
      <c r="I8" s="223">
        <f>AVERAGE(L15:O15)</f>
        <v>0.88400494120092843</v>
      </c>
      <c r="J8" s="224"/>
      <c r="K8" s="223">
        <f>AVERAGE(D29:O29)</f>
        <v>0.8792514324926034</v>
      </c>
      <c r="L8" s="224"/>
      <c r="M8" s="223">
        <f>AVERAGE(P29:X29)</f>
        <v>0.8806145387658022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92.913385826771659</v>
      </c>
      <c r="G13" s="23">
        <v>86.021505376344081</v>
      </c>
      <c r="H13" s="23">
        <v>147.94520547945206</v>
      </c>
      <c r="I13" s="23">
        <v>232.33333333333334</v>
      </c>
      <c r="J13" s="23" t="s">
        <v>36</v>
      </c>
      <c r="K13" s="53">
        <v>502.60714285714283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107.22917604188696</v>
      </c>
      <c r="E14" s="27">
        <v>70.965648808687462</v>
      </c>
      <c r="F14" s="27">
        <v>82.133186381490646</v>
      </c>
      <c r="G14" s="27">
        <v>76.112161444310146</v>
      </c>
      <c r="H14" s="27">
        <v>131.28489190875752</v>
      </c>
      <c r="I14" s="27">
        <v>204.38339568626827</v>
      </c>
      <c r="J14" s="27" t="s">
        <v>36</v>
      </c>
      <c r="K14" s="54">
        <v>446.57301378242795</v>
      </c>
      <c r="L14" s="26" t="s">
        <v>36</v>
      </c>
      <c r="M14" s="66" t="s">
        <v>36</v>
      </c>
      <c r="N14" s="27">
        <v>91.44549129190726</v>
      </c>
      <c r="O14" s="28">
        <v>76.872765209862607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0.88799161409687632</v>
      </c>
      <c r="E15" s="31">
        <f t="shared" si="0"/>
        <v>0.88707061010859323</v>
      </c>
      <c r="F15" s="31">
        <f t="shared" si="0"/>
        <v>0.88397581952960269</v>
      </c>
      <c r="G15" s="31">
        <f t="shared" si="0"/>
        <v>0.88480387679010553</v>
      </c>
      <c r="H15" s="31">
        <f t="shared" si="0"/>
        <v>0.88738862123512019</v>
      </c>
      <c r="I15" s="31">
        <f t="shared" si="0"/>
        <v>0.87969897712884471</v>
      </c>
      <c r="J15" s="31" t="s">
        <v>36</v>
      </c>
      <c r="K15" s="55">
        <f t="shared" ref="K15" si="1">K14/K13</f>
        <v>0.88851306657485851</v>
      </c>
      <c r="L15" s="30" t="s">
        <v>36</v>
      </c>
      <c r="M15" s="67" t="s">
        <v>36</v>
      </c>
      <c r="N15" s="31">
        <f t="shared" ref="N15:O15" si="2">N14/N13</f>
        <v>0.88397308248843687</v>
      </c>
      <c r="O15" s="32">
        <f t="shared" si="2"/>
        <v>0.88403679991341999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0.25019675925925927</v>
      </c>
      <c r="E16" s="2">
        <v>0.25026620370370373</v>
      </c>
      <c r="F16" s="2">
        <v>0.25</v>
      </c>
      <c r="G16" s="2">
        <v>0.25</v>
      </c>
      <c r="H16" s="2">
        <v>0.25</v>
      </c>
      <c r="I16" s="2">
        <v>0.25</v>
      </c>
      <c r="J16" s="2" t="s">
        <v>36</v>
      </c>
      <c r="K16" s="2">
        <v>0.25004629629629632</v>
      </c>
      <c r="L16" s="1" t="s">
        <v>36</v>
      </c>
      <c r="M16" s="68" t="s">
        <v>36</v>
      </c>
      <c r="N16" s="2">
        <v>0.70833333333333337</v>
      </c>
      <c r="O16" s="3">
        <v>0.70844907407407409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0.60519675925925931</v>
      </c>
      <c r="E17" s="2">
        <v>0.53475694444444444</v>
      </c>
      <c r="F17" s="2">
        <v>0.57370370370370372</v>
      </c>
      <c r="G17" s="2">
        <v>0.46527777777777779</v>
      </c>
      <c r="H17" s="2">
        <v>0.48819444444444443</v>
      </c>
      <c r="I17" s="2">
        <v>0.58263888888888893</v>
      </c>
      <c r="J17" s="2" t="s">
        <v>36</v>
      </c>
      <c r="K17" s="2">
        <v>0.41400462962962964</v>
      </c>
      <c r="L17" s="1" t="s">
        <v>36</v>
      </c>
      <c r="M17" s="68" t="s">
        <v>36</v>
      </c>
      <c r="N17" s="2">
        <v>0.81262731481481476</v>
      </c>
      <c r="O17" s="3">
        <v>0.85766203703703703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21.166666666666668</v>
      </c>
      <c r="G18" s="34">
        <v>23.25</v>
      </c>
      <c r="H18" s="34">
        <v>20.857142857142858</v>
      </c>
      <c r="I18" s="34">
        <v>13.5</v>
      </c>
      <c r="J18" s="34" t="s">
        <v>36</v>
      </c>
      <c r="K18" s="56">
        <v>7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836.84210526315792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183.19578358683037</v>
      </c>
      <c r="E28" s="27" t="s">
        <v>36</v>
      </c>
      <c r="F28" s="27" t="s">
        <v>36</v>
      </c>
      <c r="G28" s="27">
        <v>271.44893328316169</v>
      </c>
      <c r="H28" s="27">
        <v>383.94211468061945</v>
      </c>
      <c r="I28" s="27">
        <v>370.11235955056196</v>
      </c>
      <c r="J28" s="27" t="s">
        <v>36</v>
      </c>
      <c r="K28" s="27" t="s">
        <v>36</v>
      </c>
      <c r="L28" s="27" t="s">
        <v>36</v>
      </c>
      <c r="M28" s="27">
        <v>692.25076926046268</v>
      </c>
      <c r="N28" s="27">
        <v>1000.2422459492151</v>
      </c>
      <c r="O28" s="27">
        <v>742.22824734408857</v>
      </c>
      <c r="P28" s="26">
        <v>248.74494861022825</v>
      </c>
      <c r="Q28" s="27" t="s">
        <v>36</v>
      </c>
      <c r="R28" s="27" t="s">
        <v>36</v>
      </c>
      <c r="S28" s="27" t="s">
        <v>36</v>
      </c>
      <c r="T28" s="27">
        <v>775.07840691282831</v>
      </c>
      <c r="U28" s="27" t="s">
        <v>36</v>
      </c>
      <c r="V28" s="27">
        <v>678.49552572161815</v>
      </c>
      <c r="W28" s="27">
        <v>856.15645872433072</v>
      </c>
      <c r="X28" s="28">
        <v>913.56819709940805</v>
      </c>
    </row>
    <row r="29" spans="2:44" ht="40.15" customHeight="1">
      <c r="B29" s="205"/>
      <c r="C29" s="29" t="s">
        <v>38</v>
      </c>
      <c r="D29" s="31">
        <f>D28/D27</f>
        <v>0.8650912002711435</v>
      </c>
      <c r="E29" s="31" t="s">
        <v>36</v>
      </c>
      <c r="F29" s="31" t="s">
        <v>36</v>
      </c>
      <c r="G29" s="31">
        <f>G28/G27</f>
        <v>0.8671285368767665</v>
      </c>
      <c r="H29" s="31">
        <f>H28/H27</f>
        <v>0.88602026464758343</v>
      </c>
      <c r="I29" s="31">
        <f>I28/I27</f>
        <v>0.88826966292134868</v>
      </c>
      <c r="J29" s="31" t="s">
        <v>36</v>
      </c>
      <c r="K29" s="31" t="s">
        <v>36</v>
      </c>
      <c r="L29" s="31" t="s">
        <v>36</v>
      </c>
      <c r="M29" s="31">
        <f>M28/M27</f>
        <v>0.89153508162332307</v>
      </c>
      <c r="N29" s="31">
        <f>N28/N27</f>
        <v>0.86977586604279578</v>
      </c>
      <c r="O29" s="31">
        <f>O28/O27</f>
        <v>0.88693941506526308</v>
      </c>
      <c r="P29" s="30">
        <f>P28/P27</f>
        <v>0.87060732013579889</v>
      </c>
      <c r="Q29" s="31" t="s">
        <v>36</v>
      </c>
      <c r="R29" s="31" t="s">
        <v>36</v>
      </c>
      <c r="S29" s="31" t="s">
        <v>36</v>
      </c>
      <c r="T29" s="31">
        <f>T28/T27</f>
        <v>0.88811067458761572</v>
      </c>
      <c r="U29" s="31" t="s">
        <v>36</v>
      </c>
      <c r="V29" s="31">
        <f>V28/V27</f>
        <v>0.89095372064454903</v>
      </c>
      <c r="W29" s="31">
        <f>W28/W27</f>
        <v>0.88333602884256335</v>
      </c>
      <c r="X29" s="32">
        <f>X28/X27</f>
        <v>0.87006494961848391</v>
      </c>
    </row>
    <row r="30" spans="2:44" ht="17.25" customHeight="1">
      <c r="B30" s="206" t="s">
        <v>39</v>
      </c>
      <c r="C30" s="14" t="s">
        <v>40</v>
      </c>
      <c r="D30" s="2">
        <v>0.37722222222222224</v>
      </c>
      <c r="E30" s="2" t="s">
        <v>36</v>
      </c>
      <c r="F30" s="2" t="s">
        <v>36</v>
      </c>
      <c r="G30" s="2">
        <v>0.37569444444444444</v>
      </c>
      <c r="H30" s="2">
        <v>0.25032407407407409</v>
      </c>
      <c r="I30" s="2">
        <v>0.34108796296296295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0.25026620370370373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0.70865740740740746</v>
      </c>
      <c r="U30" s="2" t="s">
        <v>36</v>
      </c>
      <c r="V30" s="2">
        <v>0.70833333333333337</v>
      </c>
      <c r="W30" s="2">
        <v>0.70862268518518523</v>
      </c>
      <c r="X30" s="3">
        <v>0.70839120370370368</v>
      </c>
    </row>
    <row r="31" spans="2:44" ht="17.25" customHeight="1">
      <c r="B31" s="203"/>
      <c r="C31" s="14" t="s">
        <v>41</v>
      </c>
      <c r="D31" s="2">
        <v>0.42582175925925925</v>
      </c>
      <c r="E31" s="2" t="s">
        <v>36</v>
      </c>
      <c r="F31" s="2" t="s">
        <v>36</v>
      </c>
      <c r="G31" s="2">
        <v>0.43125000000000002</v>
      </c>
      <c r="H31" s="2">
        <v>0.31805555555555548</v>
      </c>
      <c r="I31" s="2">
        <v>0.37569444444444444</v>
      </c>
      <c r="J31" s="2" t="s">
        <v>36</v>
      </c>
      <c r="K31" s="2" t="s">
        <v>36</v>
      </c>
      <c r="L31" s="2" t="s">
        <v>36</v>
      </c>
      <c r="M31" s="2">
        <v>0.38750000000000001</v>
      </c>
      <c r="N31" s="2">
        <v>0.44319444444444445</v>
      </c>
      <c r="O31" s="2">
        <v>0.40508101851851852</v>
      </c>
      <c r="P31" s="1">
        <v>0.83194444444444449</v>
      </c>
      <c r="Q31" s="2" t="s">
        <v>36</v>
      </c>
      <c r="R31" s="2" t="s">
        <v>36</v>
      </c>
      <c r="S31" s="2" t="s">
        <v>36</v>
      </c>
      <c r="T31" s="2">
        <v>0.86469907407407409</v>
      </c>
      <c r="U31" s="2" t="s">
        <v>36</v>
      </c>
      <c r="V31" s="2">
        <v>0.87638888888888888</v>
      </c>
      <c r="W31" s="2">
        <v>1.0113541666666668</v>
      </c>
      <c r="X31" s="3">
        <v>1.0119675925925926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B5D4-4A31-41CE-9C42-6B97B81D95BD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K37" sqref="K37"/>
      <selection pane="bottomLeft" activeCell="K37" sqref="K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100166</v>
      </c>
      <c r="E1" s="76" t="s">
        <v>3</v>
      </c>
      <c r="F1" s="77">
        <f>SUM(G5:G208)</f>
        <v>1971749.0699999998</v>
      </c>
      <c r="G1" s="78" t="s">
        <v>73</v>
      </c>
      <c r="H1" s="79">
        <f>L21+L38+L55+L72+L89+L106+L123+L140+L157+L174+L191+L208</f>
        <v>78.73333333333332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45976</v>
      </c>
      <c r="B2" s="323"/>
      <c r="C2" s="81" t="s">
        <v>34</v>
      </c>
      <c r="D2" s="82">
        <f>AVERAGE(N21,N38,N55,N72,N89,N106,N123,N140,N157,N174,N191,N208)</f>
        <v>592.95533256027954</v>
      </c>
      <c r="E2" s="82" t="s">
        <v>80</v>
      </c>
      <c r="F2" s="83">
        <f>F1/D1</f>
        <v>19.684813908911206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1703</v>
      </c>
      <c r="G5" s="94">
        <f t="shared" ref="G5:G6" si="0">E5*F5</f>
        <v>50834.55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3115.2439024390233</v>
      </c>
      <c r="N5" s="98">
        <f>M5/L5</f>
        <v>183.24964131994255</v>
      </c>
      <c r="O5" s="100">
        <f>L5-I5</f>
        <v>0</v>
      </c>
      <c r="P5" s="101">
        <f>N5-K5</f>
        <v>-28.515064562410373</v>
      </c>
      <c r="Q5" s="102">
        <f>N5/K5</f>
        <v>0.86534552845528434</v>
      </c>
      <c r="R5" s="272">
        <f>Q21</f>
        <v>0.8650912002711435</v>
      </c>
      <c r="S5" s="1">
        <v>0.37722222222222224</v>
      </c>
      <c r="T5" s="2">
        <v>0.4</v>
      </c>
      <c r="U5" s="103">
        <v>5.2000000000000135</v>
      </c>
      <c r="V5" s="104">
        <v>32.800000000000011</v>
      </c>
      <c r="W5" s="105"/>
      <c r="X5" s="87"/>
      <c r="Y5" s="274"/>
      <c r="Z5" s="275"/>
      <c r="AA5" s="108">
        <f>M5-J5</f>
        <v>-484.75609756097674</v>
      </c>
      <c r="AB5" s="109">
        <f>M5/J5</f>
        <v>0.86534552845528423</v>
      </c>
      <c r="AC5" s="289">
        <f>AB21</f>
        <v>0.86509120027114339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1670</v>
      </c>
      <c r="G6" s="94">
        <f t="shared" si="0"/>
        <v>49298.400000000001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3113.4127395132091</v>
      </c>
      <c r="N6" s="98">
        <f>M6/L6</f>
        <v>183.14192585371819</v>
      </c>
      <c r="O6" s="100">
        <f>L6-I6</f>
        <v>0</v>
      </c>
      <c r="P6" s="101">
        <f>N6-K6</f>
        <v>-28.622780028634736</v>
      </c>
      <c r="Q6" s="102">
        <f>N6/K6</f>
        <v>0.86483687208700266</v>
      </c>
      <c r="R6" s="272"/>
      <c r="S6" s="1">
        <v>0.40347222222222223</v>
      </c>
      <c r="T6" s="2">
        <v>0.42582175925925925</v>
      </c>
      <c r="U6" s="103">
        <v>4.9999999999999822</v>
      </c>
      <c r="V6" s="104">
        <v>32.183333333333302</v>
      </c>
      <c r="W6" s="105"/>
      <c r="X6" s="106"/>
      <c r="Y6" s="264"/>
      <c r="Z6" s="265"/>
      <c r="AA6" s="110">
        <f>M6-J6</f>
        <v>-486.58726048679091</v>
      </c>
      <c r="AB6" s="111">
        <f>M6/J6</f>
        <v>0.86483687208700255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3114.3283209761162</v>
      </c>
      <c r="N21" s="138">
        <f>M21/L21</f>
        <v>183.19578358683037</v>
      </c>
      <c r="O21" s="139">
        <f>L21-I21</f>
        <v>0</v>
      </c>
      <c r="P21" s="140">
        <f>N21-K21</f>
        <v>-28.568922295522555</v>
      </c>
      <c r="Q21" s="141">
        <f>N21/K21</f>
        <v>0.8650912002711435</v>
      </c>
      <c r="R21" s="273"/>
      <c r="S21" s="142">
        <f>S5</f>
        <v>0.37722222222222224</v>
      </c>
      <c r="T21" s="143">
        <f>INDEX(T5:T20,COUNTA(T5:T20))</f>
        <v>0.42582175925925925</v>
      </c>
      <c r="U21" s="144"/>
      <c r="V21" s="144"/>
      <c r="W21" s="145"/>
      <c r="X21" s="146"/>
      <c r="Y21" s="260"/>
      <c r="Z21" s="261"/>
      <c r="AA21" s="147">
        <f>M21-J21</f>
        <v>-485.67167902388383</v>
      </c>
      <c r="AB21" s="148">
        <f>M21/J21</f>
        <v>0.86509120027114339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1001</v>
      </c>
      <c r="G22" s="94">
        <f t="shared" ref="G22:G23" si="5">E22*F22</f>
        <v>25665.64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3139.0243902439015</v>
      </c>
      <c r="N22" s="98">
        <f>M22/L22</f>
        <v>285.36585365853648</v>
      </c>
      <c r="O22" s="100">
        <f>L22-I22</f>
        <v>0</v>
      </c>
      <c r="P22" s="101">
        <f>N22-K22</f>
        <v>-41.906873614190772</v>
      </c>
      <c r="Q22" s="102">
        <f>N22/K22</f>
        <v>0.8719512195121949</v>
      </c>
      <c r="R22" s="271">
        <f>Q38</f>
        <v>0.8671285368767665</v>
      </c>
      <c r="S22" s="1">
        <v>0.37569444444444444</v>
      </c>
      <c r="T22" s="2">
        <v>0.38898148148148148</v>
      </c>
      <c r="U22" s="103">
        <v>4.9999999999999822</v>
      </c>
      <c r="V22" s="104">
        <v>19.13333333333334</v>
      </c>
      <c r="W22" s="172"/>
      <c r="X22" s="150"/>
      <c r="Y22" s="274"/>
      <c r="Z22" s="275"/>
      <c r="AA22" s="108">
        <f>M22-J22</f>
        <v>-460.97560975609849</v>
      </c>
      <c r="AB22" s="151">
        <f>M22/J22</f>
        <v>0.8719512195121949</v>
      </c>
      <c r="AC22" s="276">
        <f>AB38</f>
        <v>0.8671285368767665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2887</v>
      </c>
      <c r="G23" s="94">
        <f t="shared" si="5"/>
        <v>82481.59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3104.3010752688169</v>
      </c>
      <c r="N23" s="98">
        <f>M23/L23</f>
        <v>258.69175627240139</v>
      </c>
      <c r="O23" s="100">
        <f>L23-I23</f>
        <v>0</v>
      </c>
      <c r="P23" s="101">
        <f>N23-K23</f>
        <v>-41.308243727598608</v>
      </c>
      <c r="Q23" s="102">
        <f>N23/K23</f>
        <v>0.86230585424133799</v>
      </c>
      <c r="R23" s="272"/>
      <c r="S23" s="1">
        <v>0.39250000000000002</v>
      </c>
      <c r="T23" s="2">
        <v>0.43125000000000002</v>
      </c>
      <c r="U23" s="103">
        <v>5.066666666666686</v>
      </c>
      <c r="V23" s="104">
        <v>55.800000000000011</v>
      </c>
      <c r="W23" s="105"/>
      <c r="X23" s="106"/>
      <c r="Y23" s="264"/>
      <c r="Z23" s="265"/>
      <c r="AA23" s="110">
        <f>M23-J23</f>
        <v>-495.69892473118307</v>
      </c>
      <c r="AB23" s="102">
        <f>M23/J23</f>
        <v>0.86230585424133799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3121.6627327563592</v>
      </c>
      <c r="N38" s="138">
        <f>M38/L38</f>
        <v>271.44893328316169</v>
      </c>
      <c r="O38" s="139">
        <f>L38-I38</f>
        <v>0</v>
      </c>
      <c r="P38" s="140">
        <f>N38-K38</f>
        <v>-41.594544977707869</v>
      </c>
      <c r="Q38" s="141">
        <f>N38/K38</f>
        <v>0.8671285368767665</v>
      </c>
      <c r="R38" s="273"/>
      <c r="S38" s="142">
        <f>S22</f>
        <v>0.37569444444444444</v>
      </c>
      <c r="T38" s="143">
        <f>INDEX(T22:T37,COUNTA(T22:T37))</f>
        <v>0.43125000000000002</v>
      </c>
      <c r="U38" s="144"/>
      <c r="V38" s="155"/>
      <c r="W38" s="134"/>
      <c r="X38" s="138"/>
      <c r="Y38" s="260"/>
      <c r="Z38" s="261"/>
      <c r="AA38" s="156">
        <f>M38-J38</f>
        <v>-478.33726724364078</v>
      </c>
      <c r="AB38" s="141">
        <f>M38/J38</f>
        <v>0.8671285368767665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1249</v>
      </c>
      <c r="G39" s="158">
        <f t="shared" ref="G39:G41" si="9">E39*F39</f>
        <v>17523.469999999998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2303.4836065573813</v>
      </c>
      <c r="N39" s="162">
        <f>M39/L39</f>
        <v>383.91393442623024</v>
      </c>
      <c r="O39" s="164">
        <f>L39-I39</f>
        <v>0</v>
      </c>
      <c r="P39" s="165">
        <f>N39-K39</f>
        <v>-49.419398907103073</v>
      </c>
      <c r="Q39" s="151">
        <f>N39/K39</f>
        <v>0.88595523329130055</v>
      </c>
      <c r="R39" s="271">
        <f>Q55</f>
        <v>0.88602026464758343</v>
      </c>
      <c r="S39" s="166">
        <v>0.25032407407407409</v>
      </c>
      <c r="T39" s="167">
        <v>0.27291666666666664</v>
      </c>
      <c r="U39" s="168"/>
      <c r="V39" s="169">
        <v>32.533333333333275</v>
      </c>
      <c r="W39" s="167"/>
      <c r="X39" s="170"/>
      <c r="Y39" s="274"/>
      <c r="Z39" s="275"/>
      <c r="AA39" s="108">
        <f>M39-J39</f>
        <v>-296.51639344261866</v>
      </c>
      <c r="AB39" s="151">
        <f>M39/J39</f>
        <v>0.88595523329130055</v>
      </c>
      <c r="AC39" s="276">
        <f>AB55</f>
        <v>0.88602026464758343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946</v>
      </c>
      <c r="G40" s="94">
        <f t="shared" si="9"/>
        <v>16772.580000000002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2304.1948579161044</v>
      </c>
      <c r="N40" s="98">
        <f>M40/L40</f>
        <v>384.03247631935074</v>
      </c>
      <c r="O40" s="100">
        <f>L40-I40</f>
        <v>0</v>
      </c>
      <c r="P40" s="101">
        <f>N40-K40</f>
        <v>-49.300857013982579</v>
      </c>
      <c r="Q40" s="102">
        <f>N40/K40</f>
        <v>0.88622879150619405</v>
      </c>
      <c r="R40" s="272"/>
      <c r="S40" s="1">
        <v>0.27664351851851854</v>
      </c>
      <c r="T40" s="2">
        <v>0.29375000000000001</v>
      </c>
      <c r="U40" s="103">
        <v>5.3666666666667329</v>
      </c>
      <c r="V40" s="104">
        <v>24.633333333333319</v>
      </c>
      <c r="W40" s="105"/>
      <c r="X40" s="112"/>
      <c r="Y40" s="264"/>
      <c r="Z40" s="265"/>
      <c r="AA40" s="110">
        <f>M40-J40</f>
        <v>-295.80514208389559</v>
      </c>
      <c r="AB40" s="102">
        <f>M40/J40</f>
        <v>0.88622879150619405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1151</v>
      </c>
      <c r="G41" s="94">
        <f t="shared" si="9"/>
        <v>16677.990000000002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2303.2795997776643</v>
      </c>
      <c r="N41" s="98">
        <f>M41/L41</f>
        <v>383.87993329627739</v>
      </c>
      <c r="O41" s="100">
        <f>L41-I41</f>
        <v>0</v>
      </c>
      <c r="P41" s="101">
        <f>N41-K41</f>
        <v>-49.453400037055928</v>
      </c>
      <c r="Q41" s="102">
        <f>N41/K41</f>
        <v>0.88587676914525559</v>
      </c>
      <c r="R41" s="272"/>
      <c r="S41" s="1">
        <v>0.29723379629629632</v>
      </c>
      <c r="T41" s="2">
        <v>0.31805555555555548</v>
      </c>
      <c r="U41" s="103">
        <v>5.0166666666666782</v>
      </c>
      <c r="V41" s="104">
        <v>29.983333333333199</v>
      </c>
      <c r="W41" s="105"/>
      <c r="X41" s="112"/>
      <c r="Y41" s="264"/>
      <c r="Z41" s="265"/>
      <c r="AA41" s="110">
        <f>M41-J41</f>
        <v>-296.72040022233568</v>
      </c>
      <c r="AB41" s="102">
        <f>M41/J41</f>
        <v>0.88587676914525548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2303.6526880837168</v>
      </c>
      <c r="N55" s="138">
        <f>M55/L55</f>
        <v>383.94211468061945</v>
      </c>
      <c r="O55" s="139">
        <f>L55-I55</f>
        <v>0</v>
      </c>
      <c r="P55" s="140">
        <f>N55-K55</f>
        <v>-49.39121865271386</v>
      </c>
      <c r="Q55" s="141">
        <f>N55/K55</f>
        <v>0.88602026464758343</v>
      </c>
      <c r="R55" s="273"/>
      <c r="S55" s="142">
        <f>S39</f>
        <v>0.25032407407407409</v>
      </c>
      <c r="T55" s="143">
        <f>INDEX(T39:T54,COUNTA(T39:T54))</f>
        <v>0.31805555555555548</v>
      </c>
      <c r="U55" s="144"/>
      <c r="V55" s="155"/>
      <c r="W55" s="134"/>
      <c r="X55" s="138"/>
      <c r="Y55" s="260"/>
      <c r="Z55" s="261"/>
      <c r="AA55" s="156">
        <f>M55-J55</f>
        <v>-296.34731191628316</v>
      </c>
      <c r="AB55" s="141">
        <f>M55/J55</f>
        <v>0.88602026464758343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549</v>
      </c>
      <c r="G56" s="94">
        <f t="shared" ref="G56:G57" si="14">E56*F56</f>
        <v>10645.11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2220.6741573033746</v>
      </c>
      <c r="N56" s="98">
        <f>M56/L56</f>
        <v>370.11235955056242</v>
      </c>
      <c r="O56" s="100">
        <f>L56-I56</f>
        <v>0</v>
      </c>
      <c r="P56" s="101">
        <f>N56-K56</f>
        <v>-46.554307116104269</v>
      </c>
      <c r="Q56" s="102">
        <f>N56/K56</f>
        <v>0.88826966292134979</v>
      </c>
      <c r="R56" s="271">
        <f>Q72</f>
        <v>0.88826966292134868</v>
      </c>
      <c r="S56" s="1">
        <v>0.34108796296296295</v>
      </c>
      <c r="T56" s="2">
        <v>0.35138888888888886</v>
      </c>
      <c r="U56" s="103">
        <v>6.0999999999999943</v>
      </c>
      <c r="V56" s="104">
        <v>14.833333333333307</v>
      </c>
      <c r="W56" s="167"/>
      <c r="X56" s="170"/>
      <c r="Y56" s="274"/>
      <c r="Z56" s="275"/>
      <c r="AA56" s="108">
        <f>M56-J56</f>
        <v>-279.32584269662539</v>
      </c>
      <c r="AB56" s="151">
        <f>M56/J56</f>
        <v>0.8882696629213499</v>
      </c>
      <c r="AC56" s="276">
        <f>AB72</f>
        <v>0.88826966292134879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1098</v>
      </c>
      <c r="G57" s="94">
        <f t="shared" si="14"/>
        <v>21630.6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2220.6741573033692</v>
      </c>
      <c r="N57" s="98">
        <f>M57/L57</f>
        <v>370.11235955056151</v>
      </c>
      <c r="O57" s="100">
        <f>L57-I57</f>
        <v>0</v>
      </c>
      <c r="P57" s="101">
        <f>N57-K57</f>
        <v>-46.554307116105178</v>
      </c>
      <c r="Q57" s="102">
        <f>N57/K57</f>
        <v>0.88826966292134757</v>
      </c>
      <c r="R57" s="272"/>
      <c r="S57" s="1">
        <v>0.35509259259259257</v>
      </c>
      <c r="T57" s="2">
        <v>0.37569444444444444</v>
      </c>
      <c r="U57" s="103">
        <v>5.333333333333341</v>
      </c>
      <c r="V57" s="104">
        <v>29.666666666666693</v>
      </c>
      <c r="W57" s="105"/>
      <c r="X57" s="112"/>
      <c r="Y57" s="264"/>
      <c r="Z57" s="265"/>
      <c r="AA57" s="110">
        <f>M57-J57</f>
        <v>-279.32584269663084</v>
      </c>
      <c r="AB57" s="102">
        <f>M57/J57</f>
        <v>0.88826966292134768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2220.6741573033719</v>
      </c>
      <c r="N72" s="138">
        <f>M72/L72</f>
        <v>370.11235955056196</v>
      </c>
      <c r="O72" s="139">
        <f>L72-I72</f>
        <v>0</v>
      </c>
      <c r="P72" s="140">
        <f>N72-K72</f>
        <v>-46.554307116104724</v>
      </c>
      <c r="Q72" s="141">
        <f>N72/K72</f>
        <v>0.88826966292134868</v>
      </c>
      <c r="R72" s="273"/>
      <c r="S72" s="142">
        <f>S56</f>
        <v>0.34108796296296295</v>
      </c>
      <c r="T72" s="143">
        <f>INDEX(T56:T71,COUNTA(T56:T71))</f>
        <v>0.37569444444444444</v>
      </c>
      <c r="U72" s="144"/>
      <c r="V72" s="155"/>
      <c r="W72" s="134"/>
      <c r="X72" s="138"/>
      <c r="Y72" s="260"/>
      <c r="Z72" s="261"/>
      <c r="AA72" s="156">
        <f>M72-J72</f>
        <v>-279.32584269662811</v>
      </c>
      <c r="AB72" s="141">
        <f>M72/J72</f>
        <v>0.88826966292134879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1937</v>
      </c>
      <c r="G73" s="158">
        <f t="shared" ref="G73:G76" si="18">E73*F73</f>
        <v>41548.65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2946.007604562737</v>
      </c>
      <c r="N73" s="162">
        <f>M73/L73</f>
        <v>736.50190114068425</v>
      </c>
      <c r="O73" s="164">
        <f>L73-I73</f>
        <v>0</v>
      </c>
      <c r="P73" s="165">
        <f>N73-K73</f>
        <v>-88.498098859315746</v>
      </c>
      <c r="Q73" s="151">
        <f>N73/K73</f>
        <v>0.89272957714022338</v>
      </c>
      <c r="R73" s="271">
        <f>Q89</f>
        <v>0.89153508162332307</v>
      </c>
      <c r="S73" s="166">
        <v>0.25</v>
      </c>
      <c r="T73" s="167">
        <v>0.27739583333333334</v>
      </c>
      <c r="U73" s="168"/>
      <c r="V73" s="169">
        <v>39.45000000000001</v>
      </c>
      <c r="W73" s="172"/>
      <c r="X73" s="150"/>
      <c r="Y73" s="274"/>
      <c r="Z73" s="275"/>
      <c r="AA73" s="108">
        <f>M73-J73</f>
        <v>-353.99239543726299</v>
      </c>
      <c r="AB73" s="151">
        <f>M73/J73</f>
        <v>0.89272957714022338</v>
      </c>
      <c r="AC73" s="276">
        <f>AB89</f>
        <v>0.89153508162332318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2267</v>
      </c>
      <c r="G74" s="94">
        <f t="shared" si="18"/>
        <v>40556.630000000005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2943.0941218896519</v>
      </c>
      <c r="N74" s="98">
        <f>M74/L74</f>
        <v>735.77353047241297</v>
      </c>
      <c r="O74" s="100">
        <f>L74-I74</f>
        <v>0</v>
      </c>
      <c r="P74" s="101">
        <f>N74-K74</f>
        <v>-89.226469527587028</v>
      </c>
      <c r="Q74" s="102">
        <f>N74/K74</f>
        <v>0.89184670360292484</v>
      </c>
      <c r="R74" s="272"/>
      <c r="S74" s="1">
        <v>0.28125</v>
      </c>
      <c r="T74" s="2">
        <v>0.31334490740740739</v>
      </c>
      <c r="U74" s="103">
        <v>5.5499999999999883</v>
      </c>
      <c r="V74" s="104">
        <v>46.21666666666664</v>
      </c>
      <c r="W74" s="105"/>
      <c r="X74" s="106"/>
      <c r="Y74" s="264"/>
      <c r="Z74" s="265"/>
      <c r="AA74" s="110">
        <f>M74-J74</f>
        <v>-356.90587811034811</v>
      </c>
      <c r="AB74" s="102">
        <f>M74/J74</f>
        <v>0.89184670360292484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923</v>
      </c>
      <c r="G75" s="94">
        <f t="shared" si="18"/>
        <v>20564.440000000002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2940.5309734513335</v>
      </c>
      <c r="N75" s="98">
        <f>M75/L75</f>
        <v>588.10619469026665</v>
      </c>
      <c r="O75" s="100">
        <f>L75-I75</f>
        <v>0</v>
      </c>
      <c r="P75" s="101">
        <f>N75-K75</f>
        <v>-71.893805309733352</v>
      </c>
      <c r="Q75" s="102">
        <f>N75/K75</f>
        <v>0.89106999195494951</v>
      </c>
      <c r="R75" s="272"/>
      <c r="S75" s="1">
        <v>0.31747685185185187</v>
      </c>
      <c r="T75" s="2">
        <v>0.33055555555555555</v>
      </c>
      <c r="U75" s="103">
        <v>5.9500000000000508</v>
      </c>
      <c r="V75" s="104">
        <v>18.833333333333293</v>
      </c>
      <c r="W75" s="105"/>
      <c r="X75" s="106"/>
      <c r="Y75" s="264"/>
      <c r="Z75" s="265"/>
      <c r="AA75" s="110">
        <f>M75-J75</f>
        <v>-359.46902654866653</v>
      </c>
      <c r="AB75" s="102">
        <f>M75/J75</f>
        <v>0.89106999195494951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3719</v>
      </c>
      <c r="G76" s="94">
        <f t="shared" si="18"/>
        <v>61958.54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2938.6303775241431</v>
      </c>
      <c r="N76" s="98">
        <f>M76/L76</f>
        <v>734.65759438103578</v>
      </c>
      <c r="O76" s="100">
        <f>L76-I76</f>
        <v>0</v>
      </c>
      <c r="P76" s="101">
        <f>N76-K76</f>
        <v>-90.342405618964222</v>
      </c>
      <c r="Q76" s="102">
        <f>N76/K76</f>
        <v>0.89049405379519486</v>
      </c>
      <c r="R76" s="272"/>
      <c r="S76" s="1">
        <v>0.33476851851851852</v>
      </c>
      <c r="T76" s="2">
        <v>0.38750000000000001</v>
      </c>
      <c r="U76" s="103">
        <v>6.0666666666666824</v>
      </c>
      <c r="V76" s="104">
        <v>75.933333333333351</v>
      </c>
      <c r="W76" s="105"/>
      <c r="X76" s="106"/>
      <c r="Y76" s="264"/>
      <c r="Z76" s="265"/>
      <c r="AA76" s="110">
        <f>M76-J76</f>
        <v>-361.36962247585689</v>
      </c>
      <c r="AB76" s="102">
        <f>M76/J76</f>
        <v>0.89049405379519486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2942.0657693569665</v>
      </c>
      <c r="N89" s="138">
        <f>M89/L89</f>
        <v>692.25076926046268</v>
      </c>
      <c r="O89" s="139">
        <f>L89-I89</f>
        <v>0</v>
      </c>
      <c r="P89" s="140">
        <f>N89-K89</f>
        <v>-84.219818974831469</v>
      </c>
      <c r="Q89" s="141">
        <f>N89/K89</f>
        <v>0.89153508162332307</v>
      </c>
      <c r="R89" s="273"/>
      <c r="S89" s="142">
        <f>S73</f>
        <v>0.25</v>
      </c>
      <c r="T89" s="143">
        <f>INDEX(T73:T88,COUNTA(T73:T88))</f>
        <v>0.38750000000000001</v>
      </c>
      <c r="U89" s="144"/>
      <c r="V89" s="155"/>
      <c r="W89" s="88"/>
      <c r="X89" s="90"/>
      <c r="Y89" s="260"/>
      <c r="Z89" s="261"/>
      <c r="AA89" s="156">
        <f>M89-J89</f>
        <v>-357.93423064303352</v>
      </c>
      <c r="AB89" s="141">
        <f>M89/J89</f>
        <v>0.89153508162332318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1173</v>
      </c>
      <c r="G90" s="158">
        <f t="shared" ref="G90:G93" si="23">E90*F90</f>
        <v>21325.14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3111.8644067796658</v>
      </c>
      <c r="N90" s="162">
        <f>M90/L90</f>
        <v>1037.288135593222</v>
      </c>
      <c r="O90" s="164">
        <f>L90-I90</f>
        <v>0</v>
      </c>
      <c r="P90" s="165">
        <f>N90-K90</f>
        <v>-162.71186440677798</v>
      </c>
      <c r="Q90" s="151">
        <f>N90/K90</f>
        <v>0.86440677966101831</v>
      </c>
      <c r="R90" s="271">
        <f>Q106</f>
        <v>0.86977586604279578</v>
      </c>
      <c r="S90" s="166">
        <v>0.25026620370370373</v>
      </c>
      <c r="T90" s="167">
        <v>0.26597222222222222</v>
      </c>
      <c r="U90" s="168"/>
      <c r="V90" s="169">
        <v>22.616666666666632</v>
      </c>
      <c r="W90" s="172"/>
      <c r="X90" s="150"/>
      <c r="Y90" s="274"/>
      <c r="Z90" s="275"/>
      <c r="AA90" s="108">
        <f>M90-J90</f>
        <v>-488.13559322033416</v>
      </c>
      <c r="AB90" s="151">
        <f>M90/J90</f>
        <v>0.86440677966101831</v>
      </c>
      <c r="AC90" s="276">
        <f>AB106</f>
        <v>0.86977586604279578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1852</v>
      </c>
      <c r="G91" s="94">
        <f t="shared" si="23"/>
        <v>33669.360000000001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3108.2517482517487</v>
      </c>
      <c r="N91" s="98">
        <f>M91/L91</f>
        <v>1036.0839160839162</v>
      </c>
      <c r="O91" s="100">
        <f>L91-I91</f>
        <v>0</v>
      </c>
      <c r="P91" s="101">
        <f>N91-K91</f>
        <v>-163.91608391608383</v>
      </c>
      <c r="Q91" s="102">
        <f>N91/K91</f>
        <v>0.86340326340326345</v>
      </c>
      <c r="R91" s="272"/>
      <c r="S91" s="1">
        <v>0.27795138888888887</v>
      </c>
      <c r="T91" s="2">
        <v>0.30277777777777776</v>
      </c>
      <c r="U91" s="103">
        <v>17.249999999999979</v>
      </c>
      <c r="V91" s="104">
        <v>35.749999999999993</v>
      </c>
      <c r="W91" s="105"/>
      <c r="X91" s="106"/>
      <c r="Y91" s="264"/>
      <c r="Z91" s="265"/>
      <c r="AA91" s="110">
        <f>M91-J91</f>
        <v>-491.74825174825128</v>
      </c>
      <c r="AB91" s="102">
        <f>M91/J91</f>
        <v>0.86340326340326357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4483</v>
      </c>
      <c r="G92" s="94">
        <f t="shared" si="23"/>
        <v>64017.24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3110.1946425130086</v>
      </c>
      <c r="N92" s="98">
        <f>M92/L92</f>
        <v>1036.7315475043363</v>
      </c>
      <c r="O92" s="100">
        <f>L92-I92</f>
        <v>0</v>
      </c>
      <c r="P92" s="101">
        <f>N92-K92</f>
        <v>-163.26845249566372</v>
      </c>
      <c r="Q92" s="102">
        <f>N92/K92</f>
        <v>0.86394295625361361</v>
      </c>
      <c r="R92" s="272"/>
      <c r="S92" s="1">
        <v>0.31388888888888888</v>
      </c>
      <c r="T92" s="2">
        <v>0.37394675925925924</v>
      </c>
      <c r="U92" s="103">
        <v>16.000000000000021</v>
      </c>
      <c r="V92" s="104">
        <v>86.48333333333332</v>
      </c>
      <c r="W92" s="105"/>
      <c r="X92" s="106"/>
      <c r="Y92" s="264"/>
      <c r="Z92" s="265"/>
      <c r="AA92" s="110">
        <f>M92-J92</f>
        <v>-489.8053574869914</v>
      </c>
      <c r="AB92" s="102">
        <f>M92/J92</f>
        <v>0.8639429562536135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3706</v>
      </c>
      <c r="G93" s="94">
        <f t="shared" si="23"/>
        <v>51995.18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2672.596153846157</v>
      </c>
      <c r="N93" s="98">
        <f>M93/L93</f>
        <v>890.86538461538566</v>
      </c>
      <c r="O93" s="100">
        <f>L93-I93</f>
        <v>0</v>
      </c>
      <c r="P93" s="101">
        <f>N93-K93</f>
        <v>-109.13461538461434</v>
      </c>
      <c r="Q93" s="102">
        <f>N93/K93</f>
        <v>0.89086538461538567</v>
      </c>
      <c r="R93" s="272"/>
      <c r="S93" s="1">
        <v>0.38541666666666674</v>
      </c>
      <c r="T93" s="2">
        <v>0.44319444444444445</v>
      </c>
      <c r="U93" s="103">
        <v>16.516666666666797</v>
      </c>
      <c r="V93" s="104">
        <v>83.199999999999903</v>
      </c>
      <c r="W93" s="105"/>
      <c r="X93" s="106"/>
      <c r="Y93" s="264"/>
      <c r="Z93" s="265"/>
      <c r="AA93" s="110">
        <f>M93-J93</f>
        <v>-327.40384615384301</v>
      </c>
      <c r="AB93" s="102">
        <f>M93/J93</f>
        <v>0.89086538461538567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3000.7267378476454</v>
      </c>
      <c r="N106" s="138">
        <f t="shared" ref="N106:N111" si="28">M106/L106</f>
        <v>1000.2422459492151</v>
      </c>
      <c r="O106" s="139">
        <f t="shared" ref="O106:O111" si="29">L106-I106</f>
        <v>0</v>
      </c>
      <c r="P106" s="140">
        <f t="shared" ref="P106:P111" si="30">N106-K106</f>
        <v>-149.75775405078491</v>
      </c>
      <c r="Q106" s="141">
        <f t="shared" ref="Q106:Q111" si="31">N106/K106</f>
        <v>0.86977586604279578</v>
      </c>
      <c r="R106" s="273"/>
      <c r="S106" s="142">
        <f>S90</f>
        <v>0.25026620370370373</v>
      </c>
      <c r="T106" s="143">
        <f>INDEX(T90:T105,COUNTA(T90:T105))</f>
        <v>0.44319444444444445</v>
      </c>
      <c r="U106" s="144"/>
      <c r="V106" s="155"/>
      <c r="W106" s="88"/>
      <c r="X106" s="90"/>
      <c r="Y106" s="260"/>
      <c r="Z106" s="261"/>
      <c r="AA106" s="156">
        <f t="shared" ref="AA106:AA111" si="32">M106-J106</f>
        <v>-449.27326215235462</v>
      </c>
      <c r="AB106" s="141">
        <f t="shared" ref="AB106:AB111" si="33">M106/J106</f>
        <v>0.86977586604279578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1262</v>
      </c>
      <c r="G107" s="158">
        <f t="shared" ref="G107:G111" si="34">E107*F107</f>
        <v>31587.86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>F107/V107*60</f>
        <v>2912.3076923076942</v>
      </c>
      <c r="N107" s="162">
        <f t="shared" si="28"/>
        <v>728.07692307692355</v>
      </c>
      <c r="O107" s="164">
        <f t="shared" si="29"/>
        <v>0</v>
      </c>
      <c r="P107" s="165">
        <f t="shared" si="30"/>
        <v>-96.923076923076451</v>
      </c>
      <c r="Q107" s="151">
        <f t="shared" si="31"/>
        <v>0.88251748251748308</v>
      </c>
      <c r="R107" s="271">
        <f>Q123</f>
        <v>0.88693941506526308</v>
      </c>
      <c r="S107" s="166">
        <v>0.25</v>
      </c>
      <c r="T107" s="167">
        <v>0.26805555555555555</v>
      </c>
      <c r="U107" s="168"/>
      <c r="V107" s="169">
        <v>25.999999999999986</v>
      </c>
      <c r="W107" s="167"/>
      <c r="X107" s="170"/>
      <c r="Y107" s="274"/>
      <c r="Z107" s="275"/>
      <c r="AA107" s="108">
        <f t="shared" si="32"/>
        <v>-387.6923076923058</v>
      </c>
      <c r="AB107" s="151">
        <f t="shared" si="33"/>
        <v>0.88251748251748308</v>
      </c>
      <c r="AC107" s="276">
        <f>AB123</f>
        <v>0.88693941506526297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877</v>
      </c>
      <c r="G108" s="94">
        <f t="shared" si="34"/>
        <v>22319.649999999998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>F108/V108*60</f>
        <v>2909.8617511520733</v>
      </c>
      <c r="N108" s="98">
        <f t="shared" si="28"/>
        <v>727.46543778801833</v>
      </c>
      <c r="O108" s="100">
        <f t="shared" si="29"/>
        <v>0</v>
      </c>
      <c r="P108" s="101">
        <f t="shared" si="30"/>
        <v>-97.534562211981665</v>
      </c>
      <c r="Q108" s="102">
        <f t="shared" si="31"/>
        <v>0.881776288227901</v>
      </c>
      <c r="R108" s="272"/>
      <c r="S108" s="1">
        <v>0.27916666666666667</v>
      </c>
      <c r="T108" s="2">
        <v>0.29172453703703705</v>
      </c>
      <c r="U108" s="103">
        <v>16.000000000000021</v>
      </c>
      <c r="V108" s="104">
        <v>18.083333333333336</v>
      </c>
      <c r="W108" s="105"/>
      <c r="X108" s="112"/>
      <c r="Y108" s="264"/>
      <c r="Z108" s="265"/>
      <c r="AA108" s="110">
        <f t="shared" si="32"/>
        <v>-390.13824884792666</v>
      </c>
      <c r="AB108" s="102">
        <f t="shared" si="33"/>
        <v>0.881776288227901</v>
      </c>
      <c r="AC108" s="277"/>
    </row>
    <row r="109" spans="1:29" ht="15.75" customHeight="1">
      <c r="A109" s="280"/>
      <c r="B109" s="91" t="s">
        <v>110</v>
      </c>
      <c r="C109" s="262" t="s">
        <v>192</v>
      </c>
      <c r="D109" s="263"/>
      <c r="E109" s="92">
        <v>30</v>
      </c>
      <c r="F109" s="93">
        <v>1441</v>
      </c>
      <c r="G109" s="94">
        <f t="shared" si="34"/>
        <v>43230</v>
      </c>
      <c r="H109" s="95"/>
      <c r="I109" s="96">
        <v>4</v>
      </c>
      <c r="J109" s="97">
        <v>3000</v>
      </c>
      <c r="K109" s="98">
        <f t="shared" si="24"/>
        <v>750</v>
      </c>
      <c r="L109" s="99">
        <v>4</v>
      </c>
      <c r="M109" s="97">
        <f>F109/V109*60</f>
        <v>2682.3164426060002</v>
      </c>
      <c r="N109" s="98">
        <f t="shared" si="28"/>
        <v>670.57911065150006</v>
      </c>
      <c r="O109" s="100">
        <f t="shared" si="29"/>
        <v>0</v>
      </c>
      <c r="P109" s="101">
        <f t="shared" si="30"/>
        <v>-79.420889348499941</v>
      </c>
      <c r="Q109" s="102">
        <f t="shared" si="31"/>
        <v>0.8941054808686667</v>
      </c>
      <c r="R109" s="272"/>
      <c r="S109" s="1">
        <v>0.30277777777777781</v>
      </c>
      <c r="T109" s="2">
        <v>0.32516203703703705</v>
      </c>
      <c r="U109" s="103">
        <v>15.916666666666703</v>
      </c>
      <c r="V109" s="104">
        <v>32.233333333333306</v>
      </c>
      <c r="W109" s="105"/>
      <c r="X109" s="112"/>
      <c r="Y109" s="264"/>
      <c r="Z109" s="265"/>
      <c r="AA109" s="110">
        <f t="shared" si="32"/>
        <v>-317.68355739399976</v>
      </c>
      <c r="AB109" s="102">
        <f t="shared" si="33"/>
        <v>0.8941054808686667</v>
      </c>
      <c r="AC109" s="277"/>
    </row>
    <row r="110" spans="1:29" ht="15.75" customHeight="1">
      <c r="A110" s="280"/>
      <c r="B110" s="91" t="s">
        <v>110</v>
      </c>
      <c r="C110" s="262" t="s">
        <v>117</v>
      </c>
      <c r="D110" s="263"/>
      <c r="E110" s="92">
        <v>24.82</v>
      </c>
      <c r="F110" s="93">
        <v>1466</v>
      </c>
      <c r="G110" s="94">
        <f t="shared" si="34"/>
        <v>36386.120000000003</v>
      </c>
      <c r="H110" s="95"/>
      <c r="I110" s="96">
        <v>4</v>
      </c>
      <c r="J110" s="97">
        <v>3300</v>
      </c>
      <c r="K110" s="98">
        <f t="shared" si="24"/>
        <v>825</v>
      </c>
      <c r="L110" s="99">
        <v>4</v>
      </c>
      <c r="M110" s="97">
        <f>F110/V110*60</f>
        <v>2915.8011049723732</v>
      </c>
      <c r="N110" s="98">
        <f t="shared" si="28"/>
        <v>728.9502762430933</v>
      </c>
      <c r="O110" s="100">
        <f t="shared" si="29"/>
        <v>0</v>
      </c>
      <c r="P110" s="101">
        <f t="shared" si="30"/>
        <v>-96.049723756906701</v>
      </c>
      <c r="Q110" s="102">
        <f t="shared" si="31"/>
        <v>0.88357609241587065</v>
      </c>
      <c r="R110" s="272"/>
      <c r="S110" s="1">
        <v>0.33541666666666664</v>
      </c>
      <c r="T110" s="2">
        <v>0.35636574074074073</v>
      </c>
      <c r="U110" s="103">
        <v>14.766666666666604</v>
      </c>
      <c r="V110" s="104">
        <v>30.166666666666693</v>
      </c>
      <c r="W110" s="105"/>
      <c r="X110" s="106"/>
      <c r="Y110" s="264"/>
      <c r="Z110" s="265"/>
      <c r="AA110" s="110">
        <f t="shared" si="32"/>
        <v>-384.1988950276268</v>
      </c>
      <c r="AB110" s="102">
        <f t="shared" si="33"/>
        <v>0.88357609241587065</v>
      </c>
      <c r="AC110" s="277"/>
    </row>
    <row r="111" spans="1:29" ht="15.75" customHeight="1">
      <c r="A111" s="281"/>
      <c r="B111" s="91" t="s">
        <v>110</v>
      </c>
      <c r="C111" s="262" t="s">
        <v>119</v>
      </c>
      <c r="D111" s="263"/>
      <c r="E111" s="92">
        <v>30</v>
      </c>
      <c r="F111" s="93">
        <v>2428</v>
      </c>
      <c r="G111" s="94">
        <f t="shared" si="34"/>
        <v>72840</v>
      </c>
      <c r="H111" s="112"/>
      <c r="I111" s="96">
        <v>3</v>
      </c>
      <c r="J111" s="97">
        <v>3000</v>
      </c>
      <c r="K111" s="98">
        <f t="shared" si="24"/>
        <v>1000</v>
      </c>
      <c r="L111" s="113">
        <v>3</v>
      </c>
      <c r="M111" s="97">
        <f>F111/V111*60</f>
        <v>2682.0497084995413</v>
      </c>
      <c r="N111" s="98">
        <f t="shared" si="28"/>
        <v>894.01656949984715</v>
      </c>
      <c r="O111" s="100">
        <f t="shared" si="29"/>
        <v>0</v>
      </c>
      <c r="P111" s="101">
        <f t="shared" si="30"/>
        <v>-105.98343050015285</v>
      </c>
      <c r="Q111" s="102">
        <f t="shared" si="31"/>
        <v>0.8940165694998472</v>
      </c>
      <c r="R111" s="272"/>
      <c r="S111" s="1">
        <v>0.36736111111111114</v>
      </c>
      <c r="T111" s="2">
        <v>0.40508101851851852</v>
      </c>
      <c r="U111" s="103">
        <v>15.833333333333384</v>
      </c>
      <c r="V111" s="104">
        <v>54.316666666666634</v>
      </c>
      <c r="W111" s="105"/>
      <c r="X111" s="106"/>
      <c r="Y111" s="264"/>
      <c r="Z111" s="265"/>
      <c r="AA111" s="110">
        <f t="shared" si="32"/>
        <v>-317.95029150045866</v>
      </c>
      <c r="AB111" s="102">
        <f t="shared" si="33"/>
        <v>0.89401656949984709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3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5">AVERAGE(I107:I122)</f>
        <v>3.8</v>
      </c>
      <c r="J123" s="137">
        <f t="shared" si="35"/>
        <v>3180</v>
      </c>
      <c r="K123" s="138">
        <f t="shared" ref="K123" si="36">J123/I123</f>
        <v>836.84210526315792</v>
      </c>
      <c r="L123" s="136">
        <f t="shared" ref="L123:M123" si="37">AVERAGE(L107:L122)</f>
        <v>3.8</v>
      </c>
      <c r="M123" s="137">
        <f t="shared" si="37"/>
        <v>2820.4673399075364</v>
      </c>
      <c r="N123" s="138">
        <f t="shared" ref="N123:N128" si="38">M123/L123</f>
        <v>742.22824734408857</v>
      </c>
      <c r="O123" s="139">
        <f t="shared" ref="O123:O128" si="39">L123-I123</f>
        <v>0</v>
      </c>
      <c r="P123" s="140">
        <f t="shared" ref="P123:P128" si="40">N123-K123</f>
        <v>-94.613857919069346</v>
      </c>
      <c r="Q123" s="141">
        <f t="shared" ref="Q123:Q128" si="41">N123/K123</f>
        <v>0.88693941506526308</v>
      </c>
      <c r="R123" s="273"/>
      <c r="S123" s="142">
        <f>S107</f>
        <v>0.25</v>
      </c>
      <c r="T123" s="143">
        <f>INDEX(T107:T122,COUNTA(T107:T122))</f>
        <v>0.40508101851851852</v>
      </c>
      <c r="U123" s="144"/>
      <c r="V123" s="155"/>
      <c r="W123" s="134"/>
      <c r="X123" s="138"/>
      <c r="Y123" s="260"/>
      <c r="Z123" s="261"/>
      <c r="AA123" s="156">
        <f t="shared" ref="AA123:AA128" si="42">M123-J123</f>
        <v>-359.53266009246363</v>
      </c>
      <c r="AB123" s="141">
        <f t="shared" ref="AB123:AB128" si="43">M123/J123</f>
        <v>0.88693941506526297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215</v>
      </c>
      <c r="G124" s="158">
        <f t="shared" ref="G124:G128" si="44">E124*F124</f>
        <v>2885.3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3198.3471074381082</v>
      </c>
      <c r="N124" s="162">
        <f t="shared" si="38"/>
        <v>533.05785123968474</v>
      </c>
      <c r="O124" s="164">
        <f t="shared" si="39"/>
        <v>0</v>
      </c>
      <c r="P124" s="165">
        <f t="shared" si="40"/>
        <v>-66.942148760315263</v>
      </c>
      <c r="Q124" s="151">
        <f t="shared" si="41"/>
        <v>0.88842975206614128</v>
      </c>
      <c r="R124" s="271">
        <f>Q140</f>
        <v>0.87060732013579889</v>
      </c>
      <c r="S124" s="166">
        <v>0.70833333333333337</v>
      </c>
      <c r="T124" s="167">
        <v>0.71113425925925922</v>
      </c>
      <c r="U124" s="168"/>
      <c r="V124" s="169">
        <v>4.0333333333332178</v>
      </c>
      <c r="W124" s="167"/>
      <c r="X124" s="170"/>
      <c r="Y124" s="274"/>
      <c r="Z124" s="275"/>
      <c r="AA124" s="108">
        <f t="shared" si="42"/>
        <v>-401.6528925618918</v>
      </c>
      <c r="AB124" s="151">
        <f t="shared" si="43"/>
        <v>0.88842975206614117</v>
      </c>
      <c r="AC124" s="276">
        <f>AB140</f>
        <v>0.87060732013579889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1405</v>
      </c>
      <c r="G125" s="94">
        <f t="shared" si="44"/>
        <v>36024.200000000004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3139.6648044692879</v>
      </c>
      <c r="N125" s="98">
        <f t="shared" si="38"/>
        <v>285.42407313357165</v>
      </c>
      <c r="O125" s="100">
        <f t="shared" si="39"/>
        <v>0</v>
      </c>
      <c r="P125" s="101">
        <f t="shared" si="40"/>
        <v>-41.848654139155599</v>
      </c>
      <c r="Q125" s="102">
        <f t="shared" si="41"/>
        <v>0.87212911235258006</v>
      </c>
      <c r="R125" s="272"/>
      <c r="S125" s="1">
        <v>0.71538194444444447</v>
      </c>
      <c r="T125" s="2">
        <v>0.73402777777777772</v>
      </c>
      <c r="U125" s="103">
        <v>6.1166666666667702</v>
      </c>
      <c r="V125" s="104">
        <v>26.849999999999881</v>
      </c>
      <c r="W125" s="105"/>
      <c r="X125" s="112"/>
      <c r="Y125" s="264"/>
      <c r="Z125" s="265"/>
      <c r="AA125" s="110">
        <f t="shared" si="42"/>
        <v>-460.3351955307121</v>
      </c>
      <c r="AB125" s="102">
        <f t="shared" si="43"/>
        <v>0.87212911235257995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1732</v>
      </c>
      <c r="G126" s="94">
        <f t="shared" si="44"/>
        <v>51128.639999999999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3114.4855144855251</v>
      </c>
      <c r="N126" s="98">
        <f t="shared" si="38"/>
        <v>183.20503026385441</v>
      </c>
      <c r="O126" s="100">
        <f t="shared" si="39"/>
        <v>0</v>
      </c>
      <c r="P126" s="101">
        <f t="shared" si="40"/>
        <v>-28.559675618498517</v>
      </c>
      <c r="Q126" s="102">
        <f t="shared" si="41"/>
        <v>0.86513486513486815</v>
      </c>
      <c r="R126" s="272"/>
      <c r="S126" s="1">
        <v>0.73819444444444449</v>
      </c>
      <c r="T126" s="2">
        <v>0.7613657407407407</v>
      </c>
      <c r="U126" s="103">
        <v>6.0000000000001386</v>
      </c>
      <c r="V126" s="104">
        <v>33.366666666666553</v>
      </c>
      <c r="W126" s="105"/>
      <c r="X126" s="112"/>
      <c r="Y126" s="264"/>
      <c r="Z126" s="265"/>
      <c r="AA126" s="110">
        <f t="shared" si="42"/>
        <v>-485.51448551447493</v>
      </c>
      <c r="AB126" s="102">
        <f t="shared" si="43"/>
        <v>0.86513486513486804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1908</v>
      </c>
      <c r="G127" s="94">
        <f t="shared" si="44"/>
        <v>56953.8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3115.1020408163276</v>
      </c>
      <c r="N127" s="98">
        <f t="shared" si="38"/>
        <v>183.2412965186075</v>
      </c>
      <c r="O127" s="100">
        <f t="shared" si="39"/>
        <v>0</v>
      </c>
      <c r="P127" s="101">
        <f t="shared" si="40"/>
        <v>-28.523409363745429</v>
      </c>
      <c r="Q127" s="102">
        <f t="shared" si="41"/>
        <v>0.86530612244897986</v>
      </c>
      <c r="R127" s="272"/>
      <c r="S127" s="1">
        <v>0.76475694444444442</v>
      </c>
      <c r="T127" s="2">
        <v>0.79027777777777775</v>
      </c>
      <c r="U127" s="103">
        <v>4.8833333333333506</v>
      </c>
      <c r="V127" s="104">
        <v>36.749999999999986</v>
      </c>
      <c r="W127" s="105"/>
      <c r="X127" s="106"/>
      <c r="Y127" s="264"/>
      <c r="Z127" s="265"/>
      <c r="AA127" s="110">
        <f t="shared" si="42"/>
        <v>-484.89795918367236</v>
      </c>
      <c r="AB127" s="102">
        <f t="shared" si="43"/>
        <v>0.86530612244897986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2768</v>
      </c>
      <c r="G128" s="94">
        <f t="shared" si="44"/>
        <v>79081.759999999995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3103.3322952351295</v>
      </c>
      <c r="N128" s="98">
        <f t="shared" si="38"/>
        <v>258.61102460292744</v>
      </c>
      <c r="O128" s="100">
        <f t="shared" si="39"/>
        <v>0</v>
      </c>
      <c r="P128" s="101">
        <f t="shared" si="40"/>
        <v>-41.388975397072556</v>
      </c>
      <c r="Q128" s="102">
        <f t="shared" si="41"/>
        <v>0.86203674867642477</v>
      </c>
      <c r="R128" s="272"/>
      <c r="S128" s="1">
        <v>0.79478009259259264</v>
      </c>
      <c r="T128" s="2">
        <v>0.83194444444444449</v>
      </c>
      <c r="U128" s="103">
        <v>6.4833333333334409</v>
      </c>
      <c r="V128" s="104">
        <v>53.516666666666666</v>
      </c>
      <c r="W128" s="105"/>
      <c r="X128" s="106"/>
      <c r="Y128" s="264"/>
      <c r="Z128" s="265"/>
      <c r="AA128" s="110">
        <f t="shared" si="42"/>
        <v>-496.66770476487045</v>
      </c>
      <c r="AB128" s="102">
        <f t="shared" si="43"/>
        <v>0.86203674867642488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5">AVERAGE(I124:I139)</f>
        <v>12.6</v>
      </c>
      <c r="J140" s="137">
        <f t="shared" si="45"/>
        <v>3600</v>
      </c>
      <c r="K140" s="138">
        <f t="shared" ref="K140" si="46">J140/I140</f>
        <v>285.71428571428572</v>
      </c>
      <c r="L140" s="136">
        <f t="shared" ref="L140:M140" si="47">AVERAGE(L124:L139)</f>
        <v>12.6</v>
      </c>
      <c r="M140" s="137">
        <f t="shared" si="47"/>
        <v>3134.1863524888759</v>
      </c>
      <c r="N140" s="138">
        <f>M140/L140</f>
        <v>248.74494861022825</v>
      </c>
      <c r="O140" s="139">
        <f>L140-I140</f>
        <v>0</v>
      </c>
      <c r="P140" s="140">
        <f>N140-K140</f>
        <v>-36.969337104057473</v>
      </c>
      <c r="Q140" s="141">
        <f>N140/K140</f>
        <v>0.87060732013579889</v>
      </c>
      <c r="R140" s="273"/>
      <c r="S140" s="142">
        <f>S124</f>
        <v>0.70833333333333337</v>
      </c>
      <c r="T140" s="143">
        <f>INDEX(T124:T139,COUNTA(T124:T139))</f>
        <v>0.83194444444444449</v>
      </c>
      <c r="U140" s="144"/>
      <c r="V140" s="155"/>
      <c r="W140" s="134"/>
      <c r="X140" s="138"/>
      <c r="Y140" s="260"/>
      <c r="Z140" s="261"/>
      <c r="AA140" s="156">
        <f>M140-J140</f>
        <v>-465.81364751112415</v>
      </c>
      <c r="AB140" s="141">
        <f>M140/J140</f>
        <v>0.87060732013579889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2098</v>
      </c>
      <c r="G141" s="158">
        <f t="shared" ref="G141:G143" si="48">E141*F141</f>
        <v>46596.58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2648.2468443197777</v>
      </c>
      <c r="N141" s="162">
        <f>M141/L141</f>
        <v>662.06171107994442</v>
      </c>
      <c r="O141" s="164">
        <f>L141-I141</f>
        <v>0</v>
      </c>
      <c r="P141" s="165">
        <f>N141-K141</f>
        <v>-87.938288920055584</v>
      </c>
      <c r="Q141" s="151">
        <f>N141/K141</f>
        <v>0.88274894810659255</v>
      </c>
      <c r="R141" s="271">
        <f>Q157</f>
        <v>0.88811067458761572</v>
      </c>
      <c r="S141" s="166">
        <v>0.70865740740740746</v>
      </c>
      <c r="T141" s="167">
        <v>0.7416666666666667</v>
      </c>
      <c r="U141" s="168"/>
      <c r="V141" s="169">
        <v>47.533333333333303</v>
      </c>
      <c r="W141" s="172"/>
      <c r="X141" s="150"/>
      <c r="Y141" s="274"/>
      <c r="Z141" s="275"/>
      <c r="AA141" s="108">
        <f>M141-J141</f>
        <v>-351.75315568022233</v>
      </c>
      <c r="AB141" s="151">
        <f>M141/J141</f>
        <v>0.88274894810659255</v>
      </c>
      <c r="AC141" s="276">
        <f>AB157</f>
        <v>0.88811067458761572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2858</v>
      </c>
      <c r="G142" s="94">
        <f t="shared" si="48"/>
        <v>47728.6</v>
      </c>
      <c r="H142" s="95"/>
      <c r="I142" s="96">
        <v>3</v>
      </c>
      <c r="J142" s="97">
        <v>3300</v>
      </c>
      <c r="K142" s="98">
        <f t="shared" ref="K142:K143" si="49">J142/I142</f>
        <v>1100</v>
      </c>
      <c r="L142" s="99">
        <v>3</v>
      </c>
      <c r="M142" s="97">
        <f>F142/V142*60</f>
        <v>2938.8174807197938</v>
      </c>
      <c r="N142" s="98">
        <f>M142/L142</f>
        <v>979.60582690659794</v>
      </c>
      <c r="O142" s="100">
        <f>L142-I142</f>
        <v>0</v>
      </c>
      <c r="P142" s="101">
        <f>N142-K142</f>
        <v>-120.39417309340206</v>
      </c>
      <c r="Q142" s="102">
        <f>N142/K142</f>
        <v>0.89055075173327081</v>
      </c>
      <c r="R142" s="272"/>
      <c r="S142" s="1">
        <v>0.74583333333333335</v>
      </c>
      <c r="T142" s="2">
        <v>0.78635416666666669</v>
      </c>
      <c r="U142" s="103">
        <v>5.9999999999999787</v>
      </c>
      <c r="V142" s="104">
        <v>58.350000000000009</v>
      </c>
      <c r="W142" s="105"/>
      <c r="X142" s="106"/>
      <c r="Y142" s="264"/>
      <c r="Z142" s="265"/>
      <c r="AA142" s="110">
        <f>M142-J142</f>
        <v>-361.18251928020618</v>
      </c>
      <c r="AB142" s="102">
        <f>M142/J142</f>
        <v>0.89055075173327081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5298</v>
      </c>
      <c r="G143" s="94">
        <f t="shared" si="48"/>
        <v>94781.22</v>
      </c>
      <c r="H143" s="95"/>
      <c r="I143" s="96">
        <v>4</v>
      </c>
      <c r="J143" s="97">
        <v>3300</v>
      </c>
      <c r="K143" s="98">
        <f t="shared" si="49"/>
        <v>825</v>
      </c>
      <c r="L143" s="99">
        <v>4</v>
      </c>
      <c r="M143" s="97">
        <f>F143/V143*60</f>
        <v>2938.7981510015388</v>
      </c>
      <c r="N143" s="98">
        <f>M143/L143</f>
        <v>734.69953775038471</v>
      </c>
      <c r="O143" s="100">
        <f>L143-I143</f>
        <v>0</v>
      </c>
      <c r="P143" s="101">
        <f>N143-K143</f>
        <v>-90.300462249615293</v>
      </c>
      <c r="Q143" s="102">
        <f>N143/K143</f>
        <v>0.89054489424289052</v>
      </c>
      <c r="R143" s="272"/>
      <c r="S143" s="1">
        <v>0.7895833333333333</v>
      </c>
      <c r="T143" s="2">
        <v>0.86469907407407409</v>
      </c>
      <c r="U143" s="103">
        <v>4.6499999999999275</v>
      </c>
      <c r="V143" s="104">
        <v>108.16666666666674</v>
      </c>
      <c r="W143" s="105"/>
      <c r="X143" s="106"/>
      <c r="Y143" s="264"/>
      <c r="Z143" s="265"/>
      <c r="AA143" s="110">
        <f>M143-J143</f>
        <v>-361.20184899846117</v>
      </c>
      <c r="AB143" s="102">
        <f>M143/J143</f>
        <v>0.89054489424289052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0">AVERAGE(I141:I156)</f>
        <v>3.6666666666666665</v>
      </c>
      <c r="J157" s="137">
        <f t="shared" si="50"/>
        <v>3200</v>
      </c>
      <c r="K157" s="138">
        <f t="shared" ref="K157" si="51">J157/I157</f>
        <v>872.72727272727275</v>
      </c>
      <c r="L157" s="136">
        <f t="shared" ref="L157:M157" si="52">AVERAGE(L141:L156)</f>
        <v>3.6666666666666665</v>
      </c>
      <c r="M157" s="137">
        <f t="shared" si="52"/>
        <v>2841.9541586803703</v>
      </c>
      <c r="N157" s="138">
        <f>M157/L157</f>
        <v>775.07840691282831</v>
      </c>
      <c r="O157" s="139">
        <f>L157-I157</f>
        <v>0</v>
      </c>
      <c r="P157" s="140">
        <f>N157-K157</f>
        <v>-97.648865814444434</v>
      </c>
      <c r="Q157" s="141">
        <f>N157/K157</f>
        <v>0.88811067458761572</v>
      </c>
      <c r="R157" s="273"/>
      <c r="S157" s="142">
        <f>S141</f>
        <v>0.70865740740740746</v>
      </c>
      <c r="T157" s="143">
        <f>INDEX(T141:T156,COUNTA(T141:T156))</f>
        <v>0.86469907407407409</v>
      </c>
      <c r="U157" s="144"/>
      <c r="V157" s="155"/>
      <c r="W157" s="88"/>
      <c r="X157" s="90"/>
      <c r="Y157" s="260"/>
      <c r="Z157" s="261"/>
      <c r="AA157" s="156">
        <f>M157-J157</f>
        <v>-358.04584131962974</v>
      </c>
      <c r="AB157" s="141">
        <f>M157/J157</f>
        <v>0.88811067458761572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1914</v>
      </c>
      <c r="G158" s="158">
        <f t="shared" ref="G158:G160" si="53">E158*F158</f>
        <v>42643.920000000006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2942.1007685738746</v>
      </c>
      <c r="N158" s="162">
        <f>M158/L158</f>
        <v>588.42015371477487</v>
      </c>
      <c r="O158" s="164">
        <f>L158-I158</f>
        <v>0</v>
      </c>
      <c r="P158" s="165">
        <f>N158-K158</f>
        <v>-71.57984628522513</v>
      </c>
      <c r="Q158" s="151">
        <f>N158/K158</f>
        <v>0.89154568744662854</v>
      </c>
      <c r="R158" s="271">
        <f>Q174</f>
        <v>0.89095372064454903</v>
      </c>
      <c r="S158" s="166">
        <v>0.70833333333333337</v>
      </c>
      <c r="T158" s="167">
        <v>0.7354398148148148</v>
      </c>
      <c r="U158" s="168"/>
      <c r="V158" s="169">
        <v>39.033333333333253</v>
      </c>
      <c r="W158" s="172"/>
      <c r="X158" s="150"/>
      <c r="Y158" s="274"/>
      <c r="Z158" s="275"/>
      <c r="AA158" s="108">
        <f>M158-J158</f>
        <v>-357.89923142612543</v>
      </c>
      <c r="AB158" s="151">
        <f>M158/J158</f>
        <v>0.89154568744662865</v>
      </c>
      <c r="AC158" s="276">
        <f>AB174</f>
        <v>0.89095372064454903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1171</v>
      </c>
      <c r="G159" s="94">
        <f t="shared" si="53"/>
        <v>21288.78</v>
      </c>
      <c r="H159" s="95"/>
      <c r="I159" s="96">
        <v>4</v>
      </c>
      <c r="J159" s="97">
        <v>3300</v>
      </c>
      <c r="K159" s="98">
        <f t="shared" ref="K159:K197" si="54">J159/I159</f>
        <v>825</v>
      </c>
      <c r="L159" s="99">
        <v>4</v>
      </c>
      <c r="M159" s="97">
        <f>F159/V159*60</f>
        <v>2939.7489539749081</v>
      </c>
      <c r="N159" s="98">
        <f>M159/L159</f>
        <v>734.93723849372702</v>
      </c>
      <c r="O159" s="100">
        <f>L159-I159</f>
        <v>0</v>
      </c>
      <c r="P159" s="101">
        <f>N159-K159</f>
        <v>-90.062761506272977</v>
      </c>
      <c r="Q159" s="102">
        <f>N159/K159</f>
        <v>0.89083301635603274</v>
      </c>
      <c r="R159" s="272"/>
      <c r="S159" s="1">
        <v>0.73965277777777783</v>
      </c>
      <c r="T159" s="2">
        <v>0.75624999999999998</v>
      </c>
      <c r="U159" s="103">
        <v>6.0666666666667624</v>
      </c>
      <c r="V159" s="104">
        <v>23.899999999999899</v>
      </c>
      <c r="W159" s="105"/>
      <c r="X159" s="106"/>
      <c r="Y159" s="264"/>
      <c r="Z159" s="265"/>
      <c r="AA159" s="110">
        <f>M159-J159</f>
        <v>-360.25104602509191</v>
      </c>
      <c r="AB159" s="102">
        <f>M159/J159</f>
        <v>0.89083301635603274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8175</v>
      </c>
      <c r="G160" s="94">
        <f t="shared" si="53"/>
        <v>136195.5</v>
      </c>
      <c r="H160" s="95"/>
      <c r="I160" s="96">
        <v>4</v>
      </c>
      <c r="J160" s="97">
        <v>3300</v>
      </c>
      <c r="K160" s="98">
        <f t="shared" si="54"/>
        <v>825</v>
      </c>
      <c r="L160" s="99">
        <v>4</v>
      </c>
      <c r="M160" s="97">
        <f>F160/V160*60</f>
        <v>2938.5921118322522</v>
      </c>
      <c r="N160" s="98">
        <f>M160/L160</f>
        <v>734.64802795806304</v>
      </c>
      <c r="O160" s="100">
        <f>L160-I160</f>
        <v>0</v>
      </c>
      <c r="P160" s="101">
        <f>N160-K160</f>
        <v>-90.351972041936961</v>
      </c>
      <c r="Q160" s="102">
        <f>N160/K160</f>
        <v>0.89048245813098548</v>
      </c>
      <c r="R160" s="272"/>
      <c r="S160" s="1">
        <v>0.76047453703703705</v>
      </c>
      <c r="T160" s="2">
        <v>0.87638888888888888</v>
      </c>
      <c r="U160" s="103">
        <v>6.0833333333333783</v>
      </c>
      <c r="V160" s="104">
        <v>166.91666666666666</v>
      </c>
      <c r="W160" s="105"/>
      <c r="X160" s="106"/>
      <c r="Y160" s="264"/>
      <c r="Z160" s="265"/>
      <c r="AA160" s="110">
        <f>M160-J160</f>
        <v>-361.40788816774784</v>
      </c>
      <c r="AB160" s="102">
        <f>M160/J160</f>
        <v>0.89048245813098548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5">AVERAGE(I158:I173)</f>
        <v>4.333333333333333</v>
      </c>
      <c r="J174" s="137">
        <f t="shared" si="55"/>
        <v>3300</v>
      </c>
      <c r="K174" s="138">
        <f t="shared" ref="K174" si="56">J174/I174</f>
        <v>761.53846153846155</v>
      </c>
      <c r="L174" s="136">
        <f t="shared" ref="L174:M174" si="57">AVERAGE(L158:L173)</f>
        <v>4.333333333333333</v>
      </c>
      <c r="M174" s="137">
        <f t="shared" si="57"/>
        <v>2940.1472781270118</v>
      </c>
      <c r="N174" s="138">
        <f>M174/L174</f>
        <v>678.49552572161815</v>
      </c>
      <c r="O174" s="139">
        <f>L174-I174</f>
        <v>0</v>
      </c>
      <c r="P174" s="140">
        <f>N174-K174</f>
        <v>-83.042935816843396</v>
      </c>
      <c r="Q174" s="141">
        <f>N174/K174</f>
        <v>0.89095372064454903</v>
      </c>
      <c r="R174" s="273"/>
      <c r="S174" s="142">
        <f>S158</f>
        <v>0.70833333333333337</v>
      </c>
      <c r="T174" s="143">
        <f>INDEX(T158:T173,COUNTA(T158:T173))</f>
        <v>0.87638888888888888</v>
      </c>
      <c r="U174" s="144"/>
      <c r="V174" s="155"/>
      <c r="W174" s="88"/>
      <c r="X174" s="90"/>
      <c r="Y174" s="260"/>
      <c r="Z174" s="261"/>
      <c r="AA174" s="156">
        <f>M174-J174</f>
        <v>-359.85272187298824</v>
      </c>
      <c r="AB174" s="141">
        <f>M174/J174</f>
        <v>0.89095372064454903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1363</v>
      </c>
      <c r="G175" s="158">
        <f t="shared" ref="G175:G178" si="58">E175*F175</f>
        <v>19122.89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2674.0054495912914</v>
      </c>
      <c r="N175" s="162">
        <f>M175/L175</f>
        <v>891.33514986376383</v>
      </c>
      <c r="O175" s="164">
        <f>L175-I175</f>
        <v>0</v>
      </c>
      <c r="P175" s="165">
        <f>N175-K175</f>
        <v>-108.66485013623617</v>
      </c>
      <c r="Q175" s="151">
        <f>N175/K175</f>
        <v>0.89133514986376383</v>
      </c>
      <c r="R175" s="271">
        <f>Q191</f>
        <v>0.88333602884256335</v>
      </c>
      <c r="S175" s="166">
        <v>0.70862268518518523</v>
      </c>
      <c r="T175" s="167">
        <v>0.72986111111111107</v>
      </c>
      <c r="U175" s="168"/>
      <c r="V175" s="169">
        <v>30.583333333333211</v>
      </c>
      <c r="W175" s="172"/>
      <c r="X175" s="150"/>
      <c r="Y175" s="274"/>
      <c r="Z175" s="275"/>
      <c r="AA175" s="108">
        <f>M175-J175</f>
        <v>-325.99455040870862</v>
      </c>
      <c r="AB175" s="151">
        <f>M175/J175</f>
        <v>0.89133514986376383</v>
      </c>
      <c r="AC175" s="276">
        <f>AB191</f>
        <v>0.88333602884256346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2239</v>
      </c>
      <c r="G176" s="94">
        <f t="shared" si="58"/>
        <v>40705.019999999997</v>
      </c>
      <c r="H176" s="95"/>
      <c r="I176" s="96">
        <v>4</v>
      </c>
      <c r="J176" s="97">
        <v>3000</v>
      </c>
      <c r="K176" s="98">
        <f t="shared" si="54"/>
        <v>750</v>
      </c>
      <c r="L176" s="99">
        <v>4</v>
      </c>
      <c r="M176" s="97">
        <f>F176/V176*60</f>
        <v>2672.5464190981447</v>
      </c>
      <c r="N176" s="98">
        <f>M176/L176</f>
        <v>668.13660477453618</v>
      </c>
      <c r="O176" s="100">
        <f>L176-I176</f>
        <v>0</v>
      </c>
      <c r="P176" s="101">
        <f>N176-K176</f>
        <v>-81.863395225463819</v>
      </c>
      <c r="Q176" s="102">
        <f>N176/K176</f>
        <v>0.89084880636604824</v>
      </c>
      <c r="R176" s="272"/>
      <c r="S176" s="1">
        <v>0.74027777777777781</v>
      </c>
      <c r="T176" s="2">
        <v>0.7751851851851852</v>
      </c>
      <c r="U176" s="103">
        <v>15.000000000000107</v>
      </c>
      <c r="V176" s="104">
        <v>50.266666666666637</v>
      </c>
      <c r="W176" s="105"/>
      <c r="X176" s="106"/>
      <c r="Y176" s="264"/>
      <c r="Z176" s="265"/>
      <c r="AA176" s="110">
        <f>M176-J176</f>
        <v>-327.45358090185528</v>
      </c>
      <c r="AB176" s="102">
        <f>M176/J176</f>
        <v>0.89084880636604824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5249</v>
      </c>
      <c r="G177" s="94">
        <f t="shared" si="58"/>
        <v>74955.72</v>
      </c>
      <c r="H177" s="95">
        <v>2</v>
      </c>
      <c r="I177" s="96">
        <v>3</v>
      </c>
      <c r="J177" s="97">
        <v>3600</v>
      </c>
      <c r="K177" s="98">
        <f t="shared" si="54"/>
        <v>1200</v>
      </c>
      <c r="L177" s="99">
        <v>3</v>
      </c>
      <c r="M177" s="97">
        <f>F177/V177*60</f>
        <v>3109.4948165213082</v>
      </c>
      <c r="N177" s="98">
        <f>M177/L177</f>
        <v>1036.4982721737695</v>
      </c>
      <c r="O177" s="100">
        <f>L177-I177</f>
        <v>0</v>
      </c>
      <c r="P177" s="101">
        <f>N177-K177</f>
        <v>-163.50172782623054</v>
      </c>
      <c r="Q177" s="102">
        <f>N177/K177</f>
        <v>0.86374856014480794</v>
      </c>
      <c r="R177" s="272"/>
      <c r="S177" s="1">
        <v>0.78541666666666665</v>
      </c>
      <c r="T177" s="2">
        <v>0.85575231481481484</v>
      </c>
      <c r="U177" s="103">
        <v>14.733333333333292</v>
      </c>
      <c r="V177" s="104">
        <v>101.28333333333339</v>
      </c>
      <c r="W177" s="105">
        <v>0.85575231481481484</v>
      </c>
      <c r="X177" s="106">
        <v>0.90763888888888888</v>
      </c>
      <c r="Y177" s="264"/>
      <c r="Z177" s="265"/>
      <c r="AA177" s="110">
        <f>M177-J177</f>
        <v>-490.50518347869183</v>
      </c>
      <c r="AB177" s="102">
        <f>M177/J177</f>
        <v>0.86374856014480783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6656</v>
      </c>
      <c r="G178" s="94">
        <f t="shared" si="58"/>
        <v>93383.679999999993</v>
      </c>
      <c r="H178" s="95"/>
      <c r="I178" s="96">
        <v>3</v>
      </c>
      <c r="J178" s="97">
        <v>3000</v>
      </c>
      <c r="K178" s="98">
        <f t="shared" si="54"/>
        <v>1000</v>
      </c>
      <c r="L178" s="99">
        <v>3</v>
      </c>
      <c r="M178" s="97">
        <f>F178/V178*60</f>
        <v>2673.9872782055545</v>
      </c>
      <c r="N178" s="98">
        <f>M178/L178</f>
        <v>891.32909273518487</v>
      </c>
      <c r="O178" s="100">
        <f>L178-I178</f>
        <v>0</v>
      </c>
      <c r="P178" s="101">
        <f>N178-K178</f>
        <v>-108.67090726481513</v>
      </c>
      <c r="Q178" s="102">
        <f>N178/K178</f>
        <v>0.8913290927351849</v>
      </c>
      <c r="R178" s="272"/>
      <c r="S178" s="1">
        <v>0.90763888888888888</v>
      </c>
      <c r="T178" s="2">
        <v>1.0113541666666668</v>
      </c>
      <c r="U178" s="103">
        <v>74.716666666666626</v>
      </c>
      <c r="V178" s="104">
        <v>149.35000000000016</v>
      </c>
      <c r="W178" s="105"/>
      <c r="X178" s="106"/>
      <c r="Y178" s="264"/>
      <c r="Z178" s="265"/>
      <c r="AA178" s="110">
        <f>M178-J178</f>
        <v>-326.0127217944455</v>
      </c>
      <c r="AB178" s="102">
        <f>M178/J178</f>
        <v>0.89132909273518479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59">AVERAGE(I175:I190)</f>
        <v>3.25</v>
      </c>
      <c r="J191" s="137">
        <f t="shared" si="59"/>
        <v>3150</v>
      </c>
      <c r="K191" s="138">
        <f t="shared" ref="K191" si="60">J191/I191</f>
        <v>969.23076923076928</v>
      </c>
      <c r="L191" s="136">
        <f t="shared" ref="L191:M191" si="61">AVERAGE(L175:L190)</f>
        <v>3.25</v>
      </c>
      <c r="M191" s="137">
        <f t="shared" si="61"/>
        <v>2782.5084908540748</v>
      </c>
      <c r="N191" s="138">
        <f t="shared" ref="N191:N197" si="62">M191/L191</f>
        <v>856.15645872433072</v>
      </c>
      <c r="O191" s="139">
        <f t="shared" ref="O191:O197" si="63">L191-I191</f>
        <v>0</v>
      </c>
      <c r="P191" s="140">
        <f t="shared" ref="P191:P197" si="64">N191-K191</f>
        <v>-113.07431050643856</v>
      </c>
      <c r="Q191" s="141">
        <f t="shared" ref="Q191:Q197" si="65">N191/K191</f>
        <v>0.88333602884256335</v>
      </c>
      <c r="R191" s="273"/>
      <c r="S191" s="142">
        <f>S175</f>
        <v>0.70862268518518523</v>
      </c>
      <c r="T191" s="143">
        <f>INDEX(T175:T190,COUNTA(T175:T190))</f>
        <v>1.0113541666666668</v>
      </c>
      <c r="U191" s="144"/>
      <c r="V191" s="155"/>
      <c r="W191" s="88"/>
      <c r="X191" s="90"/>
      <c r="Y191" s="260"/>
      <c r="Z191" s="261"/>
      <c r="AA191" s="156">
        <f t="shared" ref="AA191:AA197" si="66">M191-J191</f>
        <v>-367.49150914592519</v>
      </c>
      <c r="AB191" s="141">
        <f t="shared" ref="AB191:AB197" si="67">M191/J191</f>
        <v>0.88333602884256346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1500</v>
      </c>
      <c r="G192" s="158">
        <f t="shared" ref="G192:G197" si="68">E192*F192</f>
        <v>27270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69">F192/V192*60</f>
        <v>3112.3919308357358</v>
      </c>
      <c r="N192" s="162">
        <f t="shared" si="62"/>
        <v>1037.4639769452453</v>
      </c>
      <c r="O192" s="164">
        <f t="shared" si="63"/>
        <v>0</v>
      </c>
      <c r="P192" s="165">
        <f t="shared" si="64"/>
        <v>-162.53602305475465</v>
      </c>
      <c r="Q192" s="151">
        <f t="shared" si="65"/>
        <v>0.86455331412103775</v>
      </c>
      <c r="R192" s="271">
        <f>Q208</f>
        <v>0.87006494961848391</v>
      </c>
      <c r="S192" s="166">
        <v>0.70839120370370368</v>
      </c>
      <c r="T192" s="167">
        <v>0.72847222222222219</v>
      </c>
      <c r="U192" s="168"/>
      <c r="V192" s="169">
        <v>28.916666666666657</v>
      </c>
      <c r="W192" s="167"/>
      <c r="X192" s="170"/>
      <c r="Y192" s="274"/>
      <c r="Z192" s="275"/>
      <c r="AA192" s="173">
        <f t="shared" si="66"/>
        <v>-487.60806916426418</v>
      </c>
      <c r="AB192" s="151">
        <f t="shared" si="67"/>
        <v>0.86455331412103775</v>
      </c>
      <c r="AC192" s="276">
        <f>AB208</f>
        <v>0.87006494961848391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1768</v>
      </c>
      <c r="G193" s="94">
        <f t="shared" si="68"/>
        <v>32142.239999999998</v>
      </c>
      <c r="H193" s="95"/>
      <c r="I193" s="96">
        <v>3</v>
      </c>
      <c r="J193" s="97">
        <v>3600</v>
      </c>
      <c r="K193" s="98">
        <f t="shared" si="54"/>
        <v>1200</v>
      </c>
      <c r="L193" s="99">
        <v>3</v>
      </c>
      <c r="M193" s="97">
        <f t="shared" si="69"/>
        <v>3109.330727894479</v>
      </c>
      <c r="N193" s="98">
        <f t="shared" si="62"/>
        <v>1036.4435759648263</v>
      </c>
      <c r="O193" s="100">
        <f t="shared" si="63"/>
        <v>0</v>
      </c>
      <c r="P193" s="101">
        <f t="shared" si="64"/>
        <v>-163.55642403517368</v>
      </c>
      <c r="Q193" s="102">
        <f t="shared" si="65"/>
        <v>0.86370297997068857</v>
      </c>
      <c r="R193" s="272"/>
      <c r="S193" s="1">
        <v>0.73888888888888893</v>
      </c>
      <c r="T193" s="2">
        <v>0.76258101851851856</v>
      </c>
      <c r="U193" s="103">
        <v>15.000000000000107</v>
      </c>
      <c r="V193" s="104">
        <v>34.116666666666674</v>
      </c>
      <c r="W193" s="105"/>
      <c r="X193" s="112"/>
      <c r="Y193" s="264"/>
      <c r="Z193" s="265"/>
      <c r="AA193" s="174">
        <f t="shared" si="66"/>
        <v>-490.66927210552103</v>
      </c>
      <c r="AB193" s="102">
        <f t="shared" si="67"/>
        <v>0.86370297997068857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2705</v>
      </c>
      <c r="G194" s="94">
        <f t="shared" si="68"/>
        <v>67138.100000000006</v>
      </c>
      <c r="H194" s="95"/>
      <c r="I194" s="96">
        <v>4</v>
      </c>
      <c r="J194" s="97">
        <v>3300</v>
      </c>
      <c r="K194" s="98">
        <f t="shared" si="54"/>
        <v>825</v>
      </c>
      <c r="L194" s="99">
        <v>4</v>
      </c>
      <c r="M194" s="97">
        <f t="shared" si="69"/>
        <v>2915.5688622754483</v>
      </c>
      <c r="N194" s="98">
        <f t="shared" si="62"/>
        <v>728.89221556886207</v>
      </c>
      <c r="O194" s="100">
        <f t="shared" si="63"/>
        <v>0</v>
      </c>
      <c r="P194" s="101">
        <f t="shared" si="64"/>
        <v>-96.107784431137929</v>
      </c>
      <c r="Q194" s="102">
        <f t="shared" si="65"/>
        <v>0.88350571584104498</v>
      </c>
      <c r="R194" s="272"/>
      <c r="S194" s="1">
        <v>0.77314814814814814</v>
      </c>
      <c r="T194" s="2">
        <v>0.81180555555555556</v>
      </c>
      <c r="U194" s="103">
        <v>15.216666666666594</v>
      </c>
      <c r="V194" s="104">
        <v>55.666666666666686</v>
      </c>
      <c r="W194" s="105"/>
      <c r="X194" s="112"/>
      <c r="Y194" s="264"/>
      <c r="Z194" s="265"/>
      <c r="AA194" s="174">
        <f t="shared" si="66"/>
        <v>-384.43113772455172</v>
      </c>
      <c r="AB194" s="102">
        <f t="shared" si="67"/>
        <v>0.88350571584104498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2326</v>
      </c>
      <c r="G195" s="94">
        <f t="shared" si="68"/>
        <v>58219.780000000006</v>
      </c>
      <c r="H195" s="95"/>
      <c r="I195" s="96">
        <v>4</v>
      </c>
      <c r="J195" s="97">
        <v>3300</v>
      </c>
      <c r="K195" s="98">
        <f t="shared" si="54"/>
        <v>825</v>
      </c>
      <c r="L195" s="99">
        <v>4</v>
      </c>
      <c r="M195" s="97">
        <f t="shared" si="69"/>
        <v>2912.5565217391354</v>
      </c>
      <c r="N195" s="98">
        <f t="shared" si="62"/>
        <v>728.13913043478385</v>
      </c>
      <c r="O195" s="100">
        <f t="shared" si="63"/>
        <v>0</v>
      </c>
      <c r="P195" s="101">
        <f t="shared" si="64"/>
        <v>-96.860869565216149</v>
      </c>
      <c r="Q195" s="102">
        <f t="shared" si="65"/>
        <v>0.88259288537549563</v>
      </c>
      <c r="R195" s="272"/>
      <c r="S195" s="1">
        <v>0.8222800925925926</v>
      </c>
      <c r="T195" s="2">
        <v>0.85555555555555551</v>
      </c>
      <c r="U195" s="103">
        <v>15.083333333333346</v>
      </c>
      <c r="V195" s="104">
        <v>47.916666666666586</v>
      </c>
      <c r="W195" s="105">
        <v>0.85555555555555551</v>
      </c>
      <c r="X195" s="106">
        <v>0.90763888888888877</v>
      </c>
      <c r="Y195" s="264"/>
      <c r="Z195" s="265"/>
      <c r="AA195" s="174">
        <f t="shared" si="66"/>
        <v>-387.44347826086459</v>
      </c>
      <c r="AB195" s="102">
        <f t="shared" si="67"/>
        <v>0.88259288537549563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2458</v>
      </c>
      <c r="G196" s="94">
        <f t="shared" si="68"/>
        <v>44686.44</v>
      </c>
      <c r="H196" s="112"/>
      <c r="I196" s="96">
        <v>3</v>
      </c>
      <c r="J196" s="97">
        <v>3600</v>
      </c>
      <c r="K196" s="98">
        <f t="shared" si="54"/>
        <v>1200</v>
      </c>
      <c r="L196" s="113">
        <v>3</v>
      </c>
      <c r="M196" s="97">
        <f t="shared" si="69"/>
        <v>3112.486809708048</v>
      </c>
      <c r="N196" s="98">
        <f t="shared" si="62"/>
        <v>1037.495603236016</v>
      </c>
      <c r="O196" s="100">
        <f t="shared" si="63"/>
        <v>0</v>
      </c>
      <c r="P196" s="101">
        <f t="shared" si="64"/>
        <v>-162.504396763984</v>
      </c>
      <c r="Q196" s="102">
        <f t="shared" si="65"/>
        <v>0.86457966936334663</v>
      </c>
      <c r="R196" s="272"/>
      <c r="S196" s="1">
        <v>0.90763888888888877</v>
      </c>
      <c r="T196" s="2">
        <v>0.94054398148148144</v>
      </c>
      <c r="U196" s="103">
        <v>74.999999999999886</v>
      </c>
      <c r="V196" s="104">
        <v>47.383333333333439</v>
      </c>
      <c r="W196" s="105"/>
      <c r="X196" s="106"/>
      <c r="Y196" s="264"/>
      <c r="Z196" s="265"/>
      <c r="AA196" s="174">
        <f t="shared" si="66"/>
        <v>-487.51319029195201</v>
      </c>
      <c r="AB196" s="102">
        <f t="shared" si="67"/>
        <v>0.86457966936334663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4572</v>
      </c>
      <c r="G197" s="114">
        <f t="shared" si="68"/>
        <v>65288.159999999996</v>
      </c>
      <c r="H197" s="115"/>
      <c r="I197" s="96">
        <v>3</v>
      </c>
      <c r="J197" s="97">
        <v>3600</v>
      </c>
      <c r="K197" s="98">
        <f t="shared" si="54"/>
        <v>1200</v>
      </c>
      <c r="L197" s="99">
        <v>3</v>
      </c>
      <c r="M197" s="97">
        <f t="shared" si="69"/>
        <v>3109.0290895353141</v>
      </c>
      <c r="N197" s="98">
        <f t="shared" si="62"/>
        <v>1036.3430298451046</v>
      </c>
      <c r="O197" s="100">
        <f t="shared" si="63"/>
        <v>0</v>
      </c>
      <c r="P197" s="101">
        <f t="shared" si="64"/>
        <v>-163.65697015489536</v>
      </c>
      <c r="Q197" s="102">
        <f t="shared" si="65"/>
        <v>0.86361919153758715</v>
      </c>
      <c r="R197" s="272"/>
      <c r="S197" s="1">
        <v>0.95069444444444429</v>
      </c>
      <c r="T197" s="2">
        <v>1.0119675925925926</v>
      </c>
      <c r="U197" s="103">
        <v>14.6166666666665</v>
      </c>
      <c r="V197" s="104">
        <v>88.23333333333359</v>
      </c>
      <c r="W197" s="105"/>
      <c r="X197" s="3"/>
      <c r="Y197" s="264"/>
      <c r="Z197" s="265"/>
      <c r="AA197" s="174">
        <f t="shared" si="66"/>
        <v>-490.97091046468586</v>
      </c>
      <c r="AB197" s="102">
        <f t="shared" si="67"/>
        <v>0.86361919153758726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0">AVERAGE(I192:I207)</f>
        <v>3.3333333333333335</v>
      </c>
      <c r="J208" s="137">
        <f t="shared" si="70"/>
        <v>3500</v>
      </c>
      <c r="K208" s="138">
        <f t="shared" ref="K208" si="71">J208/I208</f>
        <v>1050</v>
      </c>
      <c r="L208" s="136">
        <f t="shared" ref="L208:M208" si="72">AVERAGE(L192:L207)</f>
        <v>3.3333333333333335</v>
      </c>
      <c r="M208" s="137">
        <f t="shared" si="72"/>
        <v>3045.2273236646938</v>
      </c>
      <c r="N208" s="138">
        <f>M208/L208</f>
        <v>913.56819709940805</v>
      </c>
      <c r="O208" s="139">
        <f>L208-I208</f>
        <v>0</v>
      </c>
      <c r="P208" s="140">
        <f>N208-K208</f>
        <v>-136.43180290059195</v>
      </c>
      <c r="Q208" s="141">
        <f>N208/K208</f>
        <v>0.87006494961848391</v>
      </c>
      <c r="R208" s="273"/>
      <c r="S208" s="142">
        <f>S192</f>
        <v>0.70839120370370368</v>
      </c>
      <c r="T208" s="143">
        <f>INDEX(T192:T207,COUNTA(T192:T207))</f>
        <v>1.0119675925925926</v>
      </c>
      <c r="U208" s="144"/>
      <c r="V208" s="155"/>
      <c r="W208" s="134"/>
      <c r="X208" s="138"/>
      <c r="Y208" s="260"/>
      <c r="Z208" s="261"/>
      <c r="AA208" s="176">
        <f>M208-J208</f>
        <v>-454.77267633530619</v>
      </c>
      <c r="AB208" s="141">
        <f>M208/J208</f>
        <v>0.87006494961848391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431" priority="1" operator="greaterThan">
      <formula>0</formula>
    </cfRule>
  </conditionalFormatting>
  <conditionalFormatting sqref="P5:P208 AA5:AA208">
    <cfRule type="cellIs" dxfId="430" priority="4" operator="lessThan">
      <formula>0</formula>
    </cfRule>
  </conditionalFormatting>
  <conditionalFormatting sqref="Q5:Q208 AB5:AB208">
    <cfRule type="cellIs" dxfId="429" priority="2" operator="greaterThan">
      <formula>1</formula>
    </cfRule>
    <cfRule type="cellIs" dxfId="428" priority="3" operator="lessThan">
      <formula>0.8</formula>
    </cfRule>
  </conditionalFormatting>
  <conditionalFormatting sqref="AC5:AC23 R5:R208 AC124:AC129">
    <cfRule type="cellIs" dxfId="427" priority="5" operator="lessThan">
      <formula>0.8</formula>
    </cfRule>
  </conditionalFormatting>
  <conditionalFormatting sqref="AC29:AC37">
    <cfRule type="cellIs" dxfId="426" priority="15" operator="lessThan">
      <formula>0.8</formula>
    </cfRule>
  </conditionalFormatting>
  <conditionalFormatting sqref="AC39:AC44">
    <cfRule type="cellIs" dxfId="425" priority="14" operator="lessThan">
      <formula>0.8</formula>
    </cfRule>
  </conditionalFormatting>
  <conditionalFormatting sqref="AC56:AC61">
    <cfRule type="cellIs" dxfId="424" priority="8" operator="lessThan">
      <formula>0.8</formula>
    </cfRule>
  </conditionalFormatting>
  <conditionalFormatting sqref="AC73">
    <cfRule type="cellIs" dxfId="423" priority="13" operator="lessThan">
      <formula>0.8</formula>
    </cfRule>
  </conditionalFormatting>
  <conditionalFormatting sqref="AC90">
    <cfRule type="cellIs" dxfId="422" priority="7" operator="lessThan">
      <formula>0.8</formula>
    </cfRule>
  </conditionalFormatting>
  <conditionalFormatting sqref="AC107:AC112">
    <cfRule type="cellIs" dxfId="421" priority="6" operator="lessThan">
      <formula>0.8</formula>
    </cfRule>
  </conditionalFormatting>
  <conditionalFormatting sqref="AC141">
    <cfRule type="cellIs" dxfId="420" priority="12" operator="lessThan">
      <formula>0.8</formula>
    </cfRule>
  </conditionalFormatting>
  <conditionalFormatting sqref="AC158">
    <cfRule type="cellIs" dxfId="419" priority="11" operator="lessThan">
      <formula>0.8</formula>
    </cfRule>
  </conditionalFormatting>
  <conditionalFormatting sqref="AC175">
    <cfRule type="cellIs" dxfId="418" priority="10" operator="lessThan">
      <formula>0.8</formula>
    </cfRule>
  </conditionalFormatting>
  <conditionalFormatting sqref="AC192:AC197">
    <cfRule type="cellIs" dxfId="417" priority="9" operator="lessThan">
      <formula>0.8</formula>
    </cfRule>
  </conditionalFormatting>
  <dataValidations count="1">
    <dataValidation type="list" allowBlank="1" showInputMessage="1" showErrorMessage="1" sqref="Y5:Z208" xr:uid="{BB2DD8A1-EB5E-4D57-9CB4-C489B0214ADA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E0F5-71EC-4EF5-A517-757B6CA30B82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K37" sqref="K37"/>
      <selection pane="bottomLeft" activeCell="K37" sqref="K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87768</v>
      </c>
      <c r="E1" s="76" t="s">
        <v>3</v>
      </c>
      <c r="F1" s="77">
        <f>SUM(G5:G157)</f>
        <v>3832852.3700000006</v>
      </c>
      <c r="G1" s="78" t="s">
        <v>73</v>
      </c>
      <c r="H1" s="79">
        <f>L21+L38+L55+L72+L89+L106+L123+L140+L157</f>
        <v>170.77380952380955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45976</v>
      </c>
      <c r="B2" s="323"/>
      <c r="C2" s="81" t="s">
        <v>34</v>
      </c>
      <c r="D2" s="82">
        <f>AVERAGE(N21,N38,N55,N72,N89,N106,N123,N140,N157)</f>
        <v>142.99997006173322</v>
      </c>
      <c r="E2" s="82" t="s">
        <v>80</v>
      </c>
      <c r="F2" s="83">
        <f>F1/D1</f>
        <v>43.670271283383471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3192</v>
      </c>
      <c r="G5" s="158">
        <f t="shared" ref="G5:G7" si="0">E5*F5</f>
        <v>62882.399999999994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1077.6704492169183</v>
      </c>
      <c r="N5" s="162">
        <f>M5/L5</f>
        <v>82.897726862839875</v>
      </c>
      <c r="O5" s="178">
        <f>L5-I5</f>
        <v>0</v>
      </c>
      <c r="P5" s="179">
        <f>N5-K5</f>
        <v>-9.4099654448524319</v>
      </c>
      <c r="Q5" s="131">
        <f>N5/K5</f>
        <v>0.89805870768076534</v>
      </c>
      <c r="R5" s="272">
        <f>Q21</f>
        <v>0.88799161409687632</v>
      </c>
      <c r="S5" s="166">
        <v>0.25019675925925927</v>
      </c>
      <c r="T5" s="167">
        <v>0.37361111111111112</v>
      </c>
      <c r="U5" s="168"/>
      <c r="V5" s="169">
        <v>177.71666666666667</v>
      </c>
      <c r="W5" s="86"/>
      <c r="X5" s="87"/>
      <c r="Y5" s="274"/>
      <c r="Z5" s="275"/>
      <c r="AA5" s="108">
        <f>M5-J5</f>
        <v>-122.32955078308169</v>
      </c>
      <c r="AB5" s="109">
        <f>M5/J5</f>
        <v>0.89805870768076523</v>
      </c>
      <c r="AC5" s="289">
        <f>AB21</f>
        <v>0.88799161409687644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2137</v>
      </c>
      <c r="G6" s="94">
        <f t="shared" si="0"/>
        <v>64045.89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2301.9748653500901</v>
      </c>
      <c r="N6" s="98">
        <f>M6/L6</f>
        <v>115.0987432675045</v>
      </c>
      <c r="O6" s="100">
        <f>L6-I6</f>
        <v>0</v>
      </c>
      <c r="P6" s="101">
        <f>N6-K6</f>
        <v>-14.901256732495497</v>
      </c>
      <c r="Q6" s="102">
        <f>N6/K6</f>
        <v>0.88537494821157314</v>
      </c>
      <c r="R6" s="272"/>
      <c r="S6" s="1">
        <v>0.43006944444444445</v>
      </c>
      <c r="T6" s="2">
        <v>0.46875</v>
      </c>
      <c r="U6" s="103">
        <v>6.1166666666666902</v>
      </c>
      <c r="V6" s="104">
        <v>55.699999999999996</v>
      </c>
      <c r="W6" s="105">
        <v>0.46875</v>
      </c>
      <c r="X6" s="106">
        <v>0.50833333333333319</v>
      </c>
      <c r="Y6" s="264"/>
      <c r="Z6" s="265"/>
      <c r="AA6" s="110">
        <f>M6-J6</f>
        <v>-298.02513464990989</v>
      </c>
      <c r="AB6" s="111">
        <f>M6/J6</f>
        <v>0.88537494821157314</v>
      </c>
      <c r="AC6" s="290"/>
    </row>
    <row r="7" spans="1:29" ht="15.75" customHeight="1">
      <c r="A7" s="280"/>
      <c r="B7" s="91" t="s">
        <v>153</v>
      </c>
      <c r="C7" s="283" t="s">
        <v>232</v>
      </c>
      <c r="D7" s="284"/>
      <c r="E7" s="92">
        <v>24.07</v>
      </c>
      <c r="F7" s="93">
        <v>5355</v>
      </c>
      <c r="G7" s="94">
        <f t="shared" si="0"/>
        <v>128894.85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2303.5010156530006</v>
      </c>
      <c r="N7" s="98">
        <f>M7/L7</f>
        <v>115.17505078265003</v>
      </c>
      <c r="O7" s="100">
        <f>L7-I7</f>
        <v>0</v>
      </c>
      <c r="P7" s="101">
        <f>N7-K7</f>
        <v>-14.824949217349968</v>
      </c>
      <c r="Q7" s="102">
        <f>N7/K7</f>
        <v>0.88596192909730798</v>
      </c>
      <c r="R7" s="272"/>
      <c r="S7" s="1">
        <v>0.50833333333333319</v>
      </c>
      <c r="T7" s="2">
        <v>0.60519675925925931</v>
      </c>
      <c r="U7" s="103">
        <v>56.999999999999801</v>
      </c>
      <c r="V7" s="104">
        <v>139.4833333333336</v>
      </c>
      <c r="W7" s="105"/>
      <c r="X7" s="106"/>
      <c r="Y7" s="264"/>
      <c r="Z7" s="265"/>
      <c r="AA7" s="110">
        <f>M7-J7</f>
        <v>-296.49898434699935</v>
      </c>
      <c r="AB7" s="111">
        <f>M7/J7</f>
        <v>0.88596192909730798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1894.3821100733364</v>
      </c>
      <c r="N21" s="138">
        <f>M21/L21</f>
        <v>107.22917604188696</v>
      </c>
      <c r="O21" s="139">
        <f>L21-I21</f>
        <v>0</v>
      </c>
      <c r="P21" s="140">
        <f>N21-K21</f>
        <v>-13.525540939245118</v>
      </c>
      <c r="Q21" s="141">
        <f>N21/K21</f>
        <v>0.88799161409687632</v>
      </c>
      <c r="R21" s="273"/>
      <c r="S21" s="142">
        <f>S5</f>
        <v>0.25019675925925927</v>
      </c>
      <c r="T21" s="143">
        <f>INDEX(T5:T20,COUNTA(T5:T20))</f>
        <v>0.60519675925925931</v>
      </c>
      <c r="U21" s="144"/>
      <c r="V21" s="144"/>
      <c r="W21" s="145"/>
      <c r="X21" s="146"/>
      <c r="Y21" s="260"/>
      <c r="Z21" s="261"/>
      <c r="AA21" s="147">
        <f>M21-J21</f>
        <v>-238.95122325999705</v>
      </c>
      <c r="AB21" s="148">
        <f>M21/J21</f>
        <v>0.88799161409687644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3773</v>
      </c>
      <c r="G22" s="158">
        <f t="shared" ref="G22:G25" si="5">E22*F22</f>
        <v>214193.21000000002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1773.9062295938359</v>
      </c>
      <c r="N22" s="162">
        <f>M22/L22</f>
        <v>70.956249183753428</v>
      </c>
      <c r="O22" s="164">
        <f>L22-I22</f>
        <v>0</v>
      </c>
      <c r="P22" s="165">
        <f>N22-K22</f>
        <v>-9.0437508162465718</v>
      </c>
      <c r="Q22" s="151">
        <f>N22/K22</f>
        <v>0.88695311479691785</v>
      </c>
      <c r="R22" s="271">
        <f>Q38</f>
        <v>0.88707061010859323</v>
      </c>
      <c r="S22" s="166">
        <v>0.25026620370370373</v>
      </c>
      <c r="T22" s="167">
        <v>0.33888888888888891</v>
      </c>
      <c r="U22" s="168"/>
      <c r="V22" s="169">
        <v>127.61666666666666</v>
      </c>
      <c r="W22" s="180"/>
      <c r="X22" s="162"/>
      <c r="Y22" s="274"/>
      <c r="Z22" s="275"/>
      <c r="AA22" s="108">
        <f>M22-J22</f>
        <v>-226.09377040616414</v>
      </c>
      <c r="AB22" s="151">
        <f>M22/J22</f>
        <v>0.88695311479691796</v>
      </c>
      <c r="AC22" s="349">
        <f>AB38</f>
        <v>0.88707061010859323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1205</v>
      </c>
      <c r="G23" s="94">
        <f t="shared" si="5"/>
        <v>62491.3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1767.0061099796321</v>
      </c>
      <c r="N23" s="98">
        <f>M23/L23</f>
        <v>70.680244399185284</v>
      </c>
      <c r="O23" s="100">
        <f>L23-I23</f>
        <v>0</v>
      </c>
      <c r="P23" s="101">
        <f>N23-K23</f>
        <v>-9.319755600814716</v>
      </c>
      <c r="Q23" s="102">
        <f>N23/K23</f>
        <v>0.88350305498981607</v>
      </c>
      <c r="R23" s="272"/>
      <c r="S23" s="1">
        <v>0.34311342592592592</v>
      </c>
      <c r="T23" s="2">
        <v>0.37152777777777779</v>
      </c>
      <c r="U23" s="103">
        <v>6.0833333333332984</v>
      </c>
      <c r="V23" s="104">
        <v>40.916666666666693</v>
      </c>
      <c r="W23" s="105"/>
      <c r="X23" s="106"/>
      <c r="Y23" s="264"/>
      <c r="Z23" s="265"/>
      <c r="AA23" s="110">
        <f>M23-J23</f>
        <v>-232.99389002036787</v>
      </c>
      <c r="AB23" s="102">
        <f>M23/J23</f>
        <v>0.88350305498981607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3261</v>
      </c>
      <c r="G24" s="94">
        <f t="shared" si="5"/>
        <v>194094.72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1781.6967673395052</v>
      </c>
      <c r="N24" s="98">
        <f>M24/L24</f>
        <v>71.267870693580207</v>
      </c>
      <c r="O24" s="100">
        <f>L24-I24</f>
        <v>0</v>
      </c>
      <c r="P24" s="101">
        <f>N24-K24</f>
        <v>-8.7321293064197931</v>
      </c>
      <c r="Q24" s="102">
        <f>N24/K24</f>
        <v>0.89084838366975261</v>
      </c>
      <c r="R24" s="272"/>
      <c r="S24" s="1">
        <v>0.37582175925925926</v>
      </c>
      <c r="T24" s="2">
        <v>0.45208333333333334</v>
      </c>
      <c r="U24" s="103">
        <v>6.183333333333314</v>
      </c>
      <c r="V24" s="104">
        <v>109.81666666666668</v>
      </c>
      <c r="W24" s="105">
        <v>0.45208333333333334</v>
      </c>
      <c r="X24" s="106">
        <v>0.49236111111111108</v>
      </c>
      <c r="Y24" s="264"/>
      <c r="Z24" s="265"/>
      <c r="AA24" s="110">
        <f>M24-J24</f>
        <v>-218.30323266049481</v>
      </c>
      <c r="AB24" s="102">
        <f>M24/J24</f>
        <v>0.89084838366975261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1805</v>
      </c>
      <c r="G25" s="94">
        <f t="shared" si="5"/>
        <v>139598.70000000001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1773.9557739557731</v>
      </c>
      <c r="N25" s="98">
        <f>M25/L25</f>
        <v>70.958230958230928</v>
      </c>
      <c r="O25" s="100">
        <f>L25-I25</f>
        <v>0</v>
      </c>
      <c r="P25" s="101">
        <f>N25-K25</f>
        <v>-9.0417690417690721</v>
      </c>
      <c r="Q25" s="102">
        <f>N25/K25</f>
        <v>0.8869778869778866</v>
      </c>
      <c r="R25" s="272"/>
      <c r="S25" s="1">
        <v>0.49236111111111108</v>
      </c>
      <c r="T25" s="2">
        <v>0.53475694444444444</v>
      </c>
      <c r="U25" s="103">
        <v>57.999999999999957</v>
      </c>
      <c r="V25" s="104">
        <v>61.050000000000033</v>
      </c>
      <c r="W25" s="105"/>
      <c r="X25" s="106"/>
      <c r="Y25" s="264"/>
      <c r="Z25" s="265"/>
      <c r="AA25" s="110">
        <f>M25-J25</f>
        <v>-226.04422604422689</v>
      </c>
      <c r="AB25" s="102">
        <f>M25/J25</f>
        <v>0.8869778869778866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1774.1412202171864</v>
      </c>
      <c r="N38" s="138">
        <f t="shared" ref="N38:N44" si="10">M38/L38</f>
        <v>70.965648808687462</v>
      </c>
      <c r="O38" s="139">
        <f t="shared" ref="O38:O44" si="11">L38-I38</f>
        <v>0</v>
      </c>
      <c r="P38" s="140">
        <f t="shared" ref="P38:P44" si="12">N38-K38</f>
        <v>-9.0343511913125383</v>
      </c>
      <c r="Q38" s="141">
        <f t="shared" ref="Q38:Q44" si="13">N38/K38</f>
        <v>0.88707061010859323</v>
      </c>
      <c r="R38" s="273"/>
      <c r="S38" s="142">
        <f>S22</f>
        <v>0.25026620370370373</v>
      </c>
      <c r="T38" s="143">
        <f>INDEX(T22:T37,COUNTA(T22:T37))</f>
        <v>0.53475694444444444</v>
      </c>
      <c r="U38" s="144"/>
      <c r="V38" s="155"/>
      <c r="W38" s="134"/>
      <c r="X38" s="138"/>
      <c r="Y38" s="260"/>
      <c r="Z38" s="261"/>
      <c r="AA38" s="156">
        <f t="shared" ref="AA38:AA44" si="14">M38-J38</f>
        <v>-225.8587797828136</v>
      </c>
      <c r="AB38" s="141">
        <f t="shared" ref="AB38:AB44" si="15">M38/J38</f>
        <v>0.88707061010859323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3064</v>
      </c>
      <c r="G39" s="158">
        <f t="shared" ref="G39:G44" si="16">E39*F39</f>
        <v>175567.19999999998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17">F39/V39*60</f>
        <v>1592.1478060046186</v>
      </c>
      <c r="N39" s="162">
        <f t="shared" si="10"/>
        <v>72.37035481839176</v>
      </c>
      <c r="O39" s="164">
        <f t="shared" si="11"/>
        <v>0</v>
      </c>
      <c r="P39" s="165">
        <f t="shared" si="12"/>
        <v>-9.4478269997900526</v>
      </c>
      <c r="Q39" s="151">
        <f t="shared" si="13"/>
        <v>0.88452655889145493</v>
      </c>
      <c r="R39" s="271">
        <f>Q55</f>
        <v>0.88397581952960269</v>
      </c>
      <c r="S39" s="166">
        <v>0.25</v>
      </c>
      <c r="T39" s="167">
        <v>0.33018518518518519</v>
      </c>
      <c r="U39" s="168"/>
      <c r="V39" s="169">
        <v>115.46666666666668</v>
      </c>
      <c r="W39" s="86"/>
      <c r="X39" s="87"/>
      <c r="Y39" s="274"/>
      <c r="Z39" s="275"/>
      <c r="AA39" s="108">
        <f t="shared" si="14"/>
        <v>-207.85219399538141</v>
      </c>
      <c r="AB39" s="151">
        <f t="shared" si="15"/>
        <v>0.88452655889145482</v>
      </c>
      <c r="AC39" s="349">
        <f>AB55</f>
        <v>0.88397581952960269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2041</v>
      </c>
      <c r="G40" s="94">
        <f t="shared" si="16"/>
        <v>115173.63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1768.3754512635373</v>
      </c>
      <c r="N40" s="98">
        <f t="shared" si="10"/>
        <v>80.380702330160787</v>
      </c>
      <c r="O40" s="100">
        <f t="shared" si="11"/>
        <v>0</v>
      </c>
      <c r="P40" s="101">
        <f t="shared" si="12"/>
        <v>-10.528388578930119</v>
      </c>
      <c r="Q40" s="102">
        <f t="shared" si="13"/>
        <v>0.88418772563176873</v>
      </c>
      <c r="R40" s="272"/>
      <c r="S40" s="1">
        <v>0.33402777777777776</v>
      </c>
      <c r="T40" s="2">
        <v>0.38211805555555556</v>
      </c>
      <c r="U40" s="103">
        <v>5.5333333333332924</v>
      </c>
      <c r="V40" s="104">
        <v>69.250000000000028</v>
      </c>
      <c r="W40" s="105"/>
      <c r="X40" s="106"/>
      <c r="Y40" s="264"/>
      <c r="Z40" s="265"/>
      <c r="AA40" s="110">
        <f t="shared" si="14"/>
        <v>-231.62454873646266</v>
      </c>
      <c r="AB40" s="102">
        <f t="shared" si="15"/>
        <v>0.88418772563176862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2812</v>
      </c>
      <c r="G41" s="94">
        <f t="shared" si="16"/>
        <v>151173.12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 t="shared" si="17"/>
        <v>1768.8624847108156</v>
      </c>
      <c r="N41" s="98">
        <f t="shared" si="10"/>
        <v>80.402840214127977</v>
      </c>
      <c r="O41" s="100">
        <f t="shared" si="11"/>
        <v>0</v>
      </c>
      <c r="P41" s="101">
        <f t="shared" si="12"/>
        <v>-10.50625069496293</v>
      </c>
      <c r="Q41" s="102">
        <f t="shared" si="13"/>
        <v>0.88443124235540782</v>
      </c>
      <c r="R41" s="272"/>
      <c r="S41" s="1">
        <v>0.38611111111111113</v>
      </c>
      <c r="T41" s="2">
        <v>0.45234953703703706</v>
      </c>
      <c r="U41" s="103">
        <v>5.7500000000000195</v>
      </c>
      <c r="V41" s="104">
        <v>95.383333333333354</v>
      </c>
      <c r="W41" s="105"/>
      <c r="X41" s="106"/>
      <c r="Y41" s="264"/>
      <c r="Z41" s="265"/>
      <c r="AA41" s="110">
        <f t="shared" si="14"/>
        <v>-231.13751528918442</v>
      </c>
      <c r="AB41" s="102">
        <f t="shared" si="15"/>
        <v>0.88443124235540782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1449</v>
      </c>
      <c r="G42" s="94">
        <f t="shared" si="16"/>
        <v>68639.12999999999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1768.8708036622581</v>
      </c>
      <c r="N42" s="98">
        <f t="shared" si="10"/>
        <v>84.231943031536105</v>
      </c>
      <c r="O42" s="100">
        <f t="shared" si="11"/>
        <v>0</v>
      </c>
      <c r="P42" s="101">
        <f t="shared" si="12"/>
        <v>-11.006152206559136</v>
      </c>
      <c r="Q42" s="102">
        <f t="shared" si="13"/>
        <v>0.88443540183112912</v>
      </c>
      <c r="R42" s="272"/>
      <c r="S42" s="1">
        <v>0.45555555555555555</v>
      </c>
      <c r="T42" s="2">
        <v>0.4896875</v>
      </c>
      <c r="U42" s="103">
        <v>4.6166666666666156</v>
      </c>
      <c r="V42" s="104">
        <v>49.150000000000006</v>
      </c>
      <c r="W42" s="105">
        <v>0.4896875</v>
      </c>
      <c r="X42" s="106">
        <v>0.52986111111111112</v>
      </c>
      <c r="Y42" s="264"/>
      <c r="Z42" s="265"/>
      <c r="AA42" s="110">
        <f t="shared" si="14"/>
        <v>-231.12919633774186</v>
      </c>
      <c r="AB42" s="102">
        <f t="shared" si="15"/>
        <v>0.88443540183112912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592</v>
      </c>
      <c r="G43" s="94">
        <f t="shared" si="16"/>
        <v>33921.599999999999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1765.7000828500368</v>
      </c>
      <c r="N43" s="98">
        <f t="shared" si="10"/>
        <v>88.285004142501833</v>
      </c>
      <c r="O43" s="100">
        <f t="shared" si="11"/>
        <v>0</v>
      </c>
      <c r="P43" s="101">
        <f t="shared" si="12"/>
        <v>-11.714995857498167</v>
      </c>
      <c r="Q43" s="102">
        <f t="shared" si="13"/>
        <v>0.88285004142501833</v>
      </c>
      <c r="R43" s="272"/>
      <c r="S43" s="1">
        <v>0.52986111111111112</v>
      </c>
      <c r="T43" s="2">
        <v>0.54383101851851856</v>
      </c>
      <c r="U43" s="103">
        <v>57.850000000000009</v>
      </c>
      <c r="V43" s="104">
        <v>20.11666666666672</v>
      </c>
      <c r="W43" s="105"/>
      <c r="X43" s="106"/>
      <c r="Y43" s="264"/>
      <c r="Z43" s="265"/>
      <c r="AA43" s="110">
        <f t="shared" si="14"/>
        <v>-234.29991714996322</v>
      </c>
      <c r="AB43" s="102">
        <f t="shared" si="15"/>
        <v>0.88285004142501844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1123</v>
      </c>
      <c r="G44" s="114">
        <f t="shared" si="16"/>
        <v>66661.279999999999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1766.958041958045</v>
      </c>
      <c r="N44" s="98">
        <f t="shared" si="10"/>
        <v>88.347902097902249</v>
      </c>
      <c r="O44" s="100">
        <f t="shared" si="11"/>
        <v>0</v>
      </c>
      <c r="P44" s="101">
        <f t="shared" si="12"/>
        <v>-11.652097902097751</v>
      </c>
      <c r="Q44" s="102">
        <f t="shared" si="13"/>
        <v>0.88347902097902253</v>
      </c>
      <c r="R44" s="272"/>
      <c r="S44" s="1">
        <v>0.54722222222222228</v>
      </c>
      <c r="T44" s="2">
        <v>0.57370370370370372</v>
      </c>
      <c r="U44" s="103">
        <v>4.8833333333333506</v>
      </c>
      <c r="V44" s="104">
        <v>38.133333333333269</v>
      </c>
      <c r="W44" s="105"/>
      <c r="X44" s="106"/>
      <c r="Y44" s="264"/>
      <c r="Z44" s="265"/>
      <c r="AA44" s="110">
        <f t="shared" si="14"/>
        <v>-233.04195804195501</v>
      </c>
      <c r="AB44" s="102">
        <f t="shared" si="15"/>
        <v>0.88347902097902253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21.166666666666668</v>
      </c>
      <c r="J55" s="137">
        <f t="shared" si="18"/>
        <v>1966.6666666666667</v>
      </c>
      <c r="K55" s="138">
        <f t="shared" ref="K55" si="19">J55/I55</f>
        <v>92.913385826771659</v>
      </c>
      <c r="L55" s="136">
        <f t="shared" ref="L55:M55" si="20">AVERAGE(L39:L54)</f>
        <v>21.166666666666668</v>
      </c>
      <c r="M55" s="137">
        <f t="shared" si="20"/>
        <v>1738.4857784082187</v>
      </c>
      <c r="N55" s="138">
        <f>M55/L55</f>
        <v>82.133186381490646</v>
      </c>
      <c r="O55" s="139">
        <f>L55-I55</f>
        <v>0</v>
      </c>
      <c r="P55" s="140">
        <f>N55-K55</f>
        <v>-10.780199445281013</v>
      </c>
      <c r="Q55" s="141">
        <f>N55/K55</f>
        <v>0.88397581952960269</v>
      </c>
      <c r="R55" s="273"/>
      <c r="S55" s="142">
        <f>S39</f>
        <v>0.25</v>
      </c>
      <c r="T55" s="143">
        <f>INDEX(T39:T54,COUNTA(T39:T54))</f>
        <v>0.57370370370370372</v>
      </c>
      <c r="U55" s="144"/>
      <c r="V55" s="155"/>
      <c r="W55" s="187"/>
      <c r="X55" s="188"/>
      <c r="Y55" s="260"/>
      <c r="Z55" s="261"/>
      <c r="AA55" s="156">
        <f>M55-J55</f>
        <v>-228.18088825844802</v>
      </c>
      <c r="AB55" s="141">
        <f>M55/J55</f>
        <v>0.88397581952960269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1421</v>
      </c>
      <c r="G56" s="158">
        <f t="shared" ref="G56:G59" si="21">E56*F56</f>
        <v>84322.14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1768.2682336674741</v>
      </c>
      <c r="N56" s="162">
        <f>M56/L56</f>
        <v>73.677843069478087</v>
      </c>
      <c r="O56" s="164">
        <f>L56-I56</f>
        <v>0</v>
      </c>
      <c r="P56" s="165">
        <f>N56-K56</f>
        <v>-9.655490263855242</v>
      </c>
      <c r="Q56" s="151">
        <f>N56/K56</f>
        <v>0.8841341168337371</v>
      </c>
      <c r="R56" s="271">
        <f>Q72</f>
        <v>0.88480387679010553</v>
      </c>
      <c r="S56" s="166">
        <v>0.25</v>
      </c>
      <c r="T56" s="167">
        <v>0.28348379629629628</v>
      </c>
      <c r="U56" s="168"/>
      <c r="V56" s="169">
        <v>48.21666666666664</v>
      </c>
      <c r="W56" s="167"/>
      <c r="X56" s="170"/>
      <c r="Y56" s="274"/>
      <c r="Z56" s="275"/>
      <c r="AA56" s="108">
        <f>M56-J56</f>
        <v>-231.73176633252592</v>
      </c>
      <c r="AB56" s="151">
        <f>M56/J56</f>
        <v>0.88413411683373699</v>
      </c>
      <c r="AC56" s="276">
        <f>AB72</f>
        <v>0.88480387679010541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2657</v>
      </c>
      <c r="G57" s="94">
        <f t="shared" si="21"/>
        <v>155886.19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1772.6464047442557</v>
      </c>
      <c r="N57" s="98">
        <f>M57/L57</f>
        <v>77.071582814967641</v>
      </c>
      <c r="O57" s="100">
        <f>L57-I57</f>
        <v>0</v>
      </c>
      <c r="P57" s="101">
        <f>N57-K57</f>
        <v>-9.8849389241627961</v>
      </c>
      <c r="Q57" s="102">
        <f>N57/K57</f>
        <v>0.88632320237212781</v>
      </c>
      <c r="R57" s="272"/>
      <c r="S57" s="1">
        <v>0.28685185185185186</v>
      </c>
      <c r="T57" s="2">
        <v>0.34930555555555554</v>
      </c>
      <c r="U57" s="103">
        <v>4.8500000000000387</v>
      </c>
      <c r="V57" s="104">
        <v>89.933333333333294</v>
      </c>
      <c r="W57" s="105"/>
      <c r="X57" s="106"/>
      <c r="Y57" s="264"/>
      <c r="Z57" s="265"/>
      <c r="AA57" s="110">
        <f>M57-J57</f>
        <v>-227.35359525574427</v>
      </c>
      <c r="AB57" s="102">
        <f>M57/J57</f>
        <v>0.88632320237212792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1897</v>
      </c>
      <c r="G58" s="94">
        <f t="shared" si="21"/>
        <v>135730.35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1769.2227979274626</v>
      </c>
      <c r="N58" s="98">
        <f>M58/L58</f>
        <v>76.922730344672289</v>
      </c>
      <c r="O58" s="100">
        <f>L58-I58</f>
        <v>0</v>
      </c>
      <c r="P58" s="101">
        <f>N58-K58</f>
        <v>-10.033791394458149</v>
      </c>
      <c r="Q58" s="102">
        <f>N58/K58</f>
        <v>0.88461139896373131</v>
      </c>
      <c r="R58" s="272"/>
      <c r="S58" s="1">
        <v>0.35347222222222224</v>
      </c>
      <c r="T58" s="2">
        <v>0.39814814814814814</v>
      </c>
      <c r="U58" s="103">
        <v>6.0000000000000586</v>
      </c>
      <c r="V58" s="104">
        <v>64.333333333333286</v>
      </c>
      <c r="W58" s="105"/>
      <c r="X58" s="106"/>
      <c r="Y58" s="264"/>
      <c r="Z58" s="265"/>
      <c r="AA58" s="110">
        <f>M58-J58</f>
        <v>-230.77720207253742</v>
      </c>
      <c r="AB58" s="102">
        <f>M58/J58</f>
        <v>0.88461139896373131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2677</v>
      </c>
      <c r="G59" s="94">
        <f t="shared" si="21"/>
        <v>159388.57999999999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1768.2935779816507</v>
      </c>
      <c r="N59" s="98">
        <f>M59/L59</f>
        <v>76.882329477463074</v>
      </c>
      <c r="O59" s="100">
        <f>L59-I59</f>
        <v>0</v>
      </c>
      <c r="P59" s="101">
        <f>N59-K59</f>
        <v>-10.074192261667363</v>
      </c>
      <c r="Q59" s="102">
        <f>N59/K59</f>
        <v>0.88414678899082533</v>
      </c>
      <c r="R59" s="272"/>
      <c r="S59" s="1">
        <v>0.40219907407407407</v>
      </c>
      <c r="T59" s="2">
        <v>0.46527777777777779</v>
      </c>
      <c r="U59" s="103">
        <v>5.8333333333333393</v>
      </c>
      <c r="V59" s="104">
        <v>90.833333333333357</v>
      </c>
      <c r="W59" s="105"/>
      <c r="X59" s="106"/>
      <c r="Y59" s="264"/>
      <c r="Z59" s="265"/>
      <c r="AA59" s="110">
        <f>M59-J59</f>
        <v>-231.70642201834926</v>
      </c>
      <c r="AB59" s="102">
        <f>M59/J59</f>
        <v>0.88414678899082533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1769.6077535802108</v>
      </c>
      <c r="N72" s="138">
        <f t="shared" ref="N72:N79" si="25">M72/L72</f>
        <v>76.112161444310146</v>
      </c>
      <c r="O72" s="139">
        <f t="shared" ref="O72:O79" si="26">L72-I72</f>
        <v>0</v>
      </c>
      <c r="P72" s="140">
        <f t="shared" ref="P72:P79" si="27">N72-K72</f>
        <v>-9.9093439320339343</v>
      </c>
      <c r="Q72" s="141">
        <f t="shared" ref="Q72:Q79" si="28">N72/K72</f>
        <v>0.88480387679010553</v>
      </c>
      <c r="R72" s="273"/>
      <c r="S72" s="142">
        <f>S56</f>
        <v>0.25</v>
      </c>
      <c r="T72" s="143">
        <f>INDEX(T56:T71,COUNTA(T56:T71))</f>
        <v>0.46527777777777779</v>
      </c>
      <c r="U72" s="144"/>
      <c r="V72" s="155"/>
      <c r="W72" s="134"/>
      <c r="X72" s="138"/>
      <c r="Y72" s="260"/>
      <c r="Z72" s="261"/>
      <c r="AA72" s="156">
        <f t="shared" ref="AA72:AA79" si="29">M72-J72</f>
        <v>-230.39224641978922</v>
      </c>
      <c r="AB72" s="141">
        <f t="shared" ref="AB72:AB79" si="30">M72/J72</f>
        <v>0.88480387679010541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1693</v>
      </c>
      <c r="G73" s="158">
        <f t="shared" ref="G73:G79" si="31">E73*F73</f>
        <v>62403.979999999996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3252.2945570971206</v>
      </c>
      <c r="N73" s="162">
        <f t="shared" si="25"/>
        <v>154.87116938557716</v>
      </c>
      <c r="O73" s="164">
        <f t="shared" si="26"/>
        <v>0</v>
      </c>
      <c r="P73" s="165">
        <f t="shared" si="27"/>
        <v>-16.557402042994255</v>
      </c>
      <c r="Q73" s="151">
        <f t="shared" si="28"/>
        <v>0.9034151547492002</v>
      </c>
      <c r="R73" s="271">
        <f>Q89</f>
        <v>0.88738862123512019</v>
      </c>
      <c r="S73" s="166">
        <v>0.25</v>
      </c>
      <c r="T73" s="167">
        <v>0.2716898148148148</v>
      </c>
      <c r="U73" s="168"/>
      <c r="V73" s="169">
        <v>31.233333333333313</v>
      </c>
      <c r="W73" s="167"/>
      <c r="X73" s="170"/>
      <c r="Y73" s="274"/>
      <c r="Z73" s="275"/>
      <c r="AA73" s="108">
        <f t="shared" si="29"/>
        <v>-347.70544290287944</v>
      </c>
      <c r="AB73" s="151">
        <f t="shared" si="30"/>
        <v>0.9034151547492002</v>
      </c>
      <c r="AC73" s="276">
        <f>AB89</f>
        <v>0.88738862123512019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2128</v>
      </c>
      <c r="G74" s="94">
        <f t="shared" si="31"/>
        <v>82204.639999999999</v>
      </c>
      <c r="H74" s="95"/>
      <c r="I74" s="96">
        <v>20</v>
      </c>
      <c r="J74" s="97">
        <v>3600</v>
      </c>
      <c r="K74" s="98">
        <f t="shared" ref="K74:K110" si="33">J74/I74</f>
        <v>180</v>
      </c>
      <c r="L74" s="99">
        <v>20</v>
      </c>
      <c r="M74" s="97">
        <f t="shared" si="32"/>
        <v>3251.6129032258127</v>
      </c>
      <c r="N74" s="98">
        <f t="shared" si="25"/>
        <v>162.58064516129065</v>
      </c>
      <c r="O74" s="100">
        <f t="shared" si="26"/>
        <v>0</v>
      </c>
      <c r="P74" s="101">
        <f t="shared" si="27"/>
        <v>-17.419354838709353</v>
      </c>
      <c r="Q74" s="102">
        <f t="shared" si="28"/>
        <v>0.90322580645161465</v>
      </c>
      <c r="R74" s="272"/>
      <c r="S74" s="1">
        <v>0.27500000000000002</v>
      </c>
      <c r="T74" s="2">
        <v>0.30226851851851849</v>
      </c>
      <c r="U74" s="103">
        <v>4.766666666666719</v>
      </c>
      <c r="V74" s="104">
        <v>39.266666666666595</v>
      </c>
      <c r="W74" s="105"/>
      <c r="X74" s="106"/>
      <c r="Y74" s="264"/>
      <c r="Z74" s="265"/>
      <c r="AA74" s="110">
        <f t="shared" si="29"/>
        <v>-348.38709677418728</v>
      </c>
      <c r="AB74" s="102">
        <f t="shared" si="30"/>
        <v>0.90322580645161465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2566</v>
      </c>
      <c r="G75" s="94">
        <f t="shared" si="31"/>
        <v>97508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3251.5311510031702</v>
      </c>
      <c r="N75" s="98">
        <f t="shared" si="25"/>
        <v>154.83481671443667</v>
      </c>
      <c r="O75" s="100">
        <f t="shared" si="26"/>
        <v>0</v>
      </c>
      <c r="P75" s="101">
        <f t="shared" si="27"/>
        <v>-16.593754714134747</v>
      </c>
      <c r="Q75" s="102">
        <f t="shared" si="28"/>
        <v>0.90320309750088068</v>
      </c>
      <c r="R75" s="272"/>
      <c r="S75" s="1">
        <v>0.30555555555555558</v>
      </c>
      <c r="T75" s="2">
        <v>0.3384375</v>
      </c>
      <c r="U75" s="103">
        <v>4.7333333333334071</v>
      </c>
      <c r="V75" s="104">
        <v>47.349999999999966</v>
      </c>
      <c r="W75" s="105"/>
      <c r="X75" s="106"/>
      <c r="Y75" s="264"/>
      <c r="Z75" s="265"/>
      <c r="AA75" s="110">
        <f t="shared" si="29"/>
        <v>-348.46884899682982</v>
      </c>
      <c r="AB75" s="102">
        <f t="shared" si="30"/>
        <v>0.90320309750088057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1636</v>
      </c>
      <c r="G76" s="94">
        <f t="shared" si="31"/>
        <v>51157.72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3112.8964059196669</v>
      </c>
      <c r="N76" s="98">
        <f t="shared" si="25"/>
        <v>163.83665294314036</v>
      </c>
      <c r="O76" s="100">
        <f t="shared" si="26"/>
        <v>0</v>
      </c>
      <c r="P76" s="101">
        <f t="shared" si="27"/>
        <v>-25.637031267385964</v>
      </c>
      <c r="Q76" s="102">
        <f t="shared" si="28"/>
        <v>0.86469344608879628</v>
      </c>
      <c r="R76" s="272"/>
      <c r="S76" s="1">
        <v>0.3426851851851852</v>
      </c>
      <c r="T76" s="2">
        <v>0.36458333333333331</v>
      </c>
      <c r="U76" s="103">
        <v>6.1166666666666902</v>
      </c>
      <c r="V76" s="104">
        <v>31.533333333333282</v>
      </c>
      <c r="W76" s="105"/>
      <c r="X76" s="106"/>
      <c r="Y76" s="264"/>
      <c r="Z76" s="265"/>
      <c r="AA76" s="190">
        <f t="shared" si="29"/>
        <v>-487.1035940803331</v>
      </c>
      <c r="AB76" s="191">
        <f t="shared" si="30"/>
        <v>0.86469344608879639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2606</v>
      </c>
      <c r="G77" s="94">
        <f t="shared" si="31"/>
        <v>98871.64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3113.7072685031553</v>
      </c>
      <c r="N77" s="98">
        <f t="shared" si="25"/>
        <v>148.27177469062644</v>
      </c>
      <c r="O77" s="100">
        <f t="shared" si="26"/>
        <v>0</v>
      </c>
      <c r="P77" s="101">
        <f t="shared" si="27"/>
        <v>-23.156796737944973</v>
      </c>
      <c r="Q77" s="102">
        <f t="shared" si="28"/>
        <v>0.86491868569532093</v>
      </c>
      <c r="R77" s="272"/>
      <c r="S77" s="1">
        <v>0.36805555555555558</v>
      </c>
      <c r="T77" s="2">
        <v>0.40292824074074074</v>
      </c>
      <c r="U77" s="103">
        <v>5.0000000000000622</v>
      </c>
      <c r="V77" s="104">
        <v>50.216666666666626</v>
      </c>
      <c r="W77" s="105"/>
      <c r="X77" s="106"/>
      <c r="Y77" s="264"/>
      <c r="Z77" s="265"/>
      <c r="AA77" s="190">
        <f t="shared" si="29"/>
        <v>-486.29273149684468</v>
      </c>
      <c r="AB77" s="191">
        <f t="shared" si="30"/>
        <v>0.86491868569532093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1450</v>
      </c>
      <c r="G78" s="114">
        <f t="shared" si="31"/>
        <v>83708.5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1592.9203539823031</v>
      </c>
      <c r="N78" s="98">
        <f t="shared" si="25"/>
        <v>72.40547063555924</v>
      </c>
      <c r="O78" s="100">
        <f t="shared" si="26"/>
        <v>0</v>
      </c>
      <c r="P78" s="101">
        <f t="shared" si="27"/>
        <v>-9.4127111826225729</v>
      </c>
      <c r="Q78" s="102">
        <f t="shared" si="28"/>
        <v>0.88495575221239076</v>
      </c>
      <c r="R78" s="272"/>
      <c r="S78" s="1">
        <v>0.40721064814814817</v>
      </c>
      <c r="T78" s="2">
        <v>0.44513888888888886</v>
      </c>
      <c r="U78" s="103">
        <v>6.166666666666698</v>
      </c>
      <c r="V78" s="104">
        <v>54.616666666666596</v>
      </c>
      <c r="W78" s="105"/>
      <c r="X78" s="106"/>
      <c r="Y78" s="264"/>
      <c r="Z78" s="265"/>
      <c r="AA78" s="190">
        <f t="shared" si="29"/>
        <v>-207.07964601769686</v>
      </c>
      <c r="AB78" s="191">
        <f t="shared" si="30"/>
        <v>0.88495575221239065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1513</v>
      </c>
      <c r="G79" s="114">
        <f t="shared" si="31"/>
        <v>87345.489999999991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1592.6315789473695</v>
      </c>
      <c r="N79" s="98">
        <f t="shared" si="25"/>
        <v>72.392344497607709</v>
      </c>
      <c r="O79" s="119">
        <f t="shared" si="26"/>
        <v>0</v>
      </c>
      <c r="P79" s="120">
        <f t="shared" si="27"/>
        <v>-9.4258373205741037</v>
      </c>
      <c r="Q79" s="121">
        <f t="shared" si="28"/>
        <v>0.88479532163742758</v>
      </c>
      <c r="R79" s="272"/>
      <c r="S79" s="1">
        <v>0.44861111111111113</v>
      </c>
      <c r="T79" s="2">
        <v>0.48819444444444443</v>
      </c>
      <c r="U79" s="103">
        <v>5.0000000000000622</v>
      </c>
      <c r="V79" s="104">
        <v>56.999999999999957</v>
      </c>
      <c r="W79" s="105"/>
      <c r="X79" s="106"/>
      <c r="Y79" s="264"/>
      <c r="Z79" s="265"/>
      <c r="AA79" s="190">
        <f t="shared" si="29"/>
        <v>-207.36842105263054</v>
      </c>
      <c r="AB79" s="191">
        <f t="shared" si="30"/>
        <v>0.88479532163742747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2738.2277455255139</v>
      </c>
      <c r="N89" s="138">
        <f>M89/L89</f>
        <v>131.28489190875752</v>
      </c>
      <c r="O89" s="139">
        <f>L89-I89</f>
        <v>0</v>
      </c>
      <c r="P89" s="140">
        <f>N89-K89</f>
        <v>-16.660313570694541</v>
      </c>
      <c r="Q89" s="141">
        <f>N89/K89</f>
        <v>0.88738862123512019</v>
      </c>
      <c r="R89" s="273"/>
      <c r="S89" s="142">
        <f>S73</f>
        <v>0.25</v>
      </c>
      <c r="T89" s="143">
        <f>INDEX(T73:T88,COUNTA(T73:T88))</f>
        <v>0.48819444444444443</v>
      </c>
      <c r="U89" s="144"/>
      <c r="V89" s="155"/>
      <c r="W89" s="134"/>
      <c r="X89" s="138"/>
      <c r="Y89" s="260"/>
      <c r="Z89" s="261"/>
      <c r="AA89" s="156">
        <f>M89-J89</f>
        <v>-347.48654018877187</v>
      </c>
      <c r="AB89" s="141">
        <f>M89/J89</f>
        <v>0.88738862123512019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177</v>
      </c>
      <c r="D90" s="270"/>
      <c r="E90" s="157">
        <v>36.409999999999997</v>
      </c>
      <c r="F90" s="86">
        <v>3592</v>
      </c>
      <c r="G90" s="158">
        <f t="shared" ref="G90:G93" si="37">E90*F90</f>
        <v>130784.71999999999</v>
      </c>
      <c r="H90" s="159"/>
      <c r="I90" s="160">
        <v>11</v>
      </c>
      <c r="J90" s="161">
        <v>3273</v>
      </c>
      <c r="K90" s="162">
        <f>J90/I90</f>
        <v>297.54545454545456</v>
      </c>
      <c r="L90" s="163">
        <v>11</v>
      </c>
      <c r="M90" s="161">
        <f>F90/V90*60</f>
        <v>2907.84798740724</v>
      </c>
      <c r="N90" s="162">
        <f>M90/L90</f>
        <v>264.34981703702181</v>
      </c>
      <c r="O90" s="164">
        <f>L90-I90</f>
        <v>0</v>
      </c>
      <c r="P90" s="165">
        <f>N90-K90</f>
        <v>-33.195637508432753</v>
      </c>
      <c r="Q90" s="151">
        <f>N90/K90</f>
        <v>0.88843507100740593</v>
      </c>
      <c r="R90" s="271">
        <f>Q106</f>
        <v>0.87969897712884471</v>
      </c>
      <c r="S90" s="166">
        <v>0.25</v>
      </c>
      <c r="T90" s="167">
        <v>0.30146990740740742</v>
      </c>
      <c r="U90" s="168"/>
      <c r="V90" s="169">
        <v>74.116666666666688</v>
      </c>
      <c r="W90" s="172"/>
      <c r="X90" s="150"/>
      <c r="Y90" s="274"/>
      <c r="Z90" s="275"/>
      <c r="AA90" s="108">
        <f>M90-J90</f>
        <v>-365.15201259276</v>
      </c>
      <c r="AB90" s="151">
        <f>M90/J90</f>
        <v>0.88843507100740604</v>
      </c>
      <c r="AC90" s="276">
        <f>AB106</f>
        <v>0.87969897712884471</v>
      </c>
    </row>
    <row r="91" spans="1:29" ht="15.75" customHeight="1">
      <c r="A91" s="267"/>
      <c r="B91" s="91" t="s">
        <v>153</v>
      </c>
      <c r="C91" s="262" t="s">
        <v>176</v>
      </c>
      <c r="D91" s="263"/>
      <c r="E91" s="92">
        <v>35.83</v>
      </c>
      <c r="F91" s="93">
        <v>4686</v>
      </c>
      <c r="G91" s="94">
        <f t="shared" si="37"/>
        <v>167899.38</v>
      </c>
      <c r="H91" s="95"/>
      <c r="I91" s="96">
        <v>12</v>
      </c>
      <c r="J91" s="97">
        <v>3273</v>
      </c>
      <c r="K91" s="98">
        <f t="shared" si="33"/>
        <v>272.75</v>
      </c>
      <c r="L91" s="99">
        <v>12</v>
      </c>
      <c r="M91" s="97">
        <f>F91/V91*60</f>
        <v>2907.5491209927609</v>
      </c>
      <c r="N91" s="98">
        <f>M91/L91</f>
        <v>242.29576008273008</v>
      </c>
      <c r="O91" s="100">
        <f>L91-I91</f>
        <v>0</v>
      </c>
      <c r="P91" s="101">
        <f>N91-K91</f>
        <v>-30.454239917269916</v>
      </c>
      <c r="Q91" s="102">
        <f>N91/K91</f>
        <v>0.88834375832348333</v>
      </c>
      <c r="R91" s="272"/>
      <c r="S91" s="1">
        <v>0.30506944444444445</v>
      </c>
      <c r="T91" s="2">
        <v>0.37222222222222223</v>
      </c>
      <c r="U91" s="103">
        <v>5.1833333333333176</v>
      </c>
      <c r="V91" s="104">
        <v>96.7</v>
      </c>
      <c r="W91" s="105"/>
      <c r="X91" s="106"/>
      <c r="Y91" s="264"/>
      <c r="Z91" s="265"/>
      <c r="AA91" s="110">
        <f>M91-J91</f>
        <v>-365.45087900723911</v>
      </c>
      <c r="AB91" s="102">
        <f>M91/J91</f>
        <v>0.88834375832348333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5166</v>
      </c>
      <c r="G92" s="94">
        <f t="shared" si="37"/>
        <v>159319.44</v>
      </c>
      <c r="H92" s="112"/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2616.0641440427621</v>
      </c>
      <c r="N92" s="98">
        <f>M92/L92</f>
        <v>174.40427626951748</v>
      </c>
      <c r="O92" s="100">
        <f>L92-I92</f>
        <v>0</v>
      </c>
      <c r="P92" s="101">
        <f>N92-K92</f>
        <v>-25.595723730482518</v>
      </c>
      <c r="Q92" s="102">
        <f>N92/K92</f>
        <v>0.87202138134758744</v>
      </c>
      <c r="R92" s="272"/>
      <c r="S92" s="1">
        <v>0.43472222222222223</v>
      </c>
      <c r="T92" s="2">
        <v>0.51700231481481485</v>
      </c>
      <c r="U92" s="103">
        <v>4.9999999999999822</v>
      </c>
      <c r="V92" s="104">
        <v>118.48333333333336</v>
      </c>
      <c r="W92" s="105">
        <v>0.51700231481481485</v>
      </c>
      <c r="X92" s="106">
        <v>0.55658564814814815</v>
      </c>
      <c r="Y92" s="264"/>
      <c r="Z92" s="265"/>
      <c r="AA92" s="110">
        <f>M92-J92</f>
        <v>-383.93585595723789</v>
      </c>
      <c r="AB92" s="102">
        <f>M92/J92</f>
        <v>0.87202138134758733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1629</v>
      </c>
      <c r="G93" s="114">
        <f t="shared" si="37"/>
        <v>55760.67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2605.2421146157221</v>
      </c>
      <c r="N93" s="98">
        <f>M93/L93</f>
        <v>162.82763216348263</v>
      </c>
      <c r="O93" s="100">
        <f>L93-I93</f>
        <v>0</v>
      </c>
      <c r="P93" s="101">
        <f>N93-K93</f>
        <v>-24.672367836517367</v>
      </c>
      <c r="Q93" s="102">
        <f>N93/K93</f>
        <v>0.86841403820524066</v>
      </c>
      <c r="R93" s="272"/>
      <c r="S93" s="1">
        <v>0.55658564814814815</v>
      </c>
      <c r="T93" s="2">
        <v>0.58263888888888893</v>
      </c>
      <c r="U93" s="103">
        <v>56.999999999999957</v>
      </c>
      <c r="V93" s="104">
        <v>37.516666666666723</v>
      </c>
      <c r="W93" s="105"/>
      <c r="X93" s="106"/>
      <c r="Y93" s="264"/>
      <c r="Z93" s="265"/>
      <c r="AA93" s="110">
        <f>M93-J93</f>
        <v>-394.75788538427787</v>
      </c>
      <c r="AB93" s="102">
        <f>M93/J93</f>
        <v>0.86841403820524066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2759.1758417646215</v>
      </c>
      <c r="N106" s="138">
        <f>M106/L106</f>
        <v>204.38339568626827</v>
      </c>
      <c r="O106" s="139">
        <f>L106-I106</f>
        <v>0</v>
      </c>
      <c r="P106" s="140">
        <f>N106-K106</f>
        <v>-27.94993764706507</v>
      </c>
      <c r="Q106" s="141">
        <f>N106/K106</f>
        <v>0.87969897712884471</v>
      </c>
      <c r="R106" s="273"/>
      <c r="S106" s="142">
        <f>S90</f>
        <v>0.25</v>
      </c>
      <c r="T106" s="143">
        <f>INDEX(T90:T105,COUNTA(T90:T105))</f>
        <v>0.58263888888888893</v>
      </c>
      <c r="U106" s="144"/>
      <c r="V106" s="155"/>
      <c r="W106" s="134"/>
      <c r="X106" s="138"/>
      <c r="Y106" s="260"/>
      <c r="Z106" s="261"/>
      <c r="AA106" s="156">
        <f>M106-J106</f>
        <v>-377.32415823537849</v>
      </c>
      <c r="AB106" s="141">
        <f>M106/J106</f>
        <v>0.87969897712884471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179</v>
      </c>
      <c r="D107" s="270"/>
      <c r="E107" s="157">
        <v>24.73</v>
      </c>
      <c r="F107" s="86">
        <v>1570</v>
      </c>
      <c r="G107" s="158">
        <f t="shared" ref="G107:G110" si="41">E107*F107</f>
        <v>38826.1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3255.7603686636012</v>
      </c>
      <c r="N107" s="162">
        <f>M107/L107</f>
        <v>542.6267281106002</v>
      </c>
      <c r="O107" s="164">
        <f>L107-I107</f>
        <v>0</v>
      </c>
      <c r="P107" s="165">
        <f>N107-K107</f>
        <v>-57.373271889399803</v>
      </c>
      <c r="Q107" s="151">
        <f>N107/K107</f>
        <v>0.90437788018433363</v>
      </c>
      <c r="R107" s="271">
        <f>Q123</f>
        <v>0.88851306657485851</v>
      </c>
      <c r="S107" s="192">
        <v>0.25004629629629632</v>
      </c>
      <c r="T107" s="193">
        <v>0.27013888888888887</v>
      </c>
      <c r="U107" s="168"/>
      <c r="V107" s="169">
        <v>28.933333333333273</v>
      </c>
      <c r="W107" s="167"/>
      <c r="X107" s="170"/>
      <c r="Y107" s="274"/>
      <c r="Z107" s="275"/>
      <c r="AA107" s="108">
        <f>M107-J107</f>
        <v>-344.23963133639882</v>
      </c>
      <c r="AB107" s="151">
        <f>M107/J107</f>
        <v>0.90437788018433363</v>
      </c>
      <c r="AC107" s="276">
        <f>AB123</f>
        <v>0.8885130665748584</v>
      </c>
    </row>
    <row r="108" spans="1:29" ht="15.75" customHeight="1">
      <c r="A108" s="280"/>
      <c r="B108" s="91" t="s">
        <v>153</v>
      </c>
      <c r="C108" s="262" t="s">
        <v>188</v>
      </c>
      <c r="D108" s="263"/>
      <c r="E108" s="92">
        <v>24.73</v>
      </c>
      <c r="F108" s="93">
        <v>1293</v>
      </c>
      <c r="G108" s="94">
        <f t="shared" si="41"/>
        <v>31975.89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3255.104895104892</v>
      </c>
      <c r="N108" s="98">
        <f>M108/L108</f>
        <v>542.51748251748199</v>
      </c>
      <c r="O108" s="100">
        <f>L108-I108</f>
        <v>0</v>
      </c>
      <c r="P108" s="101">
        <f>N108-K108</f>
        <v>-57.482517482518006</v>
      </c>
      <c r="Q108" s="102">
        <f>N108/K108</f>
        <v>0.90419580419580337</v>
      </c>
      <c r="R108" s="272"/>
      <c r="S108" s="1">
        <v>0.27372685185185186</v>
      </c>
      <c r="T108" s="2">
        <v>0.2902777777777778</v>
      </c>
      <c r="U108" s="103">
        <v>5.1666666666667016</v>
      </c>
      <c r="V108" s="104">
        <v>23.833333333333357</v>
      </c>
      <c r="W108" s="105"/>
      <c r="X108" s="112"/>
      <c r="Y108" s="264"/>
      <c r="Z108" s="265"/>
      <c r="AA108" s="110">
        <f>M108-J108</f>
        <v>-344.89510489510803</v>
      </c>
      <c r="AB108" s="102">
        <f>M108/J108</f>
        <v>0.90419580419580337</v>
      </c>
      <c r="AC108" s="277"/>
    </row>
    <row r="109" spans="1:29" ht="15.75" customHeight="1">
      <c r="A109" s="280"/>
      <c r="B109" s="91" t="s">
        <v>153</v>
      </c>
      <c r="C109" s="262" t="s">
        <v>235</v>
      </c>
      <c r="D109" s="263"/>
      <c r="E109" s="92">
        <v>22.83</v>
      </c>
      <c r="F109" s="93">
        <v>3204</v>
      </c>
      <c r="G109" s="94">
        <f t="shared" si="41"/>
        <v>73147.319999999992</v>
      </c>
      <c r="H109" s="95"/>
      <c r="I109" s="96">
        <v>10</v>
      </c>
      <c r="J109" s="97">
        <v>3600</v>
      </c>
      <c r="K109" s="98">
        <f t="shared" si="33"/>
        <v>360</v>
      </c>
      <c r="L109" s="99">
        <v>10</v>
      </c>
      <c r="M109" s="97">
        <f>F109/V109*60</f>
        <v>3097.3147153598293</v>
      </c>
      <c r="N109" s="98">
        <f>M109/L109</f>
        <v>309.73147153598291</v>
      </c>
      <c r="O109" s="100">
        <f>L109-I109</f>
        <v>0</v>
      </c>
      <c r="P109" s="101">
        <f>N109-K109</f>
        <v>-50.268528464017095</v>
      </c>
      <c r="Q109" s="102">
        <f>N109/K109</f>
        <v>0.86036519871106365</v>
      </c>
      <c r="R109" s="272"/>
      <c r="S109" s="1">
        <v>0.29375000000000001</v>
      </c>
      <c r="T109" s="2">
        <v>0.33685185185185185</v>
      </c>
      <c r="U109" s="103">
        <v>4.9999999999999822</v>
      </c>
      <c r="V109" s="104">
        <v>62.066666666666642</v>
      </c>
      <c r="W109" s="105"/>
      <c r="X109" s="106"/>
      <c r="Y109" s="264"/>
      <c r="Z109" s="265"/>
      <c r="AA109" s="110">
        <f>M109-J109</f>
        <v>-502.68528464017072</v>
      </c>
      <c r="AB109" s="102">
        <f>M109/J109</f>
        <v>0.86036519871106365</v>
      </c>
      <c r="AC109" s="277"/>
    </row>
    <row r="110" spans="1:29" ht="15.75" customHeight="1">
      <c r="A110" s="280"/>
      <c r="B110" s="91" t="s">
        <v>233</v>
      </c>
      <c r="C110" s="262" t="s">
        <v>236</v>
      </c>
      <c r="D110" s="263"/>
      <c r="E110" s="92">
        <v>26.21</v>
      </c>
      <c r="F110" s="93">
        <v>2373</v>
      </c>
      <c r="G110" s="114">
        <f t="shared" si="41"/>
        <v>62196.33</v>
      </c>
      <c r="H110" s="115"/>
      <c r="I110" s="96">
        <v>6</v>
      </c>
      <c r="J110" s="97">
        <v>3273</v>
      </c>
      <c r="K110" s="98">
        <f t="shared" si="33"/>
        <v>545.5</v>
      </c>
      <c r="L110" s="99">
        <v>6</v>
      </c>
      <c r="M110" s="97">
        <f>F110/V110*60</f>
        <v>2895.864406779659</v>
      </c>
      <c r="N110" s="98">
        <f>M110/L110</f>
        <v>482.64406779660982</v>
      </c>
      <c r="O110" s="100">
        <f>L110-I110</f>
        <v>0</v>
      </c>
      <c r="P110" s="101">
        <f>N110-K110</f>
        <v>-62.855932203390182</v>
      </c>
      <c r="Q110" s="102">
        <f>N110/K110</f>
        <v>0.88477372648324437</v>
      </c>
      <c r="R110" s="272"/>
      <c r="S110" s="1">
        <v>0.37986111111111109</v>
      </c>
      <c r="T110" s="2">
        <v>0.41400462962962964</v>
      </c>
      <c r="U110" s="103">
        <v>5.9999999999999787</v>
      </c>
      <c r="V110" s="104">
        <v>49.166666666666707</v>
      </c>
      <c r="W110" s="105"/>
      <c r="X110" s="112"/>
      <c r="Y110" s="264"/>
      <c r="Z110" s="265"/>
      <c r="AA110" s="110">
        <f>M110-J110</f>
        <v>-377.13559322034098</v>
      </c>
      <c r="AB110" s="102">
        <f>M110/J110</f>
        <v>0.88477372648324448</v>
      </c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7</v>
      </c>
      <c r="J123" s="137">
        <f t="shared" si="42"/>
        <v>3518.25</v>
      </c>
      <c r="K123" s="138">
        <f t="shared" ref="K123" si="43">J123/I123</f>
        <v>502.60714285714283</v>
      </c>
      <c r="L123" s="136">
        <f t="shared" ref="L123:M123" si="44">AVERAGE(L107:L122)</f>
        <v>7</v>
      </c>
      <c r="M123" s="137">
        <f t="shared" si="44"/>
        <v>3126.0110964769956</v>
      </c>
      <c r="N123" s="138">
        <f>M123/L123</f>
        <v>446.57301378242795</v>
      </c>
      <c r="O123" s="139">
        <f>L123-I123</f>
        <v>0</v>
      </c>
      <c r="P123" s="140">
        <f>N123-K123</f>
        <v>-56.034129074714883</v>
      </c>
      <c r="Q123" s="141">
        <f>N123/K123</f>
        <v>0.88851306657485851</v>
      </c>
      <c r="R123" s="273"/>
      <c r="S123" s="142">
        <f>S107</f>
        <v>0.25004629629629632</v>
      </c>
      <c r="T123" s="143">
        <f>INDEX(T107:T122,COUNTA(T107:T122))</f>
        <v>0.41400462962962964</v>
      </c>
      <c r="U123" s="144"/>
      <c r="V123" s="155"/>
      <c r="W123" s="134"/>
      <c r="X123" s="138"/>
      <c r="Y123" s="260"/>
      <c r="Z123" s="261"/>
      <c r="AA123" s="156">
        <f>M123-J123</f>
        <v>-392.23890352300441</v>
      </c>
      <c r="AB123" s="141">
        <f>M123/J123</f>
        <v>0.8885130665748584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1282</v>
      </c>
      <c r="G124" s="158">
        <f t="shared" ref="G124:G126" si="45">E124*F124</f>
        <v>56792.6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1768.9536220774255</v>
      </c>
      <c r="N124" s="162">
        <f>M124/L124</f>
        <v>104.05609541631915</v>
      </c>
      <c r="O124" s="164">
        <f>L124-I124</f>
        <v>0</v>
      </c>
      <c r="P124" s="165">
        <f>N124-K124</f>
        <v>-13.590963407210253</v>
      </c>
      <c r="Q124" s="151">
        <f>N124/K124</f>
        <v>0.8844768110387129</v>
      </c>
      <c r="R124" s="271">
        <f>Q140</f>
        <v>0.88397308248843687</v>
      </c>
      <c r="S124" s="166">
        <v>0.70833333333333337</v>
      </c>
      <c r="T124" s="167">
        <v>0.73853009259259261</v>
      </c>
      <c r="U124" s="168"/>
      <c r="V124" s="169">
        <v>43.483333333333306</v>
      </c>
      <c r="W124" s="86"/>
      <c r="X124" s="87"/>
      <c r="Y124" s="274"/>
      <c r="Z124" s="275"/>
      <c r="AA124" s="108">
        <f>M124-J124</f>
        <v>-231.04637792257449</v>
      </c>
      <c r="AB124" s="151">
        <f>M124/J124</f>
        <v>0.88447681103871278</v>
      </c>
      <c r="AC124" s="349">
        <f>AB140</f>
        <v>0.88397308248843687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1222</v>
      </c>
      <c r="G125" s="94">
        <f t="shared" si="45"/>
        <v>61918.740000000005</v>
      </c>
      <c r="H125" s="95"/>
      <c r="I125" s="96">
        <v>20</v>
      </c>
      <c r="J125" s="97">
        <v>2000</v>
      </c>
      <c r="K125" s="98">
        <f t="shared" ref="K125:K126" si="46">J125/I125</f>
        <v>100</v>
      </c>
      <c r="L125" s="99">
        <v>20</v>
      </c>
      <c r="M125" s="97">
        <f>F125/V125*60</f>
        <v>1767.4568099638414</v>
      </c>
      <c r="N125" s="98">
        <f>M125/L125</f>
        <v>88.372840498192062</v>
      </c>
      <c r="O125" s="100">
        <f>L125-I125</f>
        <v>0</v>
      </c>
      <c r="P125" s="101">
        <f>N125-K125</f>
        <v>-11.627159501807938</v>
      </c>
      <c r="Q125" s="102">
        <f>N125/K125</f>
        <v>0.88372840498192062</v>
      </c>
      <c r="R125" s="272"/>
      <c r="S125" s="1">
        <v>0.7416666666666667</v>
      </c>
      <c r="T125" s="2">
        <v>0.77047453703703705</v>
      </c>
      <c r="U125" s="103">
        <v>4.5166666666666799</v>
      </c>
      <c r="V125" s="104">
        <v>41.48333333333332</v>
      </c>
      <c r="W125" s="105"/>
      <c r="X125" s="106"/>
      <c r="Y125" s="264"/>
      <c r="Z125" s="265"/>
      <c r="AA125" s="110">
        <f>M125-J125</f>
        <v>-232.54319003615865</v>
      </c>
      <c r="AB125" s="102">
        <f>M125/J125</f>
        <v>0.88372840498192062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1655</v>
      </c>
      <c r="G126" s="94">
        <f t="shared" si="45"/>
        <v>94831.5</v>
      </c>
      <c r="H126" s="95"/>
      <c r="I126" s="96">
        <v>21</v>
      </c>
      <c r="J126" s="97">
        <v>2000</v>
      </c>
      <c r="K126" s="98">
        <f t="shared" si="46"/>
        <v>95.238095238095241</v>
      </c>
      <c r="L126" s="99">
        <v>21</v>
      </c>
      <c r="M126" s="97">
        <f>F126/V126*60</f>
        <v>1767.4280628893539</v>
      </c>
      <c r="N126" s="98">
        <f>M126/L126</f>
        <v>84.163241089969233</v>
      </c>
      <c r="O126" s="100">
        <f>L126-I126</f>
        <v>0</v>
      </c>
      <c r="P126" s="101">
        <f>N126-K126</f>
        <v>-11.074854148126008</v>
      </c>
      <c r="Q126" s="102">
        <f>N126/K126</f>
        <v>0.88371403144467697</v>
      </c>
      <c r="R126" s="272"/>
      <c r="S126" s="1">
        <v>0.77361111111111114</v>
      </c>
      <c r="T126" s="2">
        <v>0.81262731481481476</v>
      </c>
      <c r="U126" s="103">
        <v>4.5166666666666799</v>
      </c>
      <c r="V126" s="104">
        <v>56.183333333333216</v>
      </c>
      <c r="W126" s="105"/>
      <c r="X126" s="106"/>
      <c r="Y126" s="264"/>
      <c r="Z126" s="265"/>
      <c r="AA126" s="110">
        <f>M126-J126</f>
        <v>-232.5719371106461</v>
      </c>
      <c r="AB126" s="102">
        <f>M126/J126</f>
        <v>0.88371403144467697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7">AVERAGE(I124:I139)</f>
        <v>19.333333333333332</v>
      </c>
      <c r="J140" s="137">
        <f t="shared" si="47"/>
        <v>2000</v>
      </c>
      <c r="K140" s="138">
        <f t="shared" ref="K140" si="48">J140/I140</f>
        <v>103.44827586206897</v>
      </c>
      <c r="L140" s="136">
        <f t="shared" ref="L140:M140" si="49">AVERAGE(L124:L139)</f>
        <v>19.333333333333332</v>
      </c>
      <c r="M140" s="137">
        <f t="shared" si="49"/>
        <v>1767.9461649768737</v>
      </c>
      <c r="N140" s="138">
        <f>M140/L140</f>
        <v>91.44549129190726</v>
      </c>
      <c r="O140" s="139">
        <f>L140-I140</f>
        <v>0</v>
      </c>
      <c r="P140" s="140">
        <f>N140-K140</f>
        <v>-12.002784570161708</v>
      </c>
      <c r="Q140" s="141">
        <f>N140/K140</f>
        <v>0.88397308248843687</v>
      </c>
      <c r="R140" s="273"/>
      <c r="S140" s="142">
        <f>S124</f>
        <v>0.70833333333333337</v>
      </c>
      <c r="T140" s="143">
        <f>INDEX(T124:T139,COUNTA(T124:T139))</f>
        <v>0.81262731481481476</v>
      </c>
      <c r="U140" s="144"/>
      <c r="V140" s="155"/>
      <c r="W140" s="187"/>
      <c r="X140" s="188"/>
      <c r="Y140" s="260"/>
      <c r="Z140" s="261"/>
      <c r="AA140" s="156">
        <f>M140-J140</f>
        <v>-232.05383502312634</v>
      </c>
      <c r="AB140" s="141">
        <f>M140/J140</f>
        <v>0.88397308248843687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2146</v>
      </c>
      <c r="G141" s="158">
        <f t="shared" ref="G141:G143" si="50">E141*F141</f>
        <v>121871.34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1767.8718535469127</v>
      </c>
      <c r="N141" s="162">
        <f>M141/L141</f>
        <v>76.863993632474461</v>
      </c>
      <c r="O141" s="164">
        <f>L141-I141</f>
        <v>0</v>
      </c>
      <c r="P141" s="165">
        <f>N141-K141</f>
        <v>-10.092528106655976</v>
      </c>
      <c r="Q141" s="151">
        <f>N141/K141</f>
        <v>0.88393592677345623</v>
      </c>
      <c r="R141" s="271">
        <f>Q157</f>
        <v>0.88403679991341999</v>
      </c>
      <c r="S141" s="166">
        <v>0.70844907407407409</v>
      </c>
      <c r="T141" s="167">
        <v>0.75902777777777775</v>
      </c>
      <c r="U141" s="168"/>
      <c r="V141" s="169">
        <v>72.833333333333258</v>
      </c>
      <c r="W141" s="167"/>
      <c r="X141" s="170"/>
      <c r="Y141" s="274"/>
      <c r="Z141" s="275"/>
      <c r="AA141" s="108">
        <f>M141-J141</f>
        <v>-232.12814645308731</v>
      </c>
      <c r="AB141" s="151">
        <f>M141/J141</f>
        <v>0.88393592677345634</v>
      </c>
      <c r="AC141" s="276">
        <f>AB157</f>
        <v>0.8840367999134201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1744</v>
      </c>
      <c r="G142" s="94">
        <f t="shared" si="50"/>
        <v>99181.28</v>
      </c>
      <c r="H142" s="95"/>
      <c r="I142" s="96">
        <v>23</v>
      </c>
      <c r="J142" s="97">
        <v>2000</v>
      </c>
      <c r="K142" s="98">
        <f t="shared" ref="K142:K143" si="51">J142/I142</f>
        <v>86.956521739130437</v>
      </c>
      <c r="L142" s="99">
        <v>23</v>
      </c>
      <c r="M142" s="97">
        <f>F142/V142*60</f>
        <v>1767.5675675675634</v>
      </c>
      <c r="N142" s="98">
        <f>M142/L142</f>
        <v>76.850763807285361</v>
      </c>
      <c r="O142" s="100">
        <f>L142-I142</f>
        <v>0</v>
      </c>
      <c r="P142" s="101">
        <f>N142-K142</f>
        <v>-10.105757931845076</v>
      </c>
      <c r="Q142" s="102">
        <f>N142/K142</f>
        <v>0.88378378378378164</v>
      </c>
      <c r="R142" s="272"/>
      <c r="S142" s="1">
        <v>0.76249999999999996</v>
      </c>
      <c r="T142" s="2">
        <v>0.80361111111111116</v>
      </c>
      <c r="U142" s="103">
        <v>4.9999999999999822</v>
      </c>
      <c r="V142" s="104">
        <v>59.200000000000145</v>
      </c>
      <c r="W142" s="105"/>
      <c r="X142" s="106"/>
      <c r="Y142" s="264"/>
      <c r="Z142" s="265"/>
      <c r="AA142" s="110">
        <f>M142-J142</f>
        <v>-232.4324324324366</v>
      </c>
      <c r="AB142" s="102">
        <f>M142/J142</f>
        <v>0.88378378378378175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2153</v>
      </c>
      <c r="G143" s="94">
        <f t="shared" si="50"/>
        <v>102482.8</v>
      </c>
      <c r="H143" s="95"/>
      <c r="I143" s="96">
        <v>23</v>
      </c>
      <c r="J143" s="97">
        <v>2000</v>
      </c>
      <c r="K143" s="98">
        <f t="shared" si="51"/>
        <v>86.956521739130437</v>
      </c>
      <c r="L143" s="99">
        <v>23</v>
      </c>
      <c r="M143" s="97">
        <f>F143/V143*60</f>
        <v>1768.781378366044</v>
      </c>
      <c r="N143" s="98">
        <f>M143/L143</f>
        <v>76.903538189827998</v>
      </c>
      <c r="O143" s="100">
        <f>L143-I143</f>
        <v>0</v>
      </c>
      <c r="P143" s="101">
        <f>N143-K143</f>
        <v>-10.052983549302439</v>
      </c>
      <c r="Q143" s="102">
        <f>N143/K143</f>
        <v>0.88439068918302199</v>
      </c>
      <c r="R143" s="272"/>
      <c r="S143" s="1">
        <v>0.80694444444444446</v>
      </c>
      <c r="T143" s="2">
        <v>0.85766203703703703</v>
      </c>
      <c r="U143" s="103">
        <v>4.799999999999951</v>
      </c>
      <c r="V143" s="104">
        <v>73.033333333333289</v>
      </c>
      <c r="W143" s="105"/>
      <c r="X143" s="106"/>
      <c r="Y143" s="264"/>
      <c r="Z143" s="265"/>
      <c r="AA143" s="110">
        <f>M143-J143</f>
        <v>-231.21862163395599</v>
      </c>
      <c r="AB143" s="102">
        <f>M143/J143</f>
        <v>0.88439068918302199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2">AVERAGE(I141:I156)</f>
        <v>23</v>
      </c>
      <c r="J157" s="137">
        <f t="shared" si="52"/>
        <v>2000</v>
      </c>
      <c r="K157" s="138">
        <f t="shared" ref="K157" si="53">J157/I157</f>
        <v>86.956521739130437</v>
      </c>
      <c r="L157" s="136">
        <f t="shared" ref="L157:M157" si="54">AVERAGE(L141:L156)</f>
        <v>23</v>
      </c>
      <c r="M157" s="137">
        <f t="shared" si="54"/>
        <v>1768.0735998268401</v>
      </c>
      <c r="N157" s="138">
        <f>M157/L157</f>
        <v>76.872765209862607</v>
      </c>
      <c r="O157" s="139">
        <f>L157-I157</f>
        <v>0</v>
      </c>
      <c r="P157" s="140">
        <f>N157-K157</f>
        <v>-10.083756529267831</v>
      </c>
      <c r="Q157" s="141">
        <f>N157/K157</f>
        <v>0.88403679991341999</v>
      </c>
      <c r="R157" s="273"/>
      <c r="S157" s="142">
        <f>S141</f>
        <v>0.70844907407407409</v>
      </c>
      <c r="T157" s="143">
        <f>INDEX(T141:T156,COUNTA(T141:T156))</f>
        <v>0.85766203703703703</v>
      </c>
      <c r="U157" s="144"/>
      <c r="V157" s="155"/>
      <c r="W157" s="134"/>
      <c r="X157" s="138"/>
      <c r="Y157" s="260"/>
      <c r="Z157" s="261"/>
      <c r="AA157" s="156">
        <f>M157-J157</f>
        <v>-231.92640017315989</v>
      </c>
      <c r="AB157" s="141">
        <f>M157/J157</f>
        <v>0.8840367999134201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16" priority="3" operator="greaterThan">
      <formula>0</formula>
    </cfRule>
  </conditionalFormatting>
  <conditionalFormatting sqref="P5:P157 AA5:AA157">
    <cfRule type="cellIs" dxfId="415" priority="6" operator="lessThan">
      <formula>0</formula>
    </cfRule>
  </conditionalFormatting>
  <conditionalFormatting sqref="Q5:Q157 AB5:AB157">
    <cfRule type="cellIs" dxfId="414" priority="4" operator="greaterThan">
      <formula>1</formula>
    </cfRule>
    <cfRule type="cellIs" dxfId="413" priority="5" operator="lessThan">
      <formula>0.8</formula>
    </cfRule>
  </conditionalFormatting>
  <conditionalFormatting sqref="R5:R157 AC124">
    <cfRule type="cellIs" dxfId="412" priority="7" operator="lessThan">
      <formula>0.8</formula>
    </cfRule>
  </conditionalFormatting>
  <conditionalFormatting sqref="AC5:AC22 AC56:AC91">
    <cfRule type="cellIs" dxfId="411" priority="9" operator="lessThan">
      <formula>0.8</formula>
    </cfRule>
  </conditionalFormatting>
  <conditionalFormatting sqref="AC39">
    <cfRule type="cellIs" dxfId="410" priority="12" operator="lessThan">
      <formula>0.8</formula>
    </cfRule>
  </conditionalFormatting>
  <conditionalFormatting sqref="AC54">
    <cfRule type="cellIs" dxfId="409" priority="11" operator="lessThan">
      <formula>0.8</formula>
    </cfRule>
  </conditionalFormatting>
  <conditionalFormatting sqref="AC97:AC105">
    <cfRule type="cellIs" dxfId="408" priority="10" operator="lessThan">
      <formula>0.8</formula>
    </cfRule>
  </conditionalFormatting>
  <conditionalFormatting sqref="AC107:AC112">
    <cfRule type="cellIs" dxfId="407" priority="8" operator="lessThan">
      <formula>0.8</formula>
    </cfRule>
  </conditionalFormatting>
  <conditionalFormatting sqref="AC139">
    <cfRule type="cellIs" dxfId="406" priority="2" operator="lessThan">
      <formula>0.8</formula>
    </cfRule>
  </conditionalFormatting>
  <conditionalFormatting sqref="AC141:AC157">
    <cfRule type="cellIs" dxfId="405" priority="1" operator="lessThan">
      <formula>0.8</formula>
    </cfRule>
  </conditionalFormatting>
  <dataValidations count="1">
    <dataValidation type="list" allowBlank="1" showInputMessage="1" showErrorMessage="1" sqref="Y5:Z157" xr:uid="{FC78B3C3-ECBD-4CA9-973F-B0445ED830A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3C2D-9474-4671-B137-BB0542F71F68}">
  <sheetPr>
    <tabColor theme="8" tint="0.59999389629810485"/>
  </sheetPr>
  <dimension ref="B1:AR36"/>
  <sheetViews>
    <sheetView zoomScale="70" zoomScaleNormal="70" workbookViewId="0">
      <selection activeCell="L42" sqref="L42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239</v>
      </c>
      <c r="D3" s="248"/>
      <c r="E3" s="6" t="s">
        <v>2</v>
      </c>
      <c r="F3" s="249">
        <f>'1114(18度C)'!D1+'1114(4度C)'!D1</f>
        <v>178176</v>
      </c>
      <c r="G3" s="250"/>
      <c r="H3" s="6" t="s">
        <v>3</v>
      </c>
      <c r="I3" s="251">
        <f>'1114(18度C)'!F1+'1114(4度C)'!F1</f>
        <v>5531806.8099999996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454.54472535858326</v>
      </c>
      <c r="F6" s="226" t="e">
        <f>AVERAGE(#REF!,D13:K13)</f>
        <v>#REF!</v>
      </c>
      <c r="G6" s="227">
        <f>AVERAGE(D13:K13)</f>
        <v>182.82318066344169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400.73181469792661</v>
      </c>
      <c r="F7" s="230" t="e">
        <f>AVERAGE(#REF!,D14:K14)</f>
        <v>#REF!</v>
      </c>
      <c r="G7" s="217">
        <f>AVERAGE(D14:K14)</f>
        <v>162.08041427649485</v>
      </c>
      <c r="H7" s="218"/>
      <c r="I7" s="217">
        <f>AVERAGE(L14:O14)</f>
        <v>84.15266047839421</v>
      </c>
      <c r="J7" s="218"/>
      <c r="K7" s="217">
        <f>AVERAGE(D28:O28)</f>
        <v>520.17762973006222</v>
      </c>
      <c r="L7" s="218"/>
      <c r="M7" s="217">
        <f>AVERAGE(P28:X28)</f>
        <v>694.25129593075417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0.8819979172301009</v>
      </c>
      <c r="F8" s="222" t="e">
        <f>AVERAGE(D15:K15,#REF!)</f>
        <v>#REF!</v>
      </c>
      <c r="G8" s="223">
        <f>AVERAGE(D15:K15)</f>
        <v>0.88536236991008221</v>
      </c>
      <c r="H8" s="224"/>
      <c r="I8" s="223">
        <f>AVERAGE(L15:O15)</f>
        <v>0.88393884439259851</v>
      </c>
      <c r="J8" s="224"/>
      <c r="K8" s="223">
        <f>AVERAGE(D29:O29)</f>
        <v>0.87920559690251032</v>
      </c>
      <c r="L8" s="224"/>
      <c r="M8" s="223">
        <f>AVERAGE(P29:X29)</f>
        <v>0.88042056107175526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92.913385826771659</v>
      </c>
      <c r="G13" s="23">
        <v>86.021505376344081</v>
      </c>
      <c r="H13" s="23">
        <v>147.94520547945206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106.9282205186244</v>
      </c>
      <c r="E14" s="27">
        <v>70.964535926828162</v>
      </c>
      <c r="F14" s="27">
        <v>82.13207407241714</v>
      </c>
      <c r="G14" s="27">
        <v>76.101575024474414</v>
      </c>
      <c r="H14" s="27">
        <v>131.27414347441376</v>
      </c>
      <c r="I14" s="27">
        <v>203.96703651564326</v>
      </c>
      <c r="J14" s="27" t="s">
        <v>36</v>
      </c>
      <c r="K14" s="54">
        <v>463.19531440306298</v>
      </c>
      <c r="L14" s="26" t="s">
        <v>36</v>
      </c>
      <c r="M14" s="66" t="s">
        <v>36</v>
      </c>
      <c r="N14" s="27">
        <v>91.436455755201777</v>
      </c>
      <c r="O14" s="28">
        <v>76.868865201586658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0.88549932616985827</v>
      </c>
      <c r="E15" s="31">
        <f t="shared" si="0"/>
        <v>0.88705669908535201</v>
      </c>
      <c r="F15" s="31">
        <f t="shared" si="0"/>
        <v>0.88396384806754036</v>
      </c>
      <c r="G15" s="31">
        <f t="shared" si="0"/>
        <v>0.88468080965951512</v>
      </c>
      <c r="H15" s="31">
        <f t="shared" si="0"/>
        <v>0.88731596978075966</v>
      </c>
      <c r="I15" s="31">
        <f t="shared" si="0"/>
        <v>0.8779069003542751</v>
      </c>
      <c r="J15" s="31" t="s">
        <v>36</v>
      </c>
      <c r="K15" s="55">
        <f t="shared" ref="K15" si="1">K14/K13</f>
        <v>0.89111303625327576</v>
      </c>
      <c r="L15" s="30" t="s">
        <v>36</v>
      </c>
      <c r="M15" s="67" t="s">
        <v>36</v>
      </c>
      <c r="N15" s="31">
        <f t="shared" ref="N15:O15" si="2">N14/N13</f>
        <v>0.88388573896695044</v>
      </c>
      <c r="O15" s="32">
        <f t="shared" si="2"/>
        <v>0.88399194981824658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0.16673611111111111</v>
      </c>
      <c r="E16" s="2">
        <v>0.25027777777777777</v>
      </c>
      <c r="F16" s="2">
        <v>0.2502314814814815</v>
      </c>
      <c r="G16" s="2">
        <v>0.2502314814814815</v>
      </c>
      <c r="H16" s="2">
        <v>0.25024305555555554</v>
      </c>
      <c r="I16" s="2">
        <v>0.25033564814814813</v>
      </c>
      <c r="J16" s="2" t="s">
        <v>36</v>
      </c>
      <c r="K16" s="2">
        <v>0.25002314814814813</v>
      </c>
      <c r="L16" s="1" t="s">
        <v>36</v>
      </c>
      <c r="M16" s="68" t="s">
        <v>36</v>
      </c>
      <c r="N16" s="2">
        <v>0.70833333333333337</v>
      </c>
      <c r="O16" s="3">
        <v>0.70849537037037036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0.47317129629629628</v>
      </c>
      <c r="E17" s="2">
        <v>0.53541666666666665</v>
      </c>
      <c r="F17" s="2">
        <v>0.57394675925925931</v>
      </c>
      <c r="G17" s="2">
        <v>0.46458333333333335</v>
      </c>
      <c r="H17" s="2">
        <v>0.46185185185185185</v>
      </c>
      <c r="I17" s="2">
        <v>0.54305555555555551</v>
      </c>
      <c r="J17" s="2" t="s">
        <v>36</v>
      </c>
      <c r="K17" s="2">
        <v>0.42152777777777778</v>
      </c>
      <c r="L17" s="1" t="s">
        <v>36</v>
      </c>
      <c r="M17" s="68" t="s">
        <v>36</v>
      </c>
      <c r="N17" s="2">
        <v>0.81111111111111112</v>
      </c>
      <c r="O17" s="3">
        <v>0.83819444444444446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21.166666666666668</v>
      </c>
      <c r="G18" s="34">
        <v>23.25</v>
      </c>
      <c r="H18" s="34">
        <v>20.857142857142858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183.1836002256791</v>
      </c>
      <c r="E28" s="27" t="s">
        <v>36</v>
      </c>
      <c r="F28" s="27" t="s">
        <v>36</v>
      </c>
      <c r="G28" s="27">
        <v>271.43920433113743</v>
      </c>
      <c r="H28" s="27">
        <v>383.97449644862496</v>
      </c>
      <c r="I28" s="27">
        <v>370.19234398472099</v>
      </c>
      <c r="J28" s="27" t="s">
        <v>36</v>
      </c>
      <c r="K28" s="27" t="s">
        <v>36</v>
      </c>
      <c r="L28" s="27" t="s">
        <v>36</v>
      </c>
      <c r="M28" s="27">
        <v>692.25218109065725</v>
      </c>
      <c r="N28" s="27">
        <v>1000.1537808037159</v>
      </c>
      <c r="O28" s="27">
        <v>740.04780122589978</v>
      </c>
      <c r="P28" s="26">
        <v>248.66362395576272</v>
      </c>
      <c r="Q28" s="27" t="s">
        <v>36</v>
      </c>
      <c r="R28" s="27" t="s">
        <v>36</v>
      </c>
      <c r="S28" s="27" t="s">
        <v>36</v>
      </c>
      <c r="T28" s="27">
        <v>775.02028879520094</v>
      </c>
      <c r="U28" s="27" t="s">
        <v>36</v>
      </c>
      <c r="V28" s="27">
        <v>678.50664951008901</v>
      </c>
      <c r="W28" s="27">
        <v>856.0821746202754</v>
      </c>
      <c r="X28" s="28">
        <v>912.98374277244284</v>
      </c>
    </row>
    <row r="29" spans="2:44" ht="40.15" customHeight="1">
      <c r="B29" s="205"/>
      <c r="C29" s="29" t="s">
        <v>38</v>
      </c>
      <c r="D29" s="31">
        <f>D28/D27</f>
        <v>0.86503366773237356</v>
      </c>
      <c r="E29" s="31" t="s">
        <v>36</v>
      </c>
      <c r="F29" s="31" t="s">
        <v>36</v>
      </c>
      <c r="G29" s="31">
        <f>G28/G27</f>
        <v>0.86709745828002238</v>
      </c>
      <c r="H29" s="31">
        <f>H28/H27</f>
        <v>0.88609499180451923</v>
      </c>
      <c r="I29" s="31">
        <f>I28/I27</f>
        <v>0.8884616255633303</v>
      </c>
      <c r="J29" s="31" t="s">
        <v>36</v>
      </c>
      <c r="K29" s="31" t="s">
        <v>36</v>
      </c>
      <c r="L29" s="31" t="s">
        <v>36</v>
      </c>
      <c r="M29" s="31">
        <f>M28/M27</f>
        <v>0.89153689988948281</v>
      </c>
      <c r="N29" s="31">
        <f>N28/N27</f>
        <v>0.86969893982931823</v>
      </c>
      <c r="O29" s="31">
        <f>O28/O27</f>
        <v>0.88651559521852585</v>
      </c>
      <c r="P29" s="30">
        <f>P28/P27</f>
        <v>0.87032268384516953</v>
      </c>
      <c r="Q29" s="31" t="s">
        <v>36</v>
      </c>
      <c r="R29" s="31" t="s">
        <v>36</v>
      </c>
      <c r="S29" s="31" t="s">
        <v>36</v>
      </c>
      <c r="T29" s="31">
        <f>T28/T27</f>
        <v>0.88804408091116771</v>
      </c>
      <c r="U29" s="31" t="s">
        <v>36</v>
      </c>
      <c r="V29" s="31">
        <f>V28/V27</f>
        <v>0.89096832763951084</v>
      </c>
      <c r="W29" s="31">
        <f>W28/W27</f>
        <v>0.88325938651298253</v>
      </c>
      <c r="X29" s="32">
        <f>X28/X27</f>
        <v>0.86950832644994558</v>
      </c>
    </row>
    <row r="30" spans="2:44" ht="17.25" customHeight="1">
      <c r="B30" s="206" t="s">
        <v>39</v>
      </c>
      <c r="C30" s="14" t="s">
        <v>40</v>
      </c>
      <c r="D30" s="2">
        <v>0.29931712962962964</v>
      </c>
      <c r="E30" s="2" t="s">
        <v>36</v>
      </c>
      <c r="F30" s="2" t="s">
        <v>36</v>
      </c>
      <c r="G30" s="2">
        <v>0.36944444444444446</v>
      </c>
      <c r="H30" s="2">
        <v>0.25001157407407409</v>
      </c>
      <c r="I30" s="2">
        <v>0.34444444444444444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0.25031249999999999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0.7085069444444444</v>
      </c>
      <c r="W30" s="2">
        <v>0.70848379629629632</v>
      </c>
      <c r="X30" s="3">
        <v>0.70833333333333337</v>
      </c>
    </row>
    <row r="31" spans="2:44" ht="17.25" customHeight="1">
      <c r="B31" s="203"/>
      <c r="C31" s="14" t="s">
        <v>41</v>
      </c>
      <c r="D31" s="2">
        <v>0.35208333333333336</v>
      </c>
      <c r="E31" s="2" t="s">
        <v>36</v>
      </c>
      <c r="F31" s="2" t="s">
        <v>36</v>
      </c>
      <c r="G31" s="2">
        <v>0.42777777777777776</v>
      </c>
      <c r="H31" s="2">
        <v>0.32225694444444447</v>
      </c>
      <c r="I31" s="2">
        <v>0.38541666666666669</v>
      </c>
      <c r="J31" s="2" t="s">
        <v>36</v>
      </c>
      <c r="K31" s="2" t="s">
        <v>36</v>
      </c>
      <c r="L31" s="2" t="s">
        <v>36</v>
      </c>
      <c r="M31" s="2">
        <v>0.39408564814814817</v>
      </c>
      <c r="N31" s="2">
        <v>0.45069444444444445</v>
      </c>
      <c r="O31" s="2">
        <v>0.42598379629629629</v>
      </c>
      <c r="P31" s="1">
        <v>0.83354166666666663</v>
      </c>
      <c r="Q31" s="2" t="s">
        <v>36</v>
      </c>
      <c r="R31" s="2" t="s">
        <v>36</v>
      </c>
      <c r="S31" s="2" t="s">
        <v>36</v>
      </c>
      <c r="T31" s="2">
        <v>0.84811342592592598</v>
      </c>
      <c r="U31" s="2" t="s">
        <v>36</v>
      </c>
      <c r="V31" s="2">
        <v>0.85555555555555551</v>
      </c>
      <c r="W31" s="2">
        <v>0.98750000000000004</v>
      </c>
      <c r="X31" s="3">
        <v>0.98504629629629625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19F2-4BEF-4DA7-8F2F-0ED8187C97A9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L42" sqref="L42"/>
      <selection pane="bottomLeft" activeCell="L42" sqref="L42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97289</v>
      </c>
      <c r="E1" s="76" t="s">
        <v>3</v>
      </c>
      <c r="F1" s="77">
        <f>SUM(G5:G208)</f>
        <v>1937990.1400000001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45975</v>
      </c>
      <c r="B2" s="323"/>
      <c r="C2" s="81" t="s">
        <v>34</v>
      </c>
      <c r="D2" s="82">
        <f>AVERAGE(N21,N38,N55,N72,N89,N106,N123,N140,N157,N174,N191,N208)</f>
        <v>592.70832398035054</v>
      </c>
      <c r="E2" s="82" t="s">
        <v>80</v>
      </c>
      <c r="F2" s="83">
        <f>F1/D1</f>
        <v>19.919930721869893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1868</v>
      </c>
      <c r="G5" s="94">
        <f t="shared" ref="G5:G6" si="0">E5*F5</f>
        <v>55759.8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3114.775358962489</v>
      </c>
      <c r="N5" s="98">
        <f>M5/L5</f>
        <v>183.22207993896996</v>
      </c>
      <c r="O5" s="100">
        <f>L5-I5</f>
        <v>0</v>
      </c>
      <c r="P5" s="101">
        <f>N5-K5</f>
        <v>-28.542625943382973</v>
      </c>
      <c r="Q5" s="102">
        <f>N5/K5</f>
        <v>0.86521537748958044</v>
      </c>
      <c r="R5" s="272">
        <f>Q21</f>
        <v>0.86503366773237356</v>
      </c>
      <c r="S5" s="1">
        <v>0.29931712962962964</v>
      </c>
      <c r="T5" s="2">
        <v>0.32430555555555551</v>
      </c>
      <c r="U5" s="103">
        <v>6.0166666666666746</v>
      </c>
      <c r="V5" s="104">
        <v>35.983333333333256</v>
      </c>
      <c r="W5" s="105"/>
      <c r="X5" s="87"/>
      <c r="Y5" s="274"/>
      <c r="Z5" s="275"/>
      <c r="AA5" s="108">
        <f>M5-J5</f>
        <v>-485.22464103751099</v>
      </c>
      <c r="AB5" s="109">
        <f>M5/J5</f>
        <v>0.86521537748958033</v>
      </c>
      <c r="AC5" s="289">
        <f>AB21</f>
        <v>0.86503366773237356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1811</v>
      </c>
      <c r="G6" s="94">
        <f t="shared" si="0"/>
        <v>53460.72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3113.4670487106</v>
      </c>
      <c r="N6" s="98">
        <f>M6/L6</f>
        <v>183.14512051238825</v>
      </c>
      <c r="O6" s="100">
        <f>L6-I6</f>
        <v>0</v>
      </c>
      <c r="P6" s="101">
        <f>N6-K6</f>
        <v>-28.619585369964682</v>
      </c>
      <c r="Q6" s="102">
        <f>N6/K6</f>
        <v>0.86485195797516679</v>
      </c>
      <c r="R6" s="272"/>
      <c r="S6" s="1">
        <v>0.32784722222222223</v>
      </c>
      <c r="T6" s="2">
        <v>0.35208333333333336</v>
      </c>
      <c r="U6" s="103">
        <v>5.1000000000000778</v>
      </c>
      <c r="V6" s="104">
        <v>34.90000000000002</v>
      </c>
      <c r="W6" s="105"/>
      <c r="X6" s="106"/>
      <c r="Y6" s="264"/>
      <c r="Z6" s="265"/>
      <c r="AA6" s="110">
        <f>M6-J6</f>
        <v>-486.53295128939999</v>
      </c>
      <c r="AB6" s="111">
        <f>M6/J6</f>
        <v>0.86485195797516667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3114.1212038365447</v>
      </c>
      <c r="N21" s="138">
        <f>M21/L21</f>
        <v>183.1836002256791</v>
      </c>
      <c r="O21" s="139">
        <f>L21-I21</f>
        <v>0</v>
      </c>
      <c r="P21" s="140">
        <f>N21-K21</f>
        <v>-28.581105656673827</v>
      </c>
      <c r="Q21" s="141">
        <f>N21/K21</f>
        <v>0.86503366773237356</v>
      </c>
      <c r="R21" s="273"/>
      <c r="S21" s="142">
        <f>S5</f>
        <v>0.29931712962962964</v>
      </c>
      <c r="T21" s="143">
        <f>INDEX(T5:T20,COUNTA(T5:T20))</f>
        <v>0.35208333333333336</v>
      </c>
      <c r="U21" s="144"/>
      <c r="V21" s="144"/>
      <c r="W21" s="145"/>
      <c r="X21" s="146"/>
      <c r="Y21" s="260"/>
      <c r="Z21" s="261"/>
      <c r="AA21" s="147">
        <f>M21-J21</f>
        <v>-485.87879616345526</v>
      </c>
      <c r="AB21" s="148">
        <f>M21/J21</f>
        <v>0.86503366773237356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1103</v>
      </c>
      <c r="G22" s="94">
        <f t="shared" ref="G22:G23" si="5">E22*F22</f>
        <v>28280.920000000002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3138.9723320158114</v>
      </c>
      <c r="N22" s="98">
        <f>M22/L22</f>
        <v>285.36112109234648</v>
      </c>
      <c r="O22" s="100">
        <f>L22-I22</f>
        <v>0</v>
      </c>
      <c r="P22" s="101">
        <f>N22-K22</f>
        <v>-41.911606180380772</v>
      </c>
      <c r="Q22" s="102">
        <f>N22/K22</f>
        <v>0.87193675889328093</v>
      </c>
      <c r="R22" s="271">
        <f>Q38</f>
        <v>0.86709745828002238</v>
      </c>
      <c r="S22" s="1">
        <v>0.36944444444444446</v>
      </c>
      <c r="T22" s="2">
        <v>0.38408564814814816</v>
      </c>
      <c r="U22" s="103">
        <v>5.0000000000000622</v>
      </c>
      <c r="V22" s="104">
        <v>21.083333333333325</v>
      </c>
      <c r="W22" s="172"/>
      <c r="X22" s="150"/>
      <c r="Y22" s="274"/>
      <c r="Z22" s="275"/>
      <c r="AA22" s="108">
        <f>M22-J22</f>
        <v>-461.02766798418861</v>
      </c>
      <c r="AB22" s="151">
        <f>M22/J22</f>
        <v>0.87193675889328093</v>
      </c>
      <c r="AC22" s="276">
        <f>AB38</f>
        <v>0.86709745828002249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2986</v>
      </c>
      <c r="G23" s="94">
        <f t="shared" si="5"/>
        <v>85310.02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3104.1293676003497</v>
      </c>
      <c r="N23" s="98">
        <f>M23/L23</f>
        <v>258.67744730002914</v>
      </c>
      <c r="O23" s="100">
        <f>L23-I23</f>
        <v>0</v>
      </c>
      <c r="P23" s="101">
        <f>N23-K23</f>
        <v>-41.322552699970856</v>
      </c>
      <c r="Q23" s="102">
        <f>N23/K23</f>
        <v>0.86225815766676384</v>
      </c>
      <c r="R23" s="272"/>
      <c r="S23" s="1">
        <v>0.38769675925925928</v>
      </c>
      <c r="T23" s="2">
        <v>0.42777777777777776</v>
      </c>
      <c r="U23" s="103">
        <v>5.2000000000000135</v>
      </c>
      <c r="V23" s="104">
        <v>57.716666666666605</v>
      </c>
      <c r="W23" s="105"/>
      <c r="X23" s="106"/>
      <c r="Y23" s="264"/>
      <c r="Z23" s="265"/>
      <c r="AA23" s="110">
        <f>M23-J23</f>
        <v>-495.87063239965028</v>
      </c>
      <c r="AB23" s="102">
        <f>M23/J23</f>
        <v>0.86225815766676384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3121.5508498080808</v>
      </c>
      <c r="N38" s="138">
        <f>M38/L38</f>
        <v>271.43920433113743</v>
      </c>
      <c r="O38" s="139">
        <f>L38-I38</f>
        <v>0</v>
      </c>
      <c r="P38" s="140">
        <f>N38-K38</f>
        <v>-41.60427392973213</v>
      </c>
      <c r="Q38" s="141">
        <f>N38/K38</f>
        <v>0.86709745828002238</v>
      </c>
      <c r="R38" s="273"/>
      <c r="S38" s="142">
        <f>S22</f>
        <v>0.36944444444444446</v>
      </c>
      <c r="T38" s="143">
        <f>INDEX(T22:T37,COUNTA(T22:T37))</f>
        <v>0.42777777777777776</v>
      </c>
      <c r="U38" s="144"/>
      <c r="V38" s="155"/>
      <c r="W38" s="134"/>
      <c r="X38" s="138"/>
      <c r="Y38" s="260"/>
      <c r="Z38" s="261"/>
      <c r="AA38" s="156">
        <f>M38-J38</f>
        <v>-478.44915019191922</v>
      </c>
      <c r="AB38" s="141">
        <f>M38/J38</f>
        <v>0.86709745828002249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1343</v>
      </c>
      <c r="G39" s="158">
        <f t="shared" ref="G39:G41" si="9">E39*F39</f>
        <v>18842.29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2303.3825631252971</v>
      </c>
      <c r="N39" s="162">
        <f>M39/L39</f>
        <v>383.89709385421617</v>
      </c>
      <c r="O39" s="164">
        <f>L39-I39</f>
        <v>0</v>
      </c>
      <c r="P39" s="165">
        <f>N39-K39</f>
        <v>-49.436239479117148</v>
      </c>
      <c r="Q39" s="151">
        <f>N39/K39</f>
        <v>0.88591637043280658</v>
      </c>
      <c r="R39" s="271">
        <f>Q55</f>
        <v>0.88609499180451923</v>
      </c>
      <c r="S39" s="166">
        <v>0.25001157407407409</v>
      </c>
      <c r="T39" s="167">
        <v>0.27430555555555558</v>
      </c>
      <c r="U39" s="168"/>
      <c r="V39" s="169">
        <v>34.983333333333341</v>
      </c>
      <c r="W39" s="167"/>
      <c r="X39" s="170"/>
      <c r="Y39" s="354"/>
      <c r="Z39" s="355"/>
      <c r="AA39" s="108">
        <f>M39-J39</f>
        <v>-296.61743687470289</v>
      </c>
      <c r="AB39" s="151">
        <f>M39/J39</f>
        <v>0.88591637043280658</v>
      </c>
      <c r="AC39" s="276">
        <f>AB55</f>
        <v>0.88609499180451923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980</v>
      </c>
      <c r="G40" s="94">
        <f t="shared" si="9"/>
        <v>17375.400000000001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2304.3762246897436</v>
      </c>
      <c r="N40" s="98">
        <f>M40/L40</f>
        <v>384.06270411495728</v>
      </c>
      <c r="O40" s="100">
        <f>L40-I40</f>
        <v>0</v>
      </c>
      <c r="P40" s="101">
        <f>N40-K40</f>
        <v>-49.27062921837603</v>
      </c>
      <c r="Q40" s="102">
        <f>N40/K40</f>
        <v>0.88629854795759377</v>
      </c>
      <c r="R40" s="272"/>
      <c r="S40" s="1">
        <v>0.27811342592592592</v>
      </c>
      <c r="T40" s="2">
        <v>0.29583333333333334</v>
      </c>
      <c r="U40" s="103">
        <v>5.4833333333332845</v>
      </c>
      <c r="V40" s="104">
        <v>25.516666666666687</v>
      </c>
      <c r="W40" s="105"/>
      <c r="X40" s="112"/>
      <c r="Y40" s="356"/>
      <c r="Z40" s="357"/>
      <c r="AA40" s="110">
        <f>M40-J40</f>
        <v>-295.62377531025641</v>
      </c>
      <c r="AB40" s="102">
        <f>M40/J40</f>
        <v>0.88629854795759366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1269</v>
      </c>
      <c r="G41" s="94">
        <f t="shared" si="9"/>
        <v>18387.810000000001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2303.782148260208</v>
      </c>
      <c r="N41" s="98">
        <f>M41/L41</f>
        <v>383.96369137670132</v>
      </c>
      <c r="O41" s="100">
        <f>L41-I41</f>
        <v>0</v>
      </c>
      <c r="P41" s="101">
        <f>N41-K41</f>
        <v>-49.369641956631995</v>
      </c>
      <c r="Q41" s="102">
        <f>N41/K41</f>
        <v>0.88607005702315689</v>
      </c>
      <c r="R41" s="272"/>
      <c r="S41" s="1">
        <v>0.29930555555555555</v>
      </c>
      <c r="T41" s="2">
        <v>0.32225694444444447</v>
      </c>
      <c r="U41" s="103">
        <v>4.9999999999999822</v>
      </c>
      <c r="V41" s="104">
        <v>33.050000000000054</v>
      </c>
      <c r="W41" s="105"/>
      <c r="X41" s="112"/>
      <c r="Y41" s="356"/>
      <c r="Z41" s="357"/>
      <c r="AA41" s="110">
        <f>M41-J41</f>
        <v>-296.21785173979197</v>
      </c>
      <c r="AB41" s="102">
        <f>M41/J41</f>
        <v>0.88607005702315689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356"/>
      <c r="Z42" s="357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356"/>
      <c r="Z43" s="357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356"/>
      <c r="Z44" s="357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356"/>
      <c r="Z45" s="357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356"/>
      <c r="Z46" s="357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356"/>
      <c r="Z47" s="357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356"/>
      <c r="Z48" s="357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356"/>
      <c r="Z49" s="357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356"/>
      <c r="Z50" s="357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356"/>
      <c r="Z51" s="357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356"/>
      <c r="Z52" s="357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356"/>
      <c r="Z53" s="357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356"/>
      <c r="Z54" s="357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2303.8469786917499</v>
      </c>
      <c r="N55" s="138">
        <f>M55/L55</f>
        <v>383.97449644862496</v>
      </c>
      <c r="O55" s="139">
        <f>L55-I55</f>
        <v>0</v>
      </c>
      <c r="P55" s="140">
        <f>N55-K55</f>
        <v>-49.358836884708353</v>
      </c>
      <c r="Q55" s="141">
        <f>N55/K55</f>
        <v>0.88609499180451923</v>
      </c>
      <c r="R55" s="273"/>
      <c r="S55" s="142">
        <f>S39</f>
        <v>0.25001157407407409</v>
      </c>
      <c r="T55" s="143">
        <f>INDEX(T39:T54,COUNTA(T39:T54))</f>
        <v>0.32225694444444447</v>
      </c>
      <c r="U55" s="144"/>
      <c r="V55" s="155"/>
      <c r="W55" s="134"/>
      <c r="X55" s="138"/>
      <c r="Y55" s="358"/>
      <c r="Z55" s="359"/>
      <c r="AA55" s="156">
        <f>M55-J55</f>
        <v>-296.15302130825012</v>
      </c>
      <c r="AB55" s="141">
        <f>M55/J55</f>
        <v>0.88609499180451923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683</v>
      </c>
      <c r="G56" s="94">
        <f t="shared" ref="G56:G57" si="14">E56*F56</f>
        <v>13243.37</v>
      </c>
      <c r="H56" s="112"/>
      <c r="I56" s="96">
        <v>6</v>
      </c>
      <c r="J56" s="97">
        <v>2500</v>
      </c>
      <c r="K56" s="98">
        <f t="shared" si="12"/>
        <v>416.66666666666669</v>
      </c>
      <c r="L56" s="113">
        <v>6</v>
      </c>
      <c r="M56" s="97">
        <f>F56/V56*60</f>
        <v>2221.1382113821128</v>
      </c>
      <c r="N56" s="98">
        <f>M56/L56</f>
        <v>370.18970189701878</v>
      </c>
      <c r="O56" s="100">
        <f>L56-I56</f>
        <v>0</v>
      </c>
      <c r="P56" s="101">
        <f>N56-K56</f>
        <v>-46.476964769647907</v>
      </c>
      <c r="Q56" s="102">
        <f>N56/K56</f>
        <v>0.88845528455284506</v>
      </c>
      <c r="R56" s="271">
        <f>Q72</f>
        <v>0.8884616255633303</v>
      </c>
      <c r="S56" s="1">
        <v>0.34444444444444444</v>
      </c>
      <c r="T56" s="2">
        <v>0.35725694444444445</v>
      </c>
      <c r="U56" s="103">
        <v>4.9999999999999822</v>
      </c>
      <c r="V56" s="104">
        <v>18.450000000000006</v>
      </c>
      <c r="W56" s="167"/>
      <c r="X56" s="170"/>
      <c r="Y56" s="274"/>
      <c r="Z56" s="275"/>
      <c r="AA56" s="108">
        <f>M56-J56</f>
        <v>-278.86178861788721</v>
      </c>
      <c r="AB56" s="151">
        <f>M56/J56</f>
        <v>0.88845528455284506</v>
      </c>
      <c r="AC56" s="276">
        <f>AB72</f>
        <v>0.88846162556333041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1329</v>
      </c>
      <c r="G57" s="114">
        <f t="shared" si="14"/>
        <v>26181.3</v>
      </c>
      <c r="H57" s="115"/>
      <c r="I57" s="96">
        <v>6</v>
      </c>
      <c r="J57" s="97">
        <v>2500</v>
      </c>
      <c r="K57" s="98">
        <f t="shared" si="12"/>
        <v>416.66666666666669</v>
      </c>
      <c r="L57" s="99">
        <v>6</v>
      </c>
      <c r="M57" s="97">
        <f>F57/V57*60</f>
        <v>2221.1699164345391</v>
      </c>
      <c r="N57" s="98">
        <f>M57/L57</f>
        <v>370.19498607242321</v>
      </c>
      <c r="O57" s="100">
        <f>L57-I57</f>
        <v>0</v>
      </c>
      <c r="P57" s="101">
        <f>N57-K57</f>
        <v>-46.47168059424348</v>
      </c>
      <c r="Q57" s="102">
        <f>N57/K57</f>
        <v>0.88846796657381566</v>
      </c>
      <c r="R57" s="272"/>
      <c r="S57" s="1">
        <v>0.36048611111111112</v>
      </c>
      <c r="T57" s="2">
        <v>0.38541666666666669</v>
      </c>
      <c r="U57" s="103">
        <v>4.6500000000000075</v>
      </c>
      <c r="V57" s="104">
        <v>35.90000000000002</v>
      </c>
      <c r="W57" s="105"/>
      <c r="X57" s="112"/>
      <c r="Y57" s="264"/>
      <c r="Z57" s="265"/>
      <c r="AA57" s="110">
        <f>M57-J57</f>
        <v>-278.83008356546088</v>
      </c>
      <c r="AB57" s="102">
        <f>M57/J57</f>
        <v>0.88846796657381566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2221.154063908326</v>
      </c>
      <c r="N72" s="138">
        <f>M72/L72</f>
        <v>370.19234398472099</v>
      </c>
      <c r="O72" s="139">
        <f>L72-I72</f>
        <v>0</v>
      </c>
      <c r="P72" s="140">
        <f>N72-K72</f>
        <v>-46.474322681945694</v>
      </c>
      <c r="Q72" s="141">
        <f>N72/K72</f>
        <v>0.8884616255633303</v>
      </c>
      <c r="R72" s="273"/>
      <c r="S72" s="142">
        <f>S56</f>
        <v>0.34444444444444444</v>
      </c>
      <c r="T72" s="143">
        <f>INDEX(T56:T71,COUNTA(T56:T71))</f>
        <v>0.38541666666666669</v>
      </c>
      <c r="U72" s="144"/>
      <c r="V72" s="155"/>
      <c r="W72" s="134"/>
      <c r="X72" s="138"/>
      <c r="Y72" s="260"/>
      <c r="Z72" s="261"/>
      <c r="AA72" s="156">
        <f>M72-J72</f>
        <v>-278.84593609167405</v>
      </c>
      <c r="AB72" s="141">
        <f>M72/J72</f>
        <v>0.88846162556333041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2126</v>
      </c>
      <c r="G73" s="158">
        <f t="shared" ref="G73:G76" si="18">E73*F73</f>
        <v>45602.7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2945.9584295612021</v>
      </c>
      <c r="N73" s="162">
        <f>M73/L73</f>
        <v>736.48960739030053</v>
      </c>
      <c r="O73" s="164">
        <f>L73-I73</f>
        <v>0</v>
      </c>
      <c r="P73" s="165">
        <f>N73-K73</f>
        <v>-88.510392609699466</v>
      </c>
      <c r="Q73" s="151">
        <f>N73/K73</f>
        <v>0.89271467562460671</v>
      </c>
      <c r="R73" s="271">
        <f>Q89</f>
        <v>0.89153689988948281</v>
      </c>
      <c r="S73" s="166">
        <v>0.25</v>
      </c>
      <c r="T73" s="167">
        <v>0.28006944444444443</v>
      </c>
      <c r="U73" s="168"/>
      <c r="V73" s="169">
        <v>43.299999999999976</v>
      </c>
      <c r="W73" s="172"/>
      <c r="X73" s="150"/>
      <c r="Y73" s="354"/>
      <c r="Z73" s="355"/>
      <c r="AA73" s="108">
        <f>M73-J73</f>
        <v>-354.04157043879786</v>
      </c>
      <c r="AB73" s="151">
        <f>M73/J73</f>
        <v>0.89271467562460671</v>
      </c>
      <c r="AC73" s="276">
        <f>AB89</f>
        <v>0.8915368998894827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2402</v>
      </c>
      <c r="G74" s="94">
        <f t="shared" si="18"/>
        <v>42971.78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2943.2266848196045</v>
      </c>
      <c r="N74" s="98">
        <f>M74/L74</f>
        <v>735.80667120490114</v>
      </c>
      <c r="O74" s="100">
        <f>L74-I74</f>
        <v>0</v>
      </c>
      <c r="P74" s="101">
        <f>N74-K74</f>
        <v>-89.193328795098864</v>
      </c>
      <c r="Q74" s="102">
        <f>N74/K74</f>
        <v>0.89188687418775892</v>
      </c>
      <c r="R74" s="272"/>
      <c r="S74" s="1">
        <v>0.28335648148148146</v>
      </c>
      <c r="T74" s="2">
        <v>0.31736111111111109</v>
      </c>
      <c r="U74" s="103">
        <v>4.7333333333333272</v>
      </c>
      <c r="V74" s="104">
        <v>48.966666666666676</v>
      </c>
      <c r="W74" s="105"/>
      <c r="X74" s="106"/>
      <c r="Y74" s="356"/>
      <c r="Z74" s="357"/>
      <c r="AA74" s="110">
        <f>M74-J74</f>
        <v>-356.77331518039546</v>
      </c>
      <c r="AB74" s="102">
        <f>M74/J74</f>
        <v>0.89188687418775892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1052</v>
      </c>
      <c r="G75" s="94">
        <f t="shared" si="18"/>
        <v>23438.560000000001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2940.372670807461</v>
      </c>
      <c r="N75" s="98">
        <f>M75/L75</f>
        <v>588.07453416149224</v>
      </c>
      <c r="O75" s="100">
        <f>L75-I75</f>
        <v>0</v>
      </c>
      <c r="P75" s="101">
        <f>N75-K75</f>
        <v>-71.925465838507762</v>
      </c>
      <c r="Q75" s="102">
        <f>N75/K75</f>
        <v>0.89102202145680642</v>
      </c>
      <c r="R75" s="272"/>
      <c r="S75" s="1">
        <v>0.32083333333333336</v>
      </c>
      <c r="T75" s="2">
        <v>0.33574074074074073</v>
      </c>
      <c r="U75" s="103">
        <v>5.0000000000000622</v>
      </c>
      <c r="V75" s="104">
        <v>21.466666666666612</v>
      </c>
      <c r="W75" s="105"/>
      <c r="X75" s="106"/>
      <c r="Y75" s="356"/>
      <c r="Z75" s="357"/>
      <c r="AA75" s="110">
        <f>M75-J75</f>
        <v>-359.62732919253904</v>
      </c>
      <c r="AB75" s="102">
        <f>M75/J75</f>
        <v>0.89102202145680631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3893</v>
      </c>
      <c r="G76" s="94">
        <f t="shared" si="18"/>
        <v>64857.38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2938.7292933529038</v>
      </c>
      <c r="N76" s="98">
        <f>M76/L76</f>
        <v>734.68232333822596</v>
      </c>
      <c r="O76" s="100">
        <f>L76-I76</f>
        <v>0</v>
      </c>
      <c r="P76" s="101">
        <f>N76-K76</f>
        <v>-90.317676661774044</v>
      </c>
      <c r="Q76" s="102">
        <f>N76/K76</f>
        <v>0.89052402828875876</v>
      </c>
      <c r="R76" s="272"/>
      <c r="S76" s="1">
        <v>0.33888888888888891</v>
      </c>
      <c r="T76" s="2">
        <v>0.39408564814814817</v>
      </c>
      <c r="U76" s="103">
        <v>4.5333333333333758</v>
      </c>
      <c r="V76" s="104">
        <v>79.483333333333348</v>
      </c>
      <c r="W76" s="105"/>
      <c r="X76" s="106"/>
      <c r="Y76" s="356"/>
      <c r="Z76" s="357"/>
      <c r="AA76" s="110">
        <f>M76-J76</f>
        <v>-361.27070664709618</v>
      </c>
      <c r="AB76" s="102">
        <f>M76/J76</f>
        <v>0.89052402828875876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356"/>
      <c r="Z77" s="357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356"/>
      <c r="Z78" s="357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356"/>
      <c r="Z79" s="357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356"/>
      <c r="Z80" s="357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356"/>
      <c r="Z81" s="357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356"/>
      <c r="Z82" s="357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356"/>
      <c r="Z83" s="357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356"/>
      <c r="Z84" s="357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356"/>
      <c r="Z85" s="357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356"/>
      <c r="Z86" s="357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356"/>
      <c r="Z87" s="357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356"/>
      <c r="Z88" s="357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2942.0717696352931</v>
      </c>
      <c r="N89" s="138">
        <f>M89/L89</f>
        <v>692.25218109065725</v>
      </c>
      <c r="O89" s="139">
        <f>L89-I89</f>
        <v>0</v>
      </c>
      <c r="P89" s="140">
        <f>N89-K89</f>
        <v>-84.218407144636899</v>
      </c>
      <c r="Q89" s="141">
        <f>N89/K89</f>
        <v>0.89153689988948281</v>
      </c>
      <c r="R89" s="273"/>
      <c r="S89" s="142">
        <f>S73</f>
        <v>0.25</v>
      </c>
      <c r="T89" s="143">
        <f>INDEX(T73:T88,COUNTA(T73:T88))</f>
        <v>0.39408564814814817</v>
      </c>
      <c r="U89" s="144"/>
      <c r="V89" s="155"/>
      <c r="W89" s="88"/>
      <c r="X89" s="90"/>
      <c r="Y89" s="358"/>
      <c r="Z89" s="359"/>
      <c r="AA89" s="156">
        <f>M89-J89</f>
        <v>-357.92823036470691</v>
      </c>
      <c r="AB89" s="141">
        <f>M89/J89</f>
        <v>0.8915368998894827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1325</v>
      </c>
      <c r="G90" s="158">
        <f t="shared" ref="G90:G93" si="23">E90*F90</f>
        <v>24088.5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3111.5459882583173</v>
      </c>
      <c r="N90" s="162">
        <f>M90/L90</f>
        <v>1037.1819960861058</v>
      </c>
      <c r="O90" s="164">
        <f>L90-I90</f>
        <v>0</v>
      </c>
      <c r="P90" s="165">
        <f>N90-K90</f>
        <v>-162.81800391389424</v>
      </c>
      <c r="Q90" s="151">
        <f>N90/K90</f>
        <v>0.86431833007175485</v>
      </c>
      <c r="R90" s="271">
        <f>Q106</f>
        <v>0.86969893982931823</v>
      </c>
      <c r="S90" s="166">
        <v>0.25031249999999999</v>
      </c>
      <c r="T90" s="167">
        <v>0.26805555555555555</v>
      </c>
      <c r="U90" s="168"/>
      <c r="V90" s="169">
        <v>25.549999999999997</v>
      </c>
      <c r="W90" s="172"/>
      <c r="X90" s="150"/>
      <c r="Y90" s="354"/>
      <c r="Z90" s="355"/>
      <c r="AA90" s="108">
        <f>M90-J90</f>
        <v>-488.45401174168273</v>
      </c>
      <c r="AB90" s="151">
        <f>M90/J90</f>
        <v>0.86431833007175485</v>
      </c>
      <c r="AC90" s="276">
        <f>AB106</f>
        <v>0.86969893982931812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1972</v>
      </c>
      <c r="G91" s="94">
        <f t="shared" si="23"/>
        <v>35850.959999999999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3108.2311733800366</v>
      </c>
      <c r="N91" s="98">
        <f>M91/L91</f>
        <v>1036.0770577933456</v>
      </c>
      <c r="O91" s="100">
        <f>L91-I91</f>
        <v>0</v>
      </c>
      <c r="P91" s="101">
        <f>N91-K91</f>
        <v>-163.9229422066544</v>
      </c>
      <c r="Q91" s="102">
        <f>N91/K91</f>
        <v>0.86339754816112135</v>
      </c>
      <c r="R91" s="272"/>
      <c r="S91" s="1">
        <v>0.27847222222222223</v>
      </c>
      <c r="T91" s="2">
        <v>0.3049074074074074</v>
      </c>
      <c r="U91" s="103">
        <v>15.000000000000027</v>
      </c>
      <c r="V91" s="104">
        <v>38.066666666666649</v>
      </c>
      <c r="W91" s="105"/>
      <c r="X91" s="106"/>
      <c r="Y91" s="356"/>
      <c r="Z91" s="357"/>
      <c r="AA91" s="110">
        <f>M91-J91</f>
        <v>-491.76882661996342</v>
      </c>
      <c r="AB91" s="102">
        <f>M91/J91</f>
        <v>0.86339754816112124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4701</v>
      </c>
      <c r="G92" s="94">
        <f t="shared" si="23"/>
        <v>67130.28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3109.8125689084914</v>
      </c>
      <c r="N92" s="98">
        <f>M92/L92</f>
        <v>1036.6041896361637</v>
      </c>
      <c r="O92" s="100">
        <f>L92-I92</f>
        <v>0</v>
      </c>
      <c r="P92" s="101">
        <f>N92-K92</f>
        <v>-163.39581036383629</v>
      </c>
      <c r="Q92" s="102">
        <f>N92/K92</f>
        <v>0.86383682469680312</v>
      </c>
      <c r="R92" s="272"/>
      <c r="S92" s="1">
        <v>0.31548611111111113</v>
      </c>
      <c r="T92" s="2">
        <v>0.37847222222222221</v>
      </c>
      <c r="U92" s="103">
        <v>15.23333333333337</v>
      </c>
      <c r="V92" s="104">
        <v>90.699999999999946</v>
      </c>
      <c r="W92" s="105"/>
      <c r="X92" s="106"/>
      <c r="Y92" s="356"/>
      <c r="Z92" s="357"/>
      <c r="AA92" s="110">
        <f>M92-J92</f>
        <v>-490.18743109150864</v>
      </c>
      <c r="AB92" s="102">
        <f>M92/J92</f>
        <v>0.86383682469680312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3949</v>
      </c>
      <c r="G93" s="94">
        <f t="shared" si="23"/>
        <v>55404.469999999994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2672.2556390977452</v>
      </c>
      <c r="N93" s="98">
        <f>M93/L93</f>
        <v>890.75187969924843</v>
      </c>
      <c r="O93" s="100">
        <f>L93-I93</f>
        <v>0</v>
      </c>
      <c r="P93" s="101">
        <f>N93-K93</f>
        <v>-109.24812030075157</v>
      </c>
      <c r="Q93" s="102">
        <f>N93/K93</f>
        <v>0.89075187969924841</v>
      </c>
      <c r="R93" s="272"/>
      <c r="S93" s="1">
        <v>0.38912037037037039</v>
      </c>
      <c r="T93" s="2">
        <v>0.45069444444444445</v>
      </c>
      <c r="U93" s="103">
        <v>15.333333333333385</v>
      </c>
      <c r="V93" s="104">
        <v>88.666666666666643</v>
      </c>
      <c r="W93" s="105"/>
      <c r="X93" s="106"/>
      <c r="Y93" s="356"/>
      <c r="Z93" s="357"/>
      <c r="AA93" s="110">
        <f>M93-J93</f>
        <v>-327.74436090225481</v>
      </c>
      <c r="AB93" s="102">
        <f>M93/J93</f>
        <v>0.89075187969924841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356"/>
      <c r="Z94" s="357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356"/>
      <c r="Z95" s="357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356"/>
      <c r="Z96" s="357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356"/>
      <c r="Z97" s="357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356"/>
      <c r="Z98" s="357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356"/>
      <c r="Z99" s="357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356"/>
      <c r="Z100" s="357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356"/>
      <c r="Z101" s="357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356"/>
      <c r="Z102" s="357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356"/>
      <c r="Z103" s="357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356"/>
      <c r="Z104" s="357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356"/>
      <c r="Z105" s="357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3000.4613424111476</v>
      </c>
      <c r="N106" s="138">
        <f t="shared" ref="N106:N112" si="28">M106/L106</f>
        <v>1000.1537808037159</v>
      </c>
      <c r="O106" s="139">
        <f t="shared" ref="O106:O112" si="29">L106-I106</f>
        <v>0</v>
      </c>
      <c r="P106" s="140">
        <f t="shared" ref="P106:P112" si="30">N106-K106</f>
        <v>-149.8462191962841</v>
      </c>
      <c r="Q106" s="141">
        <f t="shared" ref="Q106:Q112" si="31">N106/K106</f>
        <v>0.86969893982931823</v>
      </c>
      <c r="R106" s="273"/>
      <c r="S106" s="142">
        <f>S90</f>
        <v>0.25031249999999999</v>
      </c>
      <c r="T106" s="143">
        <f>INDEX(T90:T105,COUNTA(T90:T105))</f>
        <v>0.45069444444444445</v>
      </c>
      <c r="U106" s="144"/>
      <c r="V106" s="155"/>
      <c r="W106" s="88"/>
      <c r="X106" s="90"/>
      <c r="Y106" s="358"/>
      <c r="Z106" s="359"/>
      <c r="AA106" s="156">
        <f t="shared" ref="AA106:AA112" si="32">M106-J106</f>
        <v>-449.5386575888524</v>
      </c>
      <c r="AB106" s="141">
        <f t="shared" ref="AB106:AB112" si="33">M106/J106</f>
        <v>0.86969893982931812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1331</v>
      </c>
      <c r="G107" s="158">
        <f t="shared" ref="G107:G112" si="34">E107*F107</f>
        <v>33314.93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2911.0571081409453</v>
      </c>
      <c r="N107" s="162">
        <f t="shared" si="28"/>
        <v>727.76427703523632</v>
      </c>
      <c r="O107" s="164">
        <f t="shared" si="29"/>
        <v>0</v>
      </c>
      <c r="P107" s="165">
        <f t="shared" si="30"/>
        <v>-97.235722964763681</v>
      </c>
      <c r="Q107" s="151">
        <f t="shared" si="31"/>
        <v>0.88213851761846829</v>
      </c>
      <c r="R107" s="271">
        <f>Q123</f>
        <v>0.88651559521852585</v>
      </c>
      <c r="S107" s="166">
        <v>0.25</v>
      </c>
      <c r="T107" s="167">
        <v>0.26905092592592594</v>
      </c>
      <c r="U107" s="168"/>
      <c r="V107" s="169">
        <v>27.433333333333358</v>
      </c>
      <c r="W107" s="167"/>
      <c r="X107" s="170"/>
      <c r="Y107" s="354"/>
      <c r="Z107" s="355"/>
      <c r="AA107" s="108">
        <f t="shared" si="32"/>
        <v>-388.94289185905473</v>
      </c>
      <c r="AB107" s="151">
        <f t="shared" si="33"/>
        <v>0.88213851761846829</v>
      </c>
      <c r="AC107" s="276">
        <f>AB123</f>
        <v>0.88651559521852574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987</v>
      </c>
      <c r="G108" s="94">
        <f t="shared" si="34"/>
        <v>25119.149999999998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2907.6923076923053</v>
      </c>
      <c r="N108" s="98">
        <f t="shared" si="28"/>
        <v>726.92307692307634</v>
      </c>
      <c r="O108" s="100">
        <f t="shared" si="29"/>
        <v>0</v>
      </c>
      <c r="P108" s="101">
        <f t="shared" si="30"/>
        <v>-98.076923076923663</v>
      </c>
      <c r="Q108" s="102">
        <f t="shared" si="31"/>
        <v>0.88111888111888037</v>
      </c>
      <c r="R108" s="272"/>
      <c r="S108" s="1">
        <v>0.27916666666666667</v>
      </c>
      <c r="T108" s="2">
        <v>0.2933101851851852</v>
      </c>
      <c r="U108" s="103">
        <v>14.566666666666652</v>
      </c>
      <c r="V108" s="104">
        <v>20.366666666666681</v>
      </c>
      <c r="W108" s="105"/>
      <c r="X108" s="112"/>
      <c r="Y108" s="356"/>
      <c r="Z108" s="357"/>
      <c r="AA108" s="110">
        <f t="shared" si="32"/>
        <v>-392.30769230769465</v>
      </c>
      <c r="AB108" s="102">
        <f t="shared" si="33"/>
        <v>0.88111888111888037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174</v>
      </c>
      <c r="G109" s="94">
        <f t="shared" si="34"/>
        <v>4651.0200000000004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2927.1028037382976</v>
      </c>
      <c r="N109" s="98">
        <f t="shared" si="28"/>
        <v>731.77570093457439</v>
      </c>
      <c r="O109" s="100">
        <f t="shared" si="29"/>
        <v>0</v>
      </c>
      <c r="P109" s="101">
        <f t="shared" si="30"/>
        <v>-93.224299065425612</v>
      </c>
      <c r="Q109" s="102">
        <f t="shared" si="31"/>
        <v>0.8870008496176659</v>
      </c>
      <c r="R109" s="272"/>
      <c r="S109" s="1">
        <v>0.30377314814814815</v>
      </c>
      <c r="T109" s="2">
        <v>0.30625000000000002</v>
      </c>
      <c r="U109" s="103">
        <v>15.06666666666665</v>
      </c>
      <c r="V109" s="104">
        <v>3.5666666666666913</v>
      </c>
      <c r="W109" s="105"/>
      <c r="X109" s="112"/>
      <c r="Y109" s="356"/>
      <c r="Z109" s="357"/>
      <c r="AA109" s="110">
        <f t="shared" si="32"/>
        <v>-372.89719626170245</v>
      </c>
      <c r="AB109" s="102">
        <f t="shared" si="33"/>
        <v>0.8870008496176659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1531</v>
      </c>
      <c r="G110" s="94">
        <f t="shared" si="34"/>
        <v>45930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2682.0437956204382</v>
      </c>
      <c r="N110" s="98">
        <f t="shared" si="28"/>
        <v>670.51094890510956</v>
      </c>
      <c r="O110" s="100">
        <f t="shared" si="29"/>
        <v>0</v>
      </c>
      <c r="P110" s="101">
        <f t="shared" si="30"/>
        <v>-79.489051094890442</v>
      </c>
      <c r="Q110" s="102">
        <f t="shared" si="31"/>
        <v>0.89401459854014609</v>
      </c>
      <c r="R110" s="272"/>
      <c r="S110" s="1">
        <v>0.31736111111111109</v>
      </c>
      <c r="T110" s="2">
        <v>0.34114583333333331</v>
      </c>
      <c r="U110" s="103">
        <v>15.999999999999943</v>
      </c>
      <c r="V110" s="104">
        <v>34.25</v>
      </c>
      <c r="W110" s="105"/>
      <c r="X110" s="106"/>
      <c r="Y110" s="356"/>
      <c r="Z110" s="357"/>
      <c r="AA110" s="110">
        <f t="shared" si="32"/>
        <v>-317.95620437956177</v>
      </c>
      <c r="AB110" s="102">
        <f t="shared" si="33"/>
        <v>0.89401459854014609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1556</v>
      </c>
      <c r="G111" s="94">
        <f t="shared" si="34"/>
        <v>38619.919999999998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2911.4345114345183</v>
      </c>
      <c r="N111" s="98">
        <f t="shared" si="28"/>
        <v>727.85862785862957</v>
      </c>
      <c r="O111" s="100">
        <f t="shared" si="29"/>
        <v>0</v>
      </c>
      <c r="P111" s="101">
        <f t="shared" si="30"/>
        <v>-97.141372141370425</v>
      </c>
      <c r="Q111" s="102">
        <f t="shared" si="31"/>
        <v>0.88225288225288434</v>
      </c>
      <c r="R111" s="272"/>
      <c r="S111" s="1">
        <v>0.35208333333333336</v>
      </c>
      <c r="T111" s="2">
        <v>0.37435185185185182</v>
      </c>
      <c r="U111" s="103">
        <v>15.750000000000064</v>
      </c>
      <c r="V111" s="104">
        <v>32.066666666666592</v>
      </c>
      <c r="W111" s="105"/>
      <c r="X111" s="106"/>
      <c r="Y111" s="356"/>
      <c r="Z111" s="357"/>
      <c r="AA111" s="110">
        <f t="shared" si="32"/>
        <v>-388.5654885654817</v>
      </c>
      <c r="AB111" s="102">
        <f t="shared" si="33"/>
        <v>0.88225288225288434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2611</v>
      </c>
      <c r="G112" s="114">
        <f t="shared" si="34"/>
        <v>78330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2681.7689015691885</v>
      </c>
      <c r="N112" s="98">
        <f t="shared" si="28"/>
        <v>893.92296718972955</v>
      </c>
      <c r="O112" s="100">
        <f t="shared" si="29"/>
        <v>0</v>
      </c>
      <c r="P112" s="101">
        <f t="shared" si="30"/>
        <v>-106.07703281027045</v>
      </c>
      <c r="Q112" s="102">
        <f t="shared" si="31"/>
        <v>0.89392296718972952</v>
      </c>
      <c r="R112" s="272"/>
      <c r="S112" s="1">
        <v>0.38541666666666669</v>
      </c>
      <c r="T112" s="2">
        <v>0.42598379629629629</v>
      </c>
      <c r="U112" s="103">
        <v>15.933333333333399</v>
      </c>
      <c r="V112" s="104">
        <v>58.416666666666629</v>
      </c>
      <c r="W112" s="105"/>
      <c r="X112" s="3"/>
      <c r="Y112" s="356"/>
      <c r="Z112" s="357"/>
      <c r="AA112" s="110">
        <f t="shared" si="32"/>
        <v>-318.23109843081147</v>
      </c>
      <c r="AB112" s="102">
        <f t="shared" si="33"/>
        <v>0.89392296718972952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356"/>
      <c r="Z113" s="357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356"/>
      <c r="Z114" s="357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356"/>
      <c r="Z115" s="357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356"/>
      <c r="Z116" s="357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356"/>
      <c r="Z117" s="357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356"/>
      <c r="Z118" s="357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356"/>
      <c r="Z119" s="357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356"/>
      <c r="Z120" s="357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356"/>
      <c r="Z121" s="357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356"/>
      <c r="Z122" s="357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2836.8499046992824</v>
      </c>
      <c r="N123" s="138">
        <f t="shared" ref="N123:N128" si="39">M123/L123</f>
        <v>740.04780122589978</v>
      </c>
      <c r="O123" s="139">
        <f t="shared" ref="O123:O128" si="40">L123-I123</f>
        <v>0</v>
      </c>
      <c r="P123" s="140">
        <f t="shared" ref="P123:P128" si="41">N123-K123</f>
        <v>-94.734807469752354</v>
      </c>
      <c r="Q123" s="141">
        <f t="shared" ref="Q123:Q128" si="42">N123/K123</f>
        <v>0.88651559521852585</v>
      </c>
      <c r="R123" s="273"/>
      <c r="S123" s="142">
        <f>S107</f>
        <v>0.25</v>
      </c>
      <c r="T123" s="143">
        <f>INDEX(T107:T122,COUNTA(T107:T122))</f>
        <v>0.42598379629629629</v>
      </c>
      <c r="U123" s="144"/>
      <c r="V123" s="155"/>
      <c r="W123" s="134"/>
      <c r="X123" s="138"/>
      <c r="Y123" s="358"/>
      <c r="Z123" s="359"/>
      <c r="AA123" s="156">
        <f t="shared" ref="AA123:AA128" si="43">M123-J123</f>
        <v>-363.15009530071757</v>
      </c>
      <c r="AB123" s="141">
        <f t="shared" ref="AB123:AB128" si="44">M123/J123</f>
        <v>0.88651559521852574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172</v>
      </c>
      <c r="G124" s="158">
        <f t="shared" ref="G124:G128" si="45">E124*F124</f>
        <v>2308.2399999999998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3191.7525773196676</v>
      </c>
      <c r="N124" s="162">
        <f t="shared" si="39"/>
        <v>531.95876288661123</v>
      </c>
      <c r="O124" s="164">
        <f t="shared" si="40"/>
        <v>0</v>
      </c>
      <c r="P124" s="165">
        <f t="shared" si="41"/>
        <v>-68.041237113388775</v>
      </c>
      <c r="Q124" s="151">
        <f t="shared" si="42"/>
        <v>0.88659793814435206</v>
      </c>
      <c r="R124" s="271">
        <f>Q140</f>
        <v>0.87032268384516953</v>
      </c>
      <c r="S124" s="166">
        <v>0.70833333333333337</v>
      </c>
      <c r="T124" s="167">
        <v>0.71057870370370368</v>
      </c>
      <c r="U124" s="168"/>
      <c r="V124" s="169">
        <v>3.2333333333332526</v>
      </c>
      <c r="W124" s="167"/>
      <c r="X124" s="170"/>
      <c r="Y124" s="354"/>
      <c r="Z124" s="355"/>
      <c r="AA124" s="108">
        <f t="shared" si="43"/>
        <v>-408.24742268033242</v>
      </c>
      <c r="AB124" s="151">
        <f t="shared" si="44"/>
        <v>0.88659793814435206</v>
      </c>
      <c r="AC124" s="276">
        <f>AB140</f>
        <v>0.87032268384516942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1551</v>
      </c>
      <c r="G125" s="94">
        <f t="shared" si="45"/>
        <v>39767.64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3140.3824521934707</v>
      </c>
      <c r="N125" s="98">
        <f t="shared" si="39"/>
        <v>285.48931383577008</v>
      </c>
      <c r="O125" s="100">
        <f t="shared" si="40"/>
        <v>0</v>
      </c>
      <c r="P125" s="101">
        <f t="shared" si="41"/>
        <v>-41.783413436957176</v>
      </c>
      <c r="Q125" s="102">
        <f t="shared" si="42"/>
        <v>0.87232845894263089</v>
      </c>
      <c r="R125" s="272"/>
      <c r="S125" s="1">
        <v>0.71414351851851854</v>
      </c>
      <c r="T125" s="2">
        <v>0.73472222222222228</v>
      </c>
      <c r="U125" s="103">
        <v>5.1333333333333897</v>
      </c>
      <c r="V125" s="104">
        <v>29.633333333333383</v>
      </c>
      <c r="W125" s="105"/>
      <c r="X125" s="112"/>
      <c r="Y125" s="356"/>
      <c r="Z125" s="357"/>
      <c r="AA125" s="110">
        <f t="shared" si="43"/>
        <v>-459.61754780652927</v>
      </c>
      <c r="AB125" s="102">
        <f t="shared" si="44"/>
        <v>0.87232845894263078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1882</v>
      </c>
      <c r="G126" s="94">
        <f t="shared" si="45"/>
        <v>55556.639999999999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3115.0344827586282</v>
      </c>
      <c r="N126" s="98">
        <f t="shared" si="39"/>
        <v>183.23732251521344</v>
      </c>
      <c r="O126" s="100">
        <f t="shared" si="40"/>
        <v>0</v>
      </c>
      <c r="P126" s="101">
        <f t="shared" si="41"/>
        <v>-28.527383367139493</v>
      </c>
      <c r="Q126" s="102">
        <f t="shared" si="42"/>
        <v>0.86528735632184128</v>
      </c>
      <c r="R126" s="272"/>
      <c r="S126" s="1">
        <v>0.73819444444444449</v>
      </c>
      <c r="T126" s="2">
        <v>0.76336805555555554</v>
      </c>
      <c r="U126" s="103">
        <v>4.9999999999999822</v>
      </c>
      <c r="V126" s="104">
        <v>36.249999999999915</v>
      </c>
      <c r="W126" s="105"/>
      <c r="X126" s="112"/>
      <c r="Y126" s="356"/>
      <c r="Z126" s="357"/>
      <c r="AA126" s="110">
        <f t="shared" si="43"/>
        <v>-484.9655172413718</v>
      </c>
      <c r="AB126" s="102">
        <f t="shared" si="44"/>
        <v>0.86528735632184117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2061</v>
      </c>
      <c r="G127" s="94">
        <f t="shared" si="45"/>
        <v>61520.850000000006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3114.861460957181</v>
      </c>
      <c r="N127" s="98">
        <f t="shared" si="39"/>
        <v>183.22714476218712</v>
      </c>
      <c r="O127" s="100">
        <f t="shared" si="40"/>
        <v>0</v>
      </c>
      <c r="P127" s="101">
        <f t="shared" si="41"/>
        <v>-28.537561120165805</v>
      </c>
      <c r="Q127" s="102">
        <f t="shared" si="42"/>
        <v>0.86523929471032812</v>
      </c>
      <c r="R127" s="272"/>
      <c r="S127" s="1">
        <v>0.76756944444444442</v>
      </c>
      <c r="T127" s="2">
        <v>0.79513888888888884</v>
      </c>
      <c r="U127" s="103">
        <v>6.0499999999999865</v>
      </c>
      <c r="V127" s="104">
        <v>39.699999999999974</v>
      </c>
      <c r="W127" s="105"/>
      <c r="X127" s="106"/>
      <c r="Y127" s="356"/>
      <c r="Z127" s="357"/>
      <c r="AA127" s="110">
        <f t="shared" si="43"/>
        <v>-485.13853904281905</v>
      </c>
      <c r="AB127" s="102">
        <f t="shared" si="44"/>
        <v>0.86523929471032801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2602</v>
      </c>
      <c r="G128" s="94">
        <f t="shared" si="45"/>
        <v>74339.14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3103.7773359841035</v>
      </c>
      <c r="N128" s="98">
        <f t="shared" si="39"/>
        <v>258.64811133200863</v>
      </c>
      <c r="O128" s="100">
        <f t="shared" si="40"/>
        <v>0</v>
      </c>
      <c r="P128" s="101">
        <f t="shared" si="41"/>
        <v>-41.351888667991375</v>
      </c>
      <c r="Q128" s="102">
        <f t="shared" si="42"/>
        <v>0.86216037110669541</v>
      </c>
      <c r="R128" s="272"/>
      <c r="S128" s="1">
        <v>0.79861111111111116</v>
      </c>
      <c r="T128" s="2">
        <v>0.83354166666666663</v>
      </c>
      <c r="U128" s="103">
        <v>5.0000000000001421</v>
      </c>
      <c r="V128" s="104">
        <v>50.299999999999869</v>
      </c>
      <c r="W128" s="105"/>
      <c r="X128" s="106"/>
      <c r="Y128" s="356"/>
      <c r="Z128" s="357"/>
      <c r="AA128" s="110">
        <f t="shared" si="43"/>
        <v>-496.2226640158965</v>
      </c>
      <c r="AB128" s="102">
        <f t="shared" si="44"/>
        <v>0.86216037110669541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356"/>
      <c r="Z129" s="357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356"/>
      <c r="Z130" s="357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356"/>
      <c r="Z131" s="357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356"/>
      <c r="Z132" s="357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356"/>
      <c r="Z133" s="357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356"/>
      <c r="Z134" s="357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356"/>
      <c r="Z135" s="357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356"/>
      <c r="Z136" s="357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356"/>
      <c r="Z137" s="357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356"/>
      <c r="Z138" s="357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356"/>
      <c r="Z139" s="357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3133.1616618426101</v>
      </c>
      <c r="N140" s="138">
        <f>M140/L140</f>
        <v>248.66362395576272</v>
      </c>
      <c r="O140" s="139">
        <f>L140-I140</f>
        <v>0</v>
      </c>
      <c r="P140" s="140">
        <f>N140-K140</f>
        <v>-37.050661758523006</v>
      </c>
      <c r="Q140" s="141">
        <f>N140/K140</f>
        <v>0.87032268384516953</v>
      </c>
      <c r="R140" s="273"/>
      <c r="S140" s="142">
        <f>S124</f>
        <v>0.70833333333333337</v>
      </c>
      <c r="T140" s="143">
        <f>INDEX(T124:T139,COUNTA(T124:T139))</f>
        <v>0.83354166666666663</v>
      </c>
      <c r="U140" s="144"/>
      <c r="V140" s="155"/>
      <c r="W140" s="134"/>
      <c r="X140" s="138"/>
      <c r="Y140" s="358"/>
      <c r="Z140" s="359"/>
      <c r="AA140" s="156">
        <f>M140-J140</f>
        <v>-466.8383381573899</v>
      </c>
      <c r="AB140" s="141">
        <f>M140/J140</f>
        <v>0.87032268384516942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1943</v>
      </c>
      <c r="G141" s="158">
        <f t="shared" ref="G141:G143" si="49">E141*F141</f>
        <v>43154.03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2647.5397426192339</v>
      </c>
      <c r="N141" s="162">
        <f>M141/L141</f>
        <v>661.88493565480849</v>
      </c>
      <c r="O141" s="164">
        <f>L141-I141</f>
        <v>0</v>
      </c>
      <c r="P141" s="165">
        <f>N141-K141</f>
        <v>-88.115064345191513</v>
      </c>
      <c r="Q141" s="151">
        <f>N141/K141</f>
        <v>0.88251324753974469</v>
      </c>
      <c r="R141" s="271">
        <f>Q157</f>
        <v>0.88804408091116771</v>
      </c>
      <c r="S141" s="166">
        <v>0.70833333333333337</v>
      </c>
      <c r="T141" s="167">
        <v>0.73891203703703701</v>
      </c>
      <c r="U141" s="168"/>
      <c r="V141" s="169">
        <v>44.033333333333232</v>
      </c>
      <c r="W141" s="172"/>
      <c r="X141" s="150"/>
      <c r="Y141" s="354"/>
      <c r="Z141" s="355"/>
      <c r="AA141" s="108">
        <f>M141-J141</f>
        <v>-352.46025738076605</v>
      </c>
      <c r="AB141" s="151">
        <f>M141/J141</f>
        <v>0.88251324753974469</v>
      </c>
      <c r="AC141" s="276">
        <f>AB157</f>
        <v>0.88804408091116771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2556</v>
      </c>
      <c r="G142" s="94">
        <f t="shared" si="49"/>
        <v>42685.2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2938.8693708080546</v>
      </c>
      <c r="N142" s="98">
        <f>M142/L142</f>
        <v>979.62312360268481</v>
      </c>
      <c r="O142" s="100">
        <f>L142-I142</f>
        <v>0</v>
      </c>
      <c r="P142" s="101">
        <f>N142-K142</f>
        <v>-120.37687639731519</v>
      </c>
      <c r="Q142" s="102">
        <f>N142/K142</f>
        <v>0.89056647600244077</v>
      </c>
      <c r="R142" s="272"/>
      <c r="S142" s="1">
        <v>0.74236111111111114</v>
      </c>
      <c r="T142" s="2">
        <v>0.77859953703703699</v>
      </c>
      <c r="U142" s="103">
        <v>4.9666666666667503</v>
      </c>
      <c r="V142" s="104">
        <v>52.183333333333231</v>
      </c>
      <c r="W142" s="105"/>
      <c r="X142" s="106"/>
      <c r="Y142" s="356"/>
      <c r="Z142" s="357"/>
      <c r="AA142" s="110">
        <f>M142-J142</f>
        <v>-361.13062919194545</v>
      </c>
      <c r="AB142" s="102">
        <f>M142/J142</f>
        <v>0.89056647600244077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4667</v>
      </c>
      <c r="G143" s="94">
        <f t="shared" si="49"/>
        <v>83492.63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2938.8140633199205</v>
      </c>
      <c r="N143" s="98">
        <f>M143/L143</f>
        <v>734.70351582998012</v>
      </c>
      <c r="O143" s="100">
        <f>L143-I143</f>
        <v>0</v>
      </c>
      <c r="P143" s="101">
        <f>N143-K143</f>
        <v>-90.29648417001988</v>
      </c>
      <c r="Q143" s="102">
        <f>N143/K143</f>
        <v>0.89054971615755163</v>
      </c>
      <c r="R143" s="272"/>
      <c r="S143" s="1">
        <v>0.78194444444444444</v>
      </c>
      <c r="T143" s="2">
        <v>0.84811342592592598</v>
      </c>
      <c r="U143" s="103">
        <v>4.8166666666667268</v>
      </c>
      <c r="V143" s="104">
        <v>95.283333333333417</v>
      </c>
      <c r="W143" s="105"/>
      <c r="X143" s="106"/>
      <c r="Y143" s="356"/>
      <c r="Z143" s="357"/>
      <c r="AA143" s="110">
        <f>M143-J143</f>
        <v>-361.18593668007952</v>
      </c>
      <c r="AB143" s="102">
        <f>M143/J143</f>
        <v>0.89054971615755163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356"/>
      <c r="Z144" s="357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356"/>
      <c r="Z145" s="357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356"/>
      <c r="Z146" s="357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356"/>
      <c r="Z147" s="357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356"/>
      <c r="Z148" s="357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356"/>
      <c r="Z149" s="357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356"/>
      <c r="Z150" s="357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356"/>
      <c r="Z151" s="357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356"/>
      <c r="Z152" s="357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356"/>
      <c r="Z153" s="357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356"/>
      <c r="Z154" s="357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356"/>
      <c r="Z155" s="357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356"/>
      <c r="Z156" s="357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2841.7410589157366</v>
      </c>
      <c r="N157" s="138">
        <f>M157/L157</f>
        <v>775.02028879520094</v>
      </c>
      <c r="O157" s="139">
        <f>L157-I157</f>
        <v>0</v>
      </c>
      <c r="P157" s="140">
        <f>N157-K157</f>
        <v>-97.706983932071807</v>
      </c>
      <c r="Q157" s="141">
        <f>N157/K157</f>
        <v>0.88804408091116771</v>
      </c>
      <c r="R157" s="273"/>
      <c r="S157" s="142">
        <f>S141</f>
        <v>0.70833333333333337</v>
      </c>
      <c r="T157" s="143">
        <f>INDEX(T141:T156,COUNTA(T141:T156))</f>
        <v>0.84811342592592598</v>
      </c>
      <c r="U157" s="144"/>
      <c r="V157" s="155"/>
      <c r="W157" s="88"/>
      <c r="X157" s="90"/>
      <c r="Y157" s="358"/>
      <c r="Z157" s="359"/>
      <c r="AA157" s="156">
        <f>M157-J157</f>
        <v>-358.25894108426337</v>
      </c>
      <c r="AB157" s="141">
        <f>M157/J157</f>
        <v>0.88804408091116771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1704</v>
      </c>
      <c r="G158" s="158">
        <f t="shared" ref="G158:G160" si="54">E158*F158</f>
        <v>37965.120000000003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2942.1582733812952</v>
      </c>
      <c r="N158" s="162">
        <f>M158/L158</f>
        <v>588.43165467625909</v>
      </c>
      <c r="O158" s="164">
        <f>L158-I158</f>
        <v>0</v>
      </c>
      <c r="P158" s="165">
        <f>N158-K158</f>
        <v>-71.568345323740914</v>
      </c>
      <c r="Q158" s="151">
        <f>N158/K158</f>
        <v>0.89156311314584713</v>
      </c>
      <c r="R158" s="271">
        <f>Q174</f>
        <v>0.89096832763951084</v>
      </c>
      <c r="S158" s="166">
        <v>0.7085069444444444</v>
      </c>
      <c r="T158" s="167">
        <v>0.73263888888888884</v>
      </c>
      <c r="U158" s="168"/>
      <c r="V158" s="169">
        <v>34.75</v>
      </c>
      <c r="W158" s="172"/>
      <c r="X158" s="150"/>
      <c r="Y158" s="354"/>
      <c r="Z158" s="355"/>
      <c r="AA158" s="108">
        <f>M158-J158</f>
        <v>-357.8417266187048</v>
      </c>
      <c r="AB158" s="151">
        <f>M158/J158</f>
        <v>0.89156311314584702</v>
      </c>
      <c r="AC158" s="276">
        <f>AB174</f>
        <v>0.89096832763951073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993</v>
      </c>
      <c r="G159" s="94">
        <f t="shared" si="54"/>
        <v>18052.739999999998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2939.8026315789593</v>
      </c>
      <c r="N159" s="98">
        <f>M159/L159</f>
        <v>734.95065789473983</v>
      </c>
      <c r="O159" s="100">
        <f>L159-I159</f>
        <v>0</v>
      </c>
      <c r="P159" s="101">
        <f>N159-K159</f>
        <v>-90.049342105260166</v>
      </c>
      <c r="Q159" s="102">
        <f>N159/K159</f>
        <v>0.89084928229665439</v>
      </c>
      <c r="R159" s="272"/>
      <c r="S159" s="1">
        <v>0.73611111111111116</v>
      </c>
      <c r="T159" s="2">
        <v>0.75018518518518518</v>
      </c>
      <c r="U159" s="103">
        <v>5.0000000000001421</v>
      </c>
      <c r="V159" s="104">
        <v>20.266666666666584</v>
      </c>
      <c r="W159" s="105"/>
      <c r="X159" s="106"/>
      <c r="Y159" s="356"/>
      <c r="Z159" s="357"/>
      <c r="AA159" s="110">
        <f>M159-J159</f>
        <v>-360.19736842104066</v>
      </c>
      <c r="AB159" s="102">
        <f>M159/J159</f>
        <v>0.89084928229665439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7198</v>
      </c>
      <c r="G160" s="94">
        <f t="shared" si="54"/>
        <v>119918.68000000001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2938.6255386709026</v>
      </c>
      <c r="N160" s="98">
        <f>M160/L160</f>
        <v>734.65638466772566</v>
      </c>
      <c r="O160" s="100">
        <f>L160-I160</f>
        <v>0</v>
      </c>
      <c r="P160" s="101">
        <f>N160-K160</f>
        <v>-90.343615332274339</v>
      </c>
      <c r="Q160" s="102">
        <f>N160/K160</f>
        <v>0.89049258747603111</v>
      </c>
      <c r="R160" s="272"/>
      <c r="S160" s="1">
        <v>0.7534953703703704</v>
      </c>
      <c r="T160" s="2">
        <v>0.85555555555555551</v>
      </c>
      <c r="U160" s="103">
        <v>4.766666666666719</v>
      </c>
      <c r="V160" s="104">
        <v>146.96666666666655</v>
      </c>
      <c r="W160" s="105"/>
      <c r="X160" s="106"/>
      <c r="Y160" s="356"/>
      <c r="Z160" s="357"/>
      <c r="AA160" s="110">
        <f>M160-J160</f>
        <v>-361.37446132909736</v>
      </c>
      <c r="AB160" s="102">
        <f>M160/J160</f>
        <v>0.89049258747603111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356"/>
      <c r="Z161" s="357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356"/>
      <c r="Z162" s="357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356"/>
      <c r="Z163" s="357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356"/>
      <c r="Z164" s="357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356"/>
      <c r="Z165" s="357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356"/>
      <c r="Z166" s="357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356"/>
      <c r="Z167" s="357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356"/>
      <c r="Z168" s="357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356"/>
      <c r="Z169" s="357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356"/>
      <c r="Z170" s="357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356"/>
      <c r="Z171" s="357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356"/>
      <c r="Z172" s="357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356"/>
      <c r="Z173" s="357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2940.1954812103854</v>
      </c>
      <c r="N174" s="138">
        <f>M174/L174</f>
        <v>678.50664951008901</v>
      </c>
      <c r="O174" s="139">
        <f>L174-I174</f>
        <v>0</v>
      </c>
      <c r="P174" s="140">
        <f>N174-K174</f>
        <v>-83.031812028372542</v>
      </c>
      <c r="Q174" s="141">
        <f>N174/K174</f>
        <v>0.89096832763951084</v>
      </c>
      <c r="R174" s="273"/>
      <c r="S174" s="142">
        <f>S158</f>
        <v>0.7085069444444444</v>
      </c>
      <c r="T174" s="143">
        <f>INDEX(T158:T173,COUNTA(T158:T173))</f>
        <v>0.85555555555555551</v>
      </c>
      <c r="U174" s="144"/>
      <c r="V174" s="155"/>
      <c r="W174" s="88"/>
      <c r="X174" s="90"/>
      <c r="Y174" s="358"/>
      <c r="Z174" s="359"/>
      <c r="AA174" s="156">
        <f>M174-J174</f>
        <v>-359.80451878961458</v>
      </c>
      <c r="AB174" s="141">
        <f>M174/J174</f>
        <v>0.89096832763951073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1951</v>
      </c>
      <c r="G175" s="158">
        <f t="shared" ref="G175:G178" si="59">E175*F175</f>
        <v>27372.53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2673.6200989722101</v>
      </c>
      <c r="N175" s="162">
        <f>M175/L175</f>
        <v>891.20669965740342</v>
      </c>
      <c r="O175" s="164">
        <f>L175-I175</f>
        <v>0</v>
      </c>
      <c r="P175" s="165">
        <f>N175-K175</f>
        <v>-108.79330034259658</v>
      </c>
      <c r="Q175" s="151">
        <f>N175/K175</f>
        <v>0.8912066996574034</v>
      </c>
      <c r="R175" s="271">
        <f>Q191</f>
        <v>0.88325938651298253</v>
      </c>
      <c r="S175" s="166">
        <v>0.70848379629629632</v>
      </c>
      <c r="T175" s="167">
        <v>0.73888888888888893</v>
      </c>
      <c r="U175" s="168"/>
      <c r="V175" s="169">
        <v>43.78333333333336</v>
      </c>
      <c r="W175" s="172"/>
      <c r="X175" s="150"/>
      <c r="Y175" s="354"/>
      <c r="Z175" s="355"/>
      <c r="AA175" s="108">
        <f>M175-J175</f>
        <v>-326.37990102778986</v>
      </c>
      <c r="AB175" s="151">
        <f>M175/J175</f>
        <v>0.8912066996574034</v>
      </c>
      <c r="AC175" s="276">
        <f>AB191</f>
        <v>0.88325938651298264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1862</v>
      </c>
      <c r="G176" s="94">
        <f t="shared" si="59"/>
        <v>33851.159999999996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2672.7272727272739</v>
      </c>
      <c r="N176" s="98">
        <f>M176/L176</f>
        <v>668.18181818181847</v>
      </c>
      <c r="O176" s="100">
        <f>L176-I176</f>
        <v>0</v>
      </c>
      <c r="P176" s="101">
        <f>N176-K176</f>
        <v>-81.818181818181529</v>
      </c>
      <c r="Q176" s="102">
        <f>N176/K176</f>
        <v>0.89090909090909132</v>
      </c>
      <c r="R176" s="272"/>
      <c r="S176" s="1">
        <v>0.74944444444444447</v>
      </c>
      <c r="T176" s="2">
        <v>0.77847222222222223</v>
      </c>
      <c r="U176" s="103">
        <v>15.199999999999978</v>
      </c>
      <c r="V176" s="104">
        <v>41.799999999999983</v>
      </c>
      <c r="W176" s="105"/>
      <c r="X176" s="106"/>
      <c r="Y176" s="356"/>
      <c r="Z176" s="357"/>
      <c r="AA176" s="110">
        <f>M176-J176</f>
        <v>-327.27272727272612</v>
      </c>
      <c r="AB176" s="102">
        <f>M176/J176</f>
        <v>0.89090909090909132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4825</v>
      </c>
      <c r="G177" s="94">
        <f t="shared" si="59"/>
        <v>68901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3109.0030427778734</v>
      </c>
      <c r="N177" s="98">
        <f>M177/L177</f>
        <v>1036.3343475926245</v>
      </c>
      <c r="O177" s="100">
        <f>L177-I177</f>
        <v>0</v>
      </c>
      <c r="P177" s="101">
        <f>N177-K177</f>
        <v>-163.66565240737555</v>
      </c>
      <c r="Q177" s="102">
        <f>N177/K177</f>
        <v>0.86361195632718701</v>
      </c>
      <c r="R177" s="272"/>
      <c r="S177" s="1">
        <v>0.78888888888888886</v>
      </c>
      <c r="T177" s="2">
        <v>0.85355324074074079</v>
      </c>
      <c r="U177" s="103">
        <v>14.999999999999947</v>
      </c>
      <c r="V177" s="104">
        <v>93.116666666666788</v>
      </c>
      <c r="W177" s="105">
        <v>0.85355324074074079</v>
      </c>
      <c r="X177" s="106">
        <v>0.9078356481481481</v>
      </c>
      <c r="Y177" s="356"/>
      <c r="Z177" s="357"/>
      <c r="AA177" s="110">
        <f>M177-J177</f>
        <v>-490.99695722212664</v>
      </c>
      <c r="AB177" s="102">
        <f>M177/J177</f>
        <v>0.86361195632718701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5112</v>
      </c>
      <c r="G178" s="94">
        <f t="shared" si="59"/>
        <v>71721.36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2673.7178555862238</v>
      </c>
      <c r="N178" s="98">
        <f>M178/L178</f>
        <v>891.23928519540789</v>
      </c>
      <c r="O178" s="100">
        <f>L178-I178</f>
        <v>0</v>
      </c>
      <c r="P178" s="101">
        <f>N178-K178</f>
        <v>-108.76071480459211</v>
      </c>
      <c r="Q178" s="102">
        <f>N178/K178</f>
        <v>0.89123928519540785</v>
      </c>
      <c r="R178" s="272"/>
      <c r="S178" s="1">
        <v>0.9078356481481481</v>
      </c>
      <c r="T178" s="2">
        <v>0.98750000000000004</v>
      </c>
      <c r="U178" s="103">
        <v>78.166666666666515</v>
      </c>
      <c r="V178" s="104">
        <v>114.7166666666668</v>
      </c>
      <c r="W178" s="105"/>
      <c r="X178" s="106"/>
      <c r="Y178" s="356"/>
      <c r="Z178" s="357"/>
      <c r="AA178" s="110">
        <f>M178-J178</f>
        <v>-326.28214441377622</v>
      </c>
      <c r="AB178" s="102">
        <f>M178/J178</f>
        <v>0.89123928519540796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356"/>
      <c r="Z179" s="357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356"/>
      <c r="Z180" s="357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356"/>
      <c r="Z181" s="357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356"/>
      <c r="Z182" s="357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356"/>
      <c r="Z183" s="357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356"/>
      <c r="Z184" s="357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356"/>
      <c r="Z185" s="357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356"/>
      <c r="Z186" s="357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356"/>
      <c r="Z187" s="357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356"/>
      <c r="Z188" s="357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356"/>
      <c r="Z189" s="357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356"/>
      <c r="Z190" s="357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2782.2670675158952</v>
      </c>
      <c r="N191" s="138">
        <f t="shared" ref="N191:N197" si="63">M191/L191</f>
        <v>856.0821746202754</v>
      </c>
      <c r="O191" s="139">
        <f t="shared" ref="O191:O197" si="64">L191-I191</f>
        <v>0</v>
      </c>
      <c r="P191" s="140">
        <f t="shared" ref="P191:P197" si="65">N191-K191</f>
        <v>-113.14859461049389</v>
      </c>
      <c r="Q191" s="141">
        <f t="shared" ref="Q191:Q197" si="66">N191/K191</f>
        <v>0.88325938651298253</v>
      </c>
      <c r="R191" s="273"/>
      <c r="S191" s="142">
        <f>S175</f>
        <v>0.70848379629629632</v>
      </c>
      <c r="T191" s="143">
        <f>INDEX(T175:T190,COUNTA(T175:T190))</f>
        <v>0.98750000000000004</v>
      </c>
      <c r="U191" s="144"/>
      <c r="V191" s="155"/>
      <c r="W191" s="88"/>
      <c r="X191" s="90"/>
      <c r="Y191" s="358"/>
      <c r="Z191" s="359"/>
      <c r="AA191" s="156">
        <f t="shared" ref="AA191:AA197" si="67">M191-J191</f>
        <v>-367.73293248410482</v>
      </c>
      <c r="AB191" s="141">
        <f t="shared" ref="AB191:AB197" si="68">M191/J191</f>
        <v>0.88325938651298264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2289</v>
      </c>
      <c r="G192" s="158">
        <f t="shared" ref="G192:G197" si="69">E192*F192</f>
        <v>41614.019999999997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3111.9335347432079</v>
      </c>
      <c r="N192" s="162">
        <f t="shared" si="63"/>
        <v>1037.3111782477361</v>
      </c>
      <c r="O192" s="164">
        <f t="shared" si="64"/>
        <v>0</v>
      </c>
      <c r="P192" s="165">
        <f t="shared" si="65"/>
        <v>-162.68882175226395</v>
      </c>
      <c r="Q192" s="151">
        <f t="shared" si="66"/>
        <v>0.86442598187311337</v>
      </c>
      <c r="R192" s="271">
        <f>Q208</f>
        <v>0.86950832644994558</v>
      </c>
      <c r="S192" s="166">
        <v>0.70833333333333337</v>
      </c>
      <c r="T192" s="167">
        <v>0.73898148148148146</v>
      </c>
      <c r="U192" s="168"/>
      <c r="V192" s="169">
        <v>44.133333333333255</v>
      </c>
      <c r="W192" s="167"/>
      <c r="X192" s="170"/>
      <c r="Y192" s="354"/>
      <c r="Z192" s="355"/>
      <c r="AA192" s="173">
        <f t="shared" si="67"/>
        <v>-488.06646525679207</v>
      </c>
      <c r="AB192" s="151">
        <f t="shared" si="68"/>
        <v>0.86442598187311326</v>
      </c>
      <c r="AC192" s="276">
        <f>AB208</f>
        <v>0.86950832644994558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1538</v>
      </c>
      <c r="G193" s="94">
        <f t="shared" si="69"/>
        <v>27960.84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3108.815272318916</v>
      </c>
      <c r="N193" s="98">
        <f t="shared" si="63"/>
        <v>1036.2717574396386</v>
      </c>
      <c r="O193" s="100">
        <f t="shared" si="64"/>
        <v>0</v>
      </c>
      <c r="P193" s="101">
        <f t="shared" si="65"/>
        <v>-163.72824256036142</v>
      </c>
      <c r="Q193" s="102">
        <f t="shared" si="66"/>
        <v>0.8635597978663655</v>
      </c>
      <c r="R193" s="272"/>
      <c r="S193" s="1">
        <v>0.74952546296296296</v>
      </c>
      <c r="T193" s="2">
        <v>0.77013888888888893</v>
      </c>
      <c r="U193" s="103">
        <v>15.183333333333362</v>
      </c>
      <c r="V193" s="104">
        <v>29.68333333333339</v>
      </c>
      <c r="W193" s="105"/>
      <c r="X193" s="112"/>
      <c r="Y193" s="356"/>
      <c r="Z193" s="357"/>
      <c r="AA193" s="174">
        <f t="shared" si="67"/>
        <v>-491.18472768108404</v>
      </c>
      <c r="AB193" s="102">
        <f t="shared" si="68"/>
        <v>0.8635597978663655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2449</v>
      </c>
      <c r="G194" s="94">
        <f t="shared" si="69"/>
        <v>60784.18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2907.7836411609524</v>
      </c>
      <c r="N194" s="98">
        <f t="shared" si="63"/>
        <v>726.94591029023809</v>
      </c>
      <c r="O194" s="100">
        <f t="shared" si="64"/>
        <v>0</v>
      </c>
      <c r="P194" s="101">
        <f t="shared" si="65"/>
        <v>-98.054089709761911</v>
      </c>
      <c r="Q194" s="102">
        <f t="shared" si="66"/>
        <v>0.88114655792756136</v>
      </c>
      <c r="R194" s="272"/>
      <c r="S194" s="1">
        <v>0.78087962962962965</v>
      </c>
      <c r="T194" s="2">
        <v>0.81597222222222221</v>
      </c>
      <c r="U194" s="103">
        <v>15.466666666666633</v>
      </c>
      <c r="V194" s="104">
        <v>50.533333333333289</v>
      </c>
      <c r="W194" s="105"/>
      <c r="X194" s="112"/>
      <c r="Y194" s="356"/>
      <c r="Z194" s="357"/>
      <c r="AA194" s="174">
        <f t="shared" si="67"/>
        <v>-392.21635883904764</v>
      </c>
      <c r="AB194" s="102">
        <f t="shared" si="68"/>
        <v>0.88114655792756136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1976</v>
      </c>
      <c r="G195" s="94">
        <f t="shared" si="69"/>
        <v>49459.28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2909.447852760738</v>
      </c>
      <c r="N195" s="98">
        <f t="shared" si="63"/>
        <v>727.3619631901845</v>
      </c>
      <c r="O195" s="100">
        <f t="shared" si="64"/>
        <v>0</v>
      </c>
      <c r="P195" s="101">
        <f t="shared" si="65"/>
        <v>-97.638036809815503</v>
      </c>
      <c r="Q195" s="102">
        <f t="shared" si="66"/>
        <v>0.88165086447295093</v>
      </c>
      <c r="R195" s="272"/>
      <c r="S195" s="1">
        <v>0.82656249999999998</v>
      </c>
      <c r="T195" s="2">
        <v>0.85486111111111107</v>
      </c>
      <c r="U195" s="103">
        <v>15.249999999999986</v>
      </c>
      <c r="V195" s="104">
        <v>40.749999999999972</v>
      </c>
      <c r="W195" s="105">
        <v>0.85486111111111107</v>
      </c>
      <c r="X195" s="106">
        <v>0.90796296296296297</v>
      </c>
      <c r="Y195" s="356"/>
      <c r="Z195" s="357"/>
      <c r="AA195" s="174">
        <f t="shared" si="67"/>
        <v>-390.55214723926201</v>
      </c>
      <c r="AB195" s="102">
        <f t="shared" si="68"/>
        <v>0.88165086447295093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1117</v>
      </c>
      <c r="G196" s="94">
        <f t="shared" si="69"/>
        <v>20307.060000000001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3112.3839009287835</v>
      </c>
      <c r="N196" s="98">
        <f t="shared" si="63"/>
        <v>1037.4613003095944</v>
      </c>
      <c r="O196" s="100">
        <f t="shared" si="64"/>
        <v>0</v>
      </c>
      <c r="P196" s="101">
        <f t="shared" si="65"/>
        <v>-162.53869969040556</v>
      </c>
      <c r="Q196" s="102">
        <f t="shared" si="66"/>
        <v>0.86455108359132871</v>
      </c>
      <c r="R196" s="272"/>
      <c r="S196" s="1">
        <v>0.90796296296296297</v>
      </c>
      <c r="T196" s="2">
        <v>0.92291666666666672</v>
      </c>
      <c r="U196" s="103">
        <v>76.46666666666674</v>
      </c>
      <c r="V196" s="104">
        <v>21.533333333333395</v>
      </c>
      <c r="W196" s="105"/>
      <c r="X196" s="106"/>
      <c r="Y196" s="356"/>
      <c r="Z196" s="357"/>
      <c r="AA196" s="174">
        <f t="shared" si="67"/>
        <v>-487.61609907121647</v>
      </c>
      <c r="AB196" s="102">
        <f t="shared" si="68"/>
        <v>0.86455108359132871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3859</v>
      </c>
      <c r="G197" s="114">
        <f t="shared" si="69"/>
        <v>55106.52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3109.3106535362617</v>
      </c>
      <c r="N197" s="98">
        <f t="shared" si="63"/>
        <v>1036.4368845120873</v>
      </c>
      <c r="O197" s="100">
        <f t="shared" si="64"/>
        <v>0</v>
      </c>
      <c r="P197" s="101">
        <f t="shared" si="65"/>
        <v>-163.56311548791268</v>
      </c>
      <c r="Q197" s="102">
        <f t="shared" si="66"/>
        <v>0.86369740376007276</v>
      </c>
      <c r="R197" s="272"/>
      <c r="S197" s="1">
        <v>0.93333333333333335</v>
      </c>
      <c r="T197" s="2">
        <v>0.98504629629629625</v>
      </c>
      <c r="U197" s="103">
        <v>14.999999999999947</v>
      </c>
      <c r="V197" s="104">
        <v>74.466666666666583</v>
      </c>
      <c r="W197" s="105"/>
      <c r="X197" s="3"/>
      <c r="Y197" s="356"/>
      <c r="Z197" s="357"/>
      <c r="AA197" s="174">
        <f t="shared" si="67"/>
        <v>-490.68934646373827</v>
      </c>
      <c r="AB197" s="102">
        <f t="shared" si="68"/>
        <v>0.86369740376007265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356"/>
      <c r="Z198" s="357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356"/>
      <c r="Z199" s="357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356"/>
      <c r="Z200" s="357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356"/>
      <c r="Z201" s="357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356"/>
      <c r="Z202" s="357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356"/>
      <c r="Z203" s="357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356"/>
      <c r="Z204" s="357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356"/>
      <c r="Z205" s="357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356"/>
      <c r="Z206" s="357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356"/>
      <c r="Z207" s="357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3043.2791425748096</v>
      </c>
      <c r="N208" s="138">
        <f>M208/L208</f>
        <v>912.98374277244284</v>
      </c>
      <c r="O208" s="139">
        <f>L208-I208</f>
        <v>0</v>
      </c>
      <c r="P208" s="140">
        <f>N208-K208</f>
        <v>-137.01625722755716</v>
      </c>
      <c r="Q208" s="141">
        <f>N208/K208</f>
        <v>0.86950832644994558</v>
      </c>
      <c r="R208" s="273"/>
      <c r="S208" s="142">
        <f>S192</f>
        <v>0.70833333333333337</v>
      </c>
      <c r="T208" s="143">
        <f>INDEX(T192:T207,COUNTA(T192:T207))</f>
        <v>0.98504629629629625</v>
      </c>
      <c r="U208" s="144"/>
      <c r="V208" s="155"/>
      <c r="W208" s="134"/>
      <c r="X208" s="138"/>
      <c r="Y208" s="358"/>
      <c r="Z208" s="359"/>
      <c r="AA208" s="176">
        <f>M208-J208</f>
        <v>-456.72085742519039</v>
      </c>
      <c r="AB208" s="141">
        <f>M208/J208</f>
        <v>0.86950832644994558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404" priority="1" operator="greaterThan">
      <formula>0</formula>
    </cfRule>
  </conditionalFormatting>
  <conditionalFormatting sqref="P5:P208 AA5:AA208">
    <cfRule type="cellIs" dxfId="403" priority="4" operator="lessThan">
      <formula>0</formula>
    </cfRule>
  </conditionalFormatting>
  <conditionalFormatting sqref="Q5:Q208 AB5:AB208">
    <cfRule type="cellIs" dxfId="402" priority="2" operator="greaterThan">
      <formula>1</formula>
    </cfRule>
    <cfRule type="cellIs" dxfId="401" priority="3" operator="lessThan">
      <formula>0.8</formula>
    </cfRule>
  </conditionalFormatting>
  <conditionalFormatting sqref="AC5:AC23 R5:R208 AC124:AC129">
    <cfRule type="cellIs" dxfId="400" priority="5" operator="lessThan">
      <formula>0.8</formula>
    </cfRule>
  </conditionalFormatting>
  <conditionalFormatting sqref="AC29:AC37">
    <cfRule type="cellIs" dxfId="399" priority="15" operator="lessThan">
      <formula>0.8</formula>
    </cfRule>
  </conditionalFormatting>
  <conditionalFormatting sqref="AC39:AC44">
    <cfRule type="cellIs" dxfId="398" priority="14" operator="lessThan">
      <formula>0.8</formula>
    </cfRule>
  </conditionalFormatting>
  <conditionalFormatting sqref="AC56:AC61">
    <cfRule type="cellIs" dxfId="397" priority="8" operator="lessThan">
      <formula>0.8</formula>
    </cfRule>
  </conditionalFormatting>
  <conditionalFormatting sqref="AC73">
    <cfRule type="cellIs" dxfId="396" priority="13" operator="lessThan">
      <formula>0.8</formula>
    </cfRule>
  </conditionalFormatting>
  <conditionalFormatting sqref="AC90">
    <cfRule type="cellIs" dxfId="395" priority="7" operator="lessThan">
      <formula>0.8</formula>
    </cfRule>
  </conditionalFormatting>
  <conditionalFormatting sqref="AC107:AC112">
    <cfRule type="cellIs" dxfId="394" priority="6" operator="lessThan">
      <formula>0.8</formula>
    </cfRule>
  </conditionalFormatting>
  <conditionalFormatting sqref="AC141">
    <cfRule type="cellIs" dxfId="393" priority="12" operator="lessThan">
      <formula>0.8</formula>
    </cfRule>
  </conditionalFormatting>
  <conditionalFormatting sqref="AC158">
    <cfRule type="cellIs" dxfId="392" priority="11" operator="lessThan">
      <formula>0.8</formula>
    </cfRule>
  </conditionalFormatting>
  <conditionalFormatting sqref="AC175">
    <cfRule type="cellIs" dxfId="391" priority="10" operator="lessThan">
      <formula>0.8</formula>
    </cfRule>
  </conditionalFormatting>
  <conditionalFormatting sqref="AC192:AC197">
    <cfRule type="cellIs" dxfId="390" priority="9" operator="lessThan">
      <formula>0.8</formula>
    </cfRule>
  </conditionalFormatting>
  <dataValidations count="1">
    <dataValidation type="list" allowBlank="1" showInputMessage="1" showErrorMessage="1" sqref="Y5:Z208" xr:uid="{22C59E60-479D-4533-B472-503BABBFCA2C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81D8-75DC-4619-BC91-7230CCBA0283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42" sqref="L42"/>
      <selection pane="bottomLeft" activeCell="L42" sqref="L42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80887</v>
      </c>
      <c r="E1" s="76" t="s">
        <v>3</v>
      </c>
      <c r="F1" s="77">
        <f>SUM(G5:G157)</f>
        <v>3593816.6699999995</v>
      </c>
      <c r="G1" s="78" t="s">
        <v>73</v>
      </c>
      <c r="H1" s="79">
        <f>L21+L38+L55+L72+L89+L106+L123+L140+L157</f>
        <v>170.57380952380956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45975</v>
      </c>
      <c r="B2" s="323"/>
      <c r="C2" s="81" t="s">
        <v>34</v>
      </c>
      <c r="D2" s="82">
        <f>AVERAGE(N21,N38,N55,N72,N89,N106,N123,N140,N157)</f>
        <v>144.76313565469471</v>
      </c>
      <c r="E2" s="82" t="s">
        <v>80</v>
      </c>
      <c r="F2" s="83">
        <f>F1/D1</f>
        <v>44.430089754843166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3321</v>
      </c>
      <c r="G5" s="158">
        <f t="shared" ref="G5:G7" si="0">E5*F5</f>
        <v>65423.7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1077.6636019469984</v>
      </c>
      <c r="N5" s="162">
        <f>M5/L5</f>
        <v>82.897200149769105</v>
      </c>
      <c r="O5" s="178">
        <f>L5-I5</f>
        <v>0</v>
      </c>
      <c r="P5" s="179">
        <f>N5-K5</f>
        <v>-9.4104921579232013</v>
      </c>
      <c r="Q5" s="131">
        <f>N5/K5</f>
        <v>0.89805300162249868</v>
      </c>
      <c r="R5" s="272">
        <f>Q21</f>
        <v>0.88549932616985827</v>
      </c>
      <c r="S5" s="166">
        <v>0.16673611111111111</v>
      </c>
      <c r="T5" s="167">
        <v>0.2951388888888889</v>
      </c>
      <c r="U5" s="168"/>
      <c r="V5" s="169">
        <v>184.90000000000003</v>
      </c>
      <c r="W5" s="86"/>
      <c r="X5" s="87"/>
      <c r="Y5" s="274"/>
      <c r="Z5" s="275"/>
      <c r="AA5" s="108">
        <f>M5-J5</f>
        <v>-122.33639805300163</v>
      </c>
      <c r="AB5" s="109">
        <f>M5/J5</f>
        <v>0.89805300162249868</v>
      </c>
      <c r="AC5" s="289">
        <f>AB21</f>
        <v>0.88549932616985838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24.07</v>
      </c>
      <c r="F6" s="93">
        <v>4133</v>
      </c>
      <c r="G6" s="94">
        <f t="shared" si="0"/>
        <v>99481.31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2285.1789279680529</v>
      </c>
      <c r="N6" s="98">
        <f>M6/L6</f>
        <v>114.25894639840264</v>
      </c>
      <c r="O6" s="100">
        <f>L6-I6</f>
        <v>0</v>
      </c>
      <c r="P6" s="101">
        <f>N6-K6</f>
        <v>-15.741053601597358</v>
      </c>
      <c r="Q6" s="102">
        <f>N6/K6</f>
        <v>0.87891497229540494</v>
      </c>
      <c r="R6" s="272"/>
      <c r="S6" s="1">
        <v>0.35658564814814814</v>
      </c>
      <c r="T6" s="2">
        <v>0.43194444444444446</v>
      </c>
      <c r="U6" s="103">
        <v>6.483333333333281</v>
      </c>
      <c r="V6" s="104">
        <v>108.51666666666671</v>
      </c>
      <c r="W6" s="2"/>
      <c r="X6" s="106"/>
      <c r="Y6" s="264"/>
      <c r="Z6" s="265"/>
      <c r="AA6" s="110">
        <f>M6-J6</f>
        <v>-314.8210720319471</v>
      </c>
      <c r="AB6" s="111">
        <f>M6/J6</f>
        <v>0.87891497229540494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2088</v>
      </c>
      <c r="G7" s="94">
        <f t="shared" si="0"/>
        <v>62577.36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2304.3531575720426</v>
      </c>
      <c r="N7" s="98">
        <f>M7/L7</f>
        <v>115.21765787860213</v>
      </c>
      <c r="O7" s="100">
        <f>L7-I7</f>
        <v>0</v>
      </c>
      <c r="P7" s="101">
        <f>N7-K7</f>
        <v>-14.782342121397875</v>
      </c>
      <c r="Q7" s="102">
        <f>N7/K7</f>
        <v>0.88628967598924713</v>
      </c>
      <c r="R7" s="272"/>
      <c r="S7" s="1">
        <v>0.43541666666666667</v>
      </c>
      <c r="T7" s="2">
        <v>0.47317129629629628</v>
      </c>
      <c r="U7" s="103">
        <v>4.9999999999999822</v>
      </c>
      <c r="V7" s="104">
        <v>54.366666666666639</v>
      </c>
      <c r="W7" s="105"/>
      <c r="X7" s="106"/>
      <c r="Y7" s="264"/>
      <c r="Z7" s="265"/>
      <c r="AA7" s="110">
        <f>M7-J7</f>
        <v>-295.64684242795738</v>
      </c>
      <c r="AB7" s="111">
        <f>M7/J7</f>
        <v>0.88628967598924713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1889.0652291623646</v>
      </c>
      <c r="N21" s="138">
        <f>M21/L21</f>
        <v>106.9282205186244</v>
      </c>
      <c r="O21" s="139">
        <f>L21-I21</f>
        <v>0</v>
      </c>
      <c r="P21" s="140">
        <f>N21-K21</f>
        <v>-13.826496462507677</v>
      </c>
      <c r="Q21" s="141">
        <f>N21/K21</f>
        <v>0.88549932616985827</v>
      </c>
      <c r="R21" s="273"/>
      <c r="S21" s="142">
        <f>S5</f>
        <v>0.16673611111111111</v>
      </c>
      <c r="T21" s="143">
        <f>INDEX(T5:T20,COUNTA(T5:T20))</f>
        <v>0.47317129629629628</v>
      </c>
      <c r="U21" s="144"/>
      <c r="V21" s="144"/>
      <c r="W21" s="145"/>
      <c r="X21" s="146"/>
      <c r="Y21" s="260"/>
      <c r="Z21" s="261"/>
      <c r="AA21" s="147">
        <f>M21-J21</f>
        <v>-244.26810417096885</v>
      </c>
      <c r="AB21" s="148">
        <f>M21/J21</f>
        <v>0.88549932616985838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3891</v>
      </c>
      <c r="G22" s="158">
        <f t="shared" ref="G22:G25" si="5">E22*F22</f>
        <v>220892.07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1774.0121580547111</v>
      </c>
      <c r="N22" s="162">
        <f>M22/L22</f>
        <v>70.960486322188444</v>
      </c>
      <c r="O22" s="164">
        <f>L22-I22</f>
        <v>0</v>
      </c>
      <c r="P22" s="165">
        <f>N22-K22</f>
        <v>-9.0395136778115557</v>
      </c>
      <c r="Q22" s="151">
        <f>N22/K22</f>
        <v>0.88700607902735551</v>
      </c>
      <c r="R22" s="271">
        <f>Q38</f>
        <v>0.88705669908535201</v>
      </c>
      <c r="S22" s="166">
        <v>0.25027777777777777</v>
      </c>
      <c r="T22" s="167">
        <v>0.34166666666666667</v>
      </c>
      <c r="U22" s="168"/>
      <c r="V22" s="169">
        <v>131.60000000000002</v>
      </c>
      <c r="W22" s="180"/>
      <c r="X22" s="162"/>
      <c r="Y22" s="274"/>
      <c r="Z22" s="275"/>
      <c r="AA22" s="108">
        <f>M22-J22</f>
        <v>-225.98784194528889</v>
      </c>
      <c r="AB22" s="151">
        <f>M22/J22</f>
        <v>0.88700607902735551</v>
      </c>
      <c r="AC22" s="349">
        <f>AB38</f>
        <v>0.88705669908535201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1157</v>
      </c>
      <c r="G23" s="94">
        <f t="shared" si="5"/>
        <v>60002.02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1767.1616461603714</v>
      </c>
      <c r="N23" s="98">
        <f>M23/L23</f>
        <v>70.686465846414862</v>
      </c>
      <c r="O23" s="100">
        <f>L23-I23</f>
        <v>0</v>
      </c>
      <c r="P23" s="101">
        <f>N23-K23</f>
        <v>-9.3135341535851381</v>
      </c>
      <c r="Q23" s="102">
        <f>N23/K23</f>
        <v>0.88358082308018582</v>
      </c>
      <c r="R23" s="272"/>
      <c r="S23" s="1">
        <v>0.34513888888888888</v>
      </c>
      <c r="T23" s="2">
        <v>0.3724189814814815</v>
      </c>
      <c r="U23" s="103">
        <v>4.9999999999999822</v>
      </c>
      <c r="V23" s="104">
        <v>39.283333333333374</v>
      </c>
      <c r="W23" s="105"/>
      <c r="X23" s="106"/>
      <c r="Y23" s="264"/>
      <c r="Z23" s="265"/>
      <c r="AA23" s="110">
        <f>M23-J23</f>
        <v>-232.83835383962855</v>
      </c>
      <c r="AB23" s="102">
        <f>M23/J23</f>
        <v>0.88358082308018571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3332</v>
      </c>
      <c r="G24" s="94">
        <f t="shared" si="5"/>
        <v>198320.64000000001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1781.5535422545672</v>
      </c>
      <c r="N24" s="98">
        <f>M24/L24</f>
        <v>71.262141690182688</v>
      </c>
      <c r="O24" s="100">
        <f>L24-I24</f>
        <v>0</v>
      </c>
      <c r="P24" s="101">
        <f>N24-K24</f>
        <v>-8.7378583098173124</v>
      </c>
      <c r="Q24" s="102">
        <f>N24/K24</f>
        <v>0.8907767711272836</v>
      </c>
      <c r="R24" s="272"/>
      <c r="S24" s="1">
        <v>0.37569444444444444</v>
      </c>
      <c r="T24" s="2">
        <v>0.45362268518518517</v>
      </c>
      <c r="U24" s="103">
        <v>4.7166666666666313</v>
      </c>
      <c r="V24" s="104">
        <v>112.21666666666665</v>
      </c>
      <c r="W24" s="105">
        <v>0.45362268518518517</v>
      </c>
      <c r="X24" s="106">
        <v>0.49339120370370371</v>
      </c>
      <c r="Y24" s="264"/>
      <c r="Z24" s="265"/>
      <c r="AA24" s="110">
        <f>M24-J24</f>
        <v>-218.44645774543278</v>
      </c>
      <c r="AB24" s="102">
        <f>M24/J24</f>
        <v>0.8907767711272836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1789</v>
      </c>
      <c r="G25" s="94">
        <f t="shared" si="5"/>
        <v>138361.26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1773.7262462131653</v>
      </c>
      <c r="N25" s="98">
        <f>M25/L25</f>
        <v>70.949049848526613</v>
      </c>
      <c r="O25" s="100">
        <f>L25-I25</f>
        <v>0</v>
      </c>
      <c r="P25" s="101">
        <f>N25-K25</f>
        <v>-9.050950151473387</v>
      </c>
      <c r="Q25" s="102">
        <f>N25/K25</f>
        <v>0.88686312310658266</v>
      </c>
      <c r="R25" s="272"/>
      <c r="S25" s="1">
        <v>0.49339120370370371</v>
      </c>
      <c r="T25" s="2">
        <v>0.53541666666666665</v>
      </c>
      <c r="U25" s="103">
        <v>57.266666666666694</v>
      </c>
      <c r="V25" s="104">
        <v>60.516666666666637</v>
      </c>
      <c r="W25" s="105"/>
      <c r="X25" s="106"/>
      <c r="Y25" s="264"/>
      <c r="Z25" s="265"/>
      <c r="AA25" s="110">
        <f>M25-J25</f>
        <v>-226.27375378683473</v>
      </c>
      <c r="AB25" s="102">
        <f>M25/J25</f>
        <v>0.88686312310658266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1774.1133981707039</v>
      </c>
      <c r="N38" s="138">
        <f t="shared" ref="N38:N44" si="10">M38/L38</f>
        <v>70.964535926828162</v>
      </c>
      <c r="O38" s="139">
        <f t="shared" ref="O38:O44" si="11">L38-I38</f>
        <v>0</v>
      </c>
      <c r="P38" s="140">
        <f t="shared" ref="P38:P44" si="12">N38-K38</f>
        <v>-9.0354640731718376</v>
      </c>
      <c r="Q38" s="141">
        <f t="shared" ref="Q38:Q44" si="13">N38/K38</f>
        <v>0.88705669908535201</v>
      </c>
      <c r="R38" s="273"/>
      <c r="S38" s="142">
        <f>S22</f>
        <v>0.25027777777777777</v>
      </c>
      <c r="T38" s="143">
        <f>INDEX(T22:T37,COUNTA(T22:T37))</f>
        <v>0.53541666666666665</v>
      </c>
      <c r="U38" s="144"/>
      <c r="V38" s="155"/>
      <c r="W38" s="134"/>
      <c r="X38" s="138"/>
      <c r="Y38" s="260"/>
      <c r="Z38" s="261"/>
      <c r="AA38" s="156">
        <f t="shared" ref="AA38:AA44" si="14">M38-J38</f>
        <v>-225.88660182929607</v>
      </c>
      <c r="AB38" s="141">
        <f t="shared" ref="AB38:AB44" si="15">M38/J38</f>
        <v>0.88705669908535201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3255</v>
      </c>
      <c r="G39" s="158">
        <f t="shared" ref="G39:G44" si="16">E39*F39</f>
        <v>186511.5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17">F39/V39*60</f>
        <v>1592.1195652173922</v>
      </c>
      <c r="N39" s="162">
        <f t="shared" si="10"/>
        <v>72.369071146245105</v>
      </c>
      <c r="O39" s="164">
        <f t="shared" si="11"/>
        <v>0</v>
      </c>
      <c r="P39" s="165">
        <f t="shared" si="12"/>
        <v>-9.4491106719367082</v>
      </c>
      <c r="Q39" s="151">
        <f t="shared" si="13"/>
        <v>0.88451086956521796</v>
      </c>
      <c r="R39" s="271">
        <f>Q55</f>
        <v>0.88396384806754036</v>
      </c>
      <c r="S39" s="166">
        <v>0.2502314814814815</v>
      </c>
      <c r="T39" s="167">
        <v>0.33541666666666664</v>
      </c>
      <c r="U39" s="168"/>
      <c r="V39" s="169">
        <v>122.6666666666666</v>
      </c>
      <c r="W39" s="86"/>
      <c r="X39" s="87"/>
      <c r="Y39" s="274"/>
      <c r="Z39" s="275"/>
      <c r="AA39" s="108">
        <f t="shared" si="14"/>
        <v>-207.88043478260784</v>
      </c>
      <c r="AB39" s="151">
        <f t="shared" si="15"/>
        <v>0.88451086956521785</v>
      </c>
      <c r="AC39" s="349">
        <f>AB55</f>
        <v>0.88396384806754047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2046</v>
      </c>
      <c r="G40" s="94">
        <f t="shared" si="16"/>
        <v>115455.78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1768.4513805522208</v>
      </c>
      <c r="N40" s="98">
        <f t="shared" si="10"/>
        <v>80.38415366146458</v>
      </c>
      <c r="O40" s="100">
        <f t="shared" si="11"/>
        <v>0</v>
      </c>
      <c r="P40" s="101">
        <f t="shared" si="12"/>
        <v>-10.524937247626326</v>
      </c>
      <c r="Q40" s="102">
        <f t="shared" si="13"/>
        <v>0.88422569027611042</v>
      </c>
      <c r="R40" s="272"/>
      <c r="S40" s="1">
        <v>0.33958333333333335</v>
      </c>
      <c r="T40" s="2">
        <v>0.38778935185185187</v>
      </c>
      <c r="U40" s="103">
        <v>6.0000000000000586</v>
      </c>
      <c r="V40" s="104">
        <v>69.416666666666671</v>
      </c>
      <c r="W40" s="105"/>
      <c r="X40" s="106"/>
      <c r="Y40" s="264"/>
      <c r="Z40" s="265"/>
      <c r="AA40" s="110">
        <f t="shared" si="14"/>
        <v>-231.54861944777917</v>
      </c>
      <c r="AB40" s="102">
        <f t="shared" si="15"/>
        <v>0.88422569027611042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2713</v>
      </c>
      <c r="G41" s="94">
        <f t="shared" si="16"/>
        <v>145850.88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 t="shared" si="17"/>
        <v>1768.706990220935</v>
      </c>
      <c r="N41" s="98">
        <f t="shared" si="10"/>
        <v>80.395772282769769</v>
      </c>
      <c r="O41" s="100">
        <f t="shared" si="11"/>
        <v>0</v>
      </c>
      <c r="P41" s="101">
        <f t="shared" si="12"/>
        <v>-10.513318626321137</v>
      </c>
      <c r="Q41" s="102">
        <f t="shared" si="13"/>
        <v>0.88435349511046746</v>
      </c>
      <c r="R41" s="272"/>
      <c r="S41" s="1">
        <v>0.39097222222222222</v>
      </c>
      <c r="T41" s="2">
        <v>0.45488425925925924</v>
      </c>
      <c r="U41" s="103">
        <v>4.5833333333333037</v>
      </c>
      <c r="V41" s="104">
        <v>92.033333333333303</v>
      </c>
      <c r="W41" s="105"/>
      <c r="X41" s="106"/>
      <c r="Y41" s="264"/>
      <c r="Z41" s="265"/>
      <c r="AA41" s="110">
        <f t="shared" si="14"/>
        <v>-231.29300977906496</v>
      </c>
      <c r="AB41" s="102">
        <f t="shared" si="15"/>
        <v>0.88435349511046757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1406</v>
      </c>
      <c r="G42" s="94">
        <f t="shared" si="16"/>
        <v>66602.22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1768.553459119496</v>
      </c>
      <c r="N42" s="98">
        <f t="shared" si="10"/>
        <v>84.216831386642667</v>
      </c>
      <c r="O42" s="100">
        <f t="shared" si="11"/>
        <v>0</v>
      </c>
      <c r="P42" s="101">
        <f t="shared" si="12"/>
        <v>-11.021263851452574</v>
      </c>
      <c r="Q42" s="102">
        <f t="shared" si="13"/>
        <v>0.88427672955974801</v>
      </c>
      <c r="R42" s="272"/>
      <c r="S42" s="1">
        <v>0.45923611111111112</v>
      </c>
      <c r="T42" s="2">
        <v>0.49236111111111114</v>
      </c>
      <c r="U42" s="103">
        <v>6.2666666666667137</v>
      </c>
      <c r="V42" s="104">
        <v>47.700000000000024</v>
      </c>
      <c r="W42" s="105">
        <v>0.49236111111111114</v>
      </c>
      <c r="X42" s="106">
        <v>0.53263888888888888</v>
      </c>
      <c r="Y42" s="264"/>
      <c r="Z42" s="265"/>
      <c r="AA42" s="110">
        <f t="shared" si="14"/>
        <v>-231.44654088050402</v>
      </c>
      <c r="AB42" s="102">
        <f t="shared" si="15"/>
        <v>0.88427672955974801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544</v>
      </c>
      <c r="G43" s="94">
        <f t="shared" si="16"/>
        <v>31171.199999999997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1765.9152389540063</v>
      </c>
      <c r="N43" s="98">
        <f t="shared" si="10"/>
        <v>88.295761947700313</v>
      </c>
      <c r="O43" s="100">
        <f t="shared" si="11"/>
        <v>0</v>
      </c>
      <c r="P43" s="101">
        <f t="shared" si="12"/>
        <v>-11.704238052299687</v>
      </c>
      <c r="Q43" s="102">
        <f t="shared" si="13"/>
        <v>0.88295761947700313</v>
      </c>
      <c r="R43" s="272"/>
      <c r="S43" s="1">
        <v>0.53263888888888888</v>
      </c>
      <c r="T43" s="2">
        <v>0.54547453703703708</v>
      </c>
      <c r="U43" s="103">
        <v>57.999999999999957</v>
      </c>
      <c r="V43" s="104">
        <v>18.483333333333398</v>
      </c>
      <c r="W43" s="105"/>
      <c r="X43" s="106"/>
      <c r="Y43" s="264"/>
      <c r="Z43" s="265"/>
      <c r="AA43" s="110">
        <f t="shared" si="14"/>
        <v>-234.08476104599367</v>
      </c>
      <c r="AB43" s="102">
        <f t="shared" si="15"/>
        <v>0.88295761947700313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1045</v>
      </c>
      <c r="G44" s="114">
        <f t="shared" si="16"/>
        <v>62031.199999999997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1767.0267731329261</v>
      </c>
      <c r="N44" s="98">
        <f t="shared" si="10"/>
        <v>88.351338656646305</v>
      </c>
      <c r="O44" s="100">
        <f t="shared" si="11"/>
        <v>0</v>
      </c>
      <c r="P44" s="101">
        <f t="shared" si="12"/>
        <v>-11.648661343353695</v>
      </c>
      <c r="Q44" s="102">
        <f t="shared" si="13"/>
        <v>0.88351338656646305</v>
      </c>
      <c r="R44" s="272"/>
      <c r="S44" s="1">
        <v>0.5493055555555556</v>
      </c>
      <c r="T44" s="2">
        <v>0.57394675925925931</v>
      </c>
      <c r="U44" s="103">
        <v>5.5166666666666764</v>
      </c>
      <c r="V44" s="104">
        <v>35.483333333333334</v>
      </c>
      <c r="W44" s="105"/>
      <c r="X44" s="106"/>
      <c r="Y44" s="264"/>
      <c r="Z44" s="265"/>
      <c r="AA44" s="110">
        <f t="shared" si="14"/>
        <v>-232.97322686707389</v>
      </c>
      <c r="AB44" s="102">
        <f t="shared" si="15"/>
        <v>0.88351338656646305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21.166666666666668</v>
      </c>
      <c r="J55" s="137">
        <f t="shared" si="18"/>
        <v>1966.6666666666667</v>
      </c>
      <c r="K55" s="138">
        <f t="shared" ref="K55" si="19">J55/I55</f>
        <v>92.913385826771659</v>
      </c>
      <c r="L55" s="136">
        <f t="shared" ref="L55:M55" si="20">AVERAGE(L39:L54)</f>
        <v>21.166666666666668</v>
      </c>
      <c r="M55" s="137">
        <f t="shared" si="20"/>
        <v>1738.4622345328296</v>
      </c>
      <c r="N55" s="138">
        <f>M55/L55</f>
        <v>82.13207407241714</v>
      </c>
      <c r="O55" s="139">
        <f>L55-I55</f>
        <v>0</v>
      </c>
      <c r="P55" s="140">
        <f>N55-K55</f>
        <v>-10.781311754354519</v>
      </c>
      <c r="Q55" s="141">
        <f>N55/K55</f>
        <v>0.88396384806754036</v>
      </c>
      <c r="R55" s="273"/>
      <c r="S55" s="142">
        <f>S39</f>
        <v>0.2502314814814815</v>
      </c>
      <c r="T55" s="143">
        <f>INDEX(T39:T54,COUNTA(T39:T54))</f>
        <v>0.57394675925925931</v>
      </c>
      <c r="U55" s="144"/>
      <c r="V55" s="155"/>
      <c r="W55" s="187"/>
      <c r="X55" s="188"/>
      <c r="Y55" s="260"/>
      <c r="Z55" s="261"/>
      <c r="AA55" s="156">
        <f>M55-J55</f>
        <v>-228.20443213383714</v>
      </c>
      <c r="AB55" s="141">
        <f>M55/J55</f>
        <v>0.88396384806754047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1375</v>
      </c>
      <c r="G56" s="158">
        <f t="shared" ref="G56:G59" si="21">E56*F56</f>
        <v>81592.5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1767.857142857144</v>
      </c>
      <c r="N56" s="162">
        <f>M56/L56</f>
        <v>73.660714285714334</v>
      </c>
      <c r="O56" s="164">
        <f>L56-I56</f>
        <v>0</v>
      </c>
      <c r="P56" s="165">
        <f>N56-K56</f>
        <v>-9.6726190476189942</v>
      </c>
      <c r="Q56" s="151">
        <f>N56/K56</f>
        <v>0.88392857142857206</v>
      </c>
      <c r="R56" s="271">
        <f>Q72</f>
        <v>0.88468080965951512</v>
      </c>
      <c r="S56" s="166">
        <v>0.2502314814814815</v>
      </c>
      <c r="T56" s="167">
        <v>0.28263888888888888</v>
      </c>
      <c r="U56" s="168"/>
      <c r="V56" s="169">
        <v>46.666666666666636</v>
      </c>
      <c r="W56" s="167"/>
      <c r="X56" s="170"/>
      <c r="Y56" s="274"/>
      <c r="Z56" s="275"/>
      <c r="AA56" s="108">
        <f>M56-J56</f>
        <v>-232.14285714285597</v>
      </c>
      <c r="AB56" s="151">
        <f>M56/J56</f>
        <v>0.88392857142857206</v>
      </c>
      <c r="AC56" s="276">
        <f>AB72</f>
        <v>0.88468080965951501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2673</v>
      </c>
      <c r="G57" s="94">
        <f t="shared" si="21"/>
        <v>156824.91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1772.4811199115852</v>
      </c>
      <c r="N57" s="98">
        <f>M57/L57</f>
        <v>77.064396517895005</v>
      </c>
      <c r="O57" s="100">
        <f>L57-I57</f>
        <v>0</v>
      </c>
      <c r="P57" s="101">
        <f>N57-K57</f>
        <v>-9.8921252212354318</v>
      </c>
      <c r="Q57" s="102">
        <f>N57/K57</f>
        <v>0.88624055995579254</v>
      </c>
      <c r="R57" s="272"/>
      <c r="S57" s="1">
        <v>0.28680555555555554</v>
      </c>
      <c r="T57" s="2">
        <v>0.34964120370370372</v>
      </c>
      <c r="U57" s="103">
        <v>5.9999999999999787</v>
      </c>
      <c r="V57" s="104">
        <v>90.483333333333377</v>
      </c>
      <c r="W57" s="105"/>
      <c r="X57" s="106"/>
      <c r="Y57" s="264"/>
      <c r="Z57" s="265"/>
      <c r="AA57" s="110">
        <f>M57-J57</f>
        <v>-227.51888008841479</v>
      </c>
      <c r="AB57" s="102">
        <f>M57/J57</f>
        <v>0.88624055995579265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1936</v>
      </c>
      <c r="G58" s="94">
        <f t="shared" si="21"/>
        <v>138520.79999999999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1768.9340101522826</v>
      </c>
      <c r="N58" s="98">
        <f>M58/L58</f>
        <v>76.910174354447065</v>
      </c>
      <c r="O58" s="100">
        <f>L58-I58</f>
        <v>0</v>
      </c>
      <c r="P58" s="101">
        <f>N58-K58</f>
        <v>-10.046347384683372</v>
      </c>
      <c r="Q58" s="102">
        <f>N58/K58</f>
        <v>0.88446700507614118</v>
      </c>
      <c r="R58" s="272"/>
      <c r="S58" s="1">
        <v>0.35300925925925924</v>
      </c>
      <c r="T58" s="2">
        <v>0.39861111111111114</v>
      </c>
      <c r="U58" s="103">
        <v>4.8499999999999588</v>
      </c>
      <c r="V58" s="104">
        <v>65.666666666666728</v>
      </c>
      <c r="W58" s="105"/>
      <c r="X58" s="106"/>
      <c r="Y58" s="264"/>
      <c r="Z58" s="265"/>
      <c r="AA58" s="110">
        <f>M58-J58</f>
        <v>-231.06598984771745</v>
      </c>
      <c r="AB58" s="102">
        <f>M58/J58</f>
        <v>0.88446700507614129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2639</v>
      </c>
      <c r="G59" s="94">
        <f t="shared" si="21"/>
        <v>157126.06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1768.1742043551087</v>
      </c>
      <c r="N59" s="98">
        <f>M59/L59</f>
        <v>76.877139319787332</v>
      </c>
      <c r="O59" s="100">
        <f>L59-I59</f>
        <v>0</v>
      </c>
      <c r="P59" s="101">
        <f>N59-K59</f>
        <v>-10.079382419343105</v>
      </c>
      <c r="Q59" s="102">
        <f>N59/K59</f>
        <v>0.88408710217755426</v>
      </c>
      <c r="R59" s="272"/>
      <c r="S59" s="1">
        <v>0.40239583333333334</v>
      </c>
      <c r="T59" s="2">
        <v>0.46458333333333335</v>
      </c>
      <c r="U59" s="103">
        <v>5.4499999999999726</v>
      </c>
      <c r="V59" s="104">
        <v>89.550000000000011</v>
      </c>
      <c r="W59" s="105"/>
      <c r="X59" s="106"/>
      <c r="Y59" s="264"/>
      <c r="Z59" s="265"/>
      <c r="AA59" s="110">
        <f>M59-J59</f>
        <v>-231.82579564489129</v>
      </c>
      <c r="AB59" s="102">
        <f>M59/J59</f>
        <v>0.88408710217755437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1769.3616193190301</v>
      </c>
      <c r="N72" s="138">
        <f t="shared" ref="N72:N79" si="25">M72/L72</f>
        <v>76.101575024474414</v>
      </c>
      <c r="O72" s="139">
        <f t="shared" ref="O72:O79" si="26">L72-I72</f>
        <v>0</v>
      </c>
      <c r="P72" s="140">
        <f t="shared" ref="P72:P79" si="27">N72-K72</f>
        <v>-9.9199303518696667</v>
      </c>
      <c r="Q72" s="141">
        <f t="shared" ref="Q72:Q79" si="28">N72/K72</f>
        <v>0.88468080965951512</v>
      </c>
      <c r="R72" s="273"/>
      <c r="S72" s="142">
        <f>S56</f>
        <v>0.2502314814814815</v>
      </c>
      <c r="T72" s="143">
        <f>INDEX(T56:T71,COUNTA(T56:T71))</f>
        <v>0.46458333333333335</v>
      </c>
      <c r="U72" s="144"/>
      <c r="V72" s="155"/>
      <c r="W72" s="134"/>
      <c r="X72" s="138"/>
      <c r="Y72" s="260"/>
      <c r="Z72" s="261"/>
      <c r="AA72" s="156">
        <f t="shared" ref="AA72:AA79" si="29">M72-J72</f>
        <v>-230.63838068096993</v>
      </c>
      <c r="AB72" s="141">
        <f t="shared" ref="AB72:AB79" si="30">M72/J72</f>
        <v>0.88468080965951501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1390</v>
      </c>
      <c r="G73" s="158">
        <f t="shared" ref="G73:G79" si="31">E73*F73</f>
        <v>51235.4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3251.4619883040918</v>
      </c>
      <c r="N73" s="162">
        <f t="shared" si="25"/>
        <v>154.83152325257581</v>
      </c>
      <c r="O73" s="164">
        <f t="shared" si="26"/>
        <v>0</v>
      </c>
      <c r="P73" s="165">
        <f t="shared" si="27"/>
        <v>-16.59704817599561</v>
      </c>
      <c r="Q73" s="151">
        <f t="shared" si="28"/>
        <v>0.90318388564002561</v>
      </c>
      <c r="R73" s="271">
        <f>Q89</f>
        <v>0.88731596978075966</v>
      </c>
      <c r="S73" s="166">
        <v>0.25024305555555554</v>
      </c>
      <c r="T73" s="167">
        <v>0.26805555555555555</v>
      </c>
      <c r="U73" s="168"/>
      <c r="V73" s="169">
        <v>25.650000000000013</v>
      </c>
      <c r="W73" s="167"/>
      <c r="X73" s="170"/>
      <c r="Y73" s="274"/>
      <c r="Z73" s="275"/>
      <c r="AA73" s="108">
        <f t="shared" si="29"/>
        <v>-348.53801169590815</v>
      </c>
      <c r="AB73" s="151">
        <f t="shared" si="30"/>
        <v>0.9031838856400255</v>
      </c>
      <c r="AC73" s="276">
        <f>AB89</f>
        <v>0.88731596978075966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1855</v>
      </c>
      <c r="G74" s="94">
        <f t="shared" si="31"/>
        <v>71658.650000000009</v>
      </c>
      <c r="H74" s="95"/>
      <c r="I74" s="96">
        <v>20</v>
      </c>
      <c r="J74" s="97">
        <v>3600</v>
      </c>
      <c r="K74" s="98">
        <f t="shared" ref="K74:K111" si="33">J74/I74</f>
        <v>180</v>
      </c>
      <c r="L74" s="99">
        <v>20</v>
      </c>
      <c r="M74" s="97">
        <f t="shared" si="32"/>
        <v>3251.217137293082</v>
      </c>
      <c r="N74" s="98">
        <f t="shared" si="25"/>
        <v>162.56085686465411</v>
      </c>
      <c r="O74" s="100">
        <f t="shared" si="26"/>
        <v>0</v>
      </c>
      <c r="P74" s="101">
        <f t="shared" si="27"/>
        <v>-17.439143135345887</v>
      </c>
      <c r="Q74" s="102">
        <f t="shared" si="28"/>
        <v>0.90311587147030059</v>
      </c>
      <c r="R74" s="272"/>
      <c r="S74" s="1">
        <v>0.27152777777777776</v>
      </c>
      <c r="T74" s="2">
        <v>0.29530092592592594</v>
      </c>
      <c r="U74" s="103">
        <v>4.9999999999999822</v>
      </c>
      <c r="V74" s="104">
        <v>34.233333333333384</v>
      </c>
      <c r="W74" s="105"/>
      <c r="X74" s="106"/>
      <c r="Y74" s="264"/>
      <c r="Z74" s="265"/>
      <c r="AA74" s="110">
        <f t="shared" si="29"/>
        <v>-348.78286270691797</v>
      </c>
      <c r="AB74" s="102">
        <f t="shared" si="30"/>
        <v>0.90311587147030059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1811</v>
      </c>
      <c r="G75" s="94">
        <f t="shared" si="31"/>
        <v>68818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3251.6708229426458</v>
      </c>
      <c r="N75" s="98">
        <f t="shared" si="25"/>
        <v>154.84146775917361</v>
      </c>
      <c r="O75" s="100">
        <f t="shared" si="26"/>
        <v>0</v>
      </c>
      <c r="P75" s="101">
        <f t="shared" si="27"/>
        <v>-16.587103669397806</v>
      </c>
      <c r="Q75" s="102">
        <f t="shared" si="28"/>
        <v>0.90324189526184617</v>
      </c>
      <c r="R75" s="272"/>
      <c r="S75" s="1">
        <v>0.2986111111111111</v>
      </c>
      <c r="T75" s="2">
        <v>0.32181712962962961</v>
      </c>
      <c r="U75" s="103">
        <v>4.7666666666666391</v>
      </c>
      <c r="V75" s="104">
        <v>33.416666666666643</v>
      </c>
      <c r="W75" s="105"/>
      <c r="X75" s="106"/>
      <c r="Y75" s="264"/>
      <c r="Z75" s="265"/>
      <c r="AA75" s="110">
        <f t="shared" si="29"/>
        <v>-348.32917705735417</v>
      </c>
      <c r="AB75" s="102">
        <f t="shared" si="30"/>
        <v>0.90324189526184606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1370</v>
      </c>
      <c r="G76" s="94">
        <f t="shared" si="31"/>
        <v>42839.9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3113.6363636363672</v>
      </c>
      <c r="N76" s="98">
        <f t="shared" si="25"/>
        <v>163.8755980861246</v>
      </c>
      <c r="O76" s="100">
        <f t="shared" si="26"/>
        <v>0</v>
      </c>
      <c r="P76" s="101">
        <f t="shared" si="27"/>
        <v>-25.598086124401732</v>
      </c>
      <c r="Q76" s="102">
        <f t="shared" si="28"/>
        <v>0.86489898989899083</v>
      </c>
      <c r="R76" s="272"/>
      <c r="S76" s="1">
        <v>0.32500000000000001</v>
      </c>
      <c r="T76" s="2">
        <v>0.34333333333333332</v>
      </c>
      <c r="U76" s="103">
        <v>4.5833333333333837</v>
      </c>
      <c r="V76" s="104">
        <v>26.39999999999997</v>
      </c>
      <c r="W76" s="105"/>
      <c r="X76" s="106"/>
      <c r="Y76" s="264"/>
      <c r="Z76" s="265"/>
      <c r="AA76" s="190">
        <f t="shared" si="29"/>
        <v>-486.36363636363285</v>
      </c>
      <c r="AB76" s="191">
        <f t="shared" si="30"/>
        <v>0.86489898989899083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2237</v>
      </c>
      <c r="G77" s="94">
        <f t="shared" si="31"/>
        <v>84871.78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3112.9493621955899</v>
      </c>
      <c r="N77" s="98">
        <f t="shared" si="25"/>
        <v>148.23568391407571</v>
      </c>
      <c r="O77" s="100">
        <f t="shared" si="26"/>
        <v>0</v>
      </c>
      <c r="P77" s="101">
        <f t="shared" si="27"/>
        <v>-23.192887514495709</v>
      </c>
      <c r="Q77" s="102">
        <f t="shared" si="28"/>
        <v>0.86470815616544172</v>
      </c>
      <c r="R77" s="272"/>
      <c r="S77" s="1">
        <v>0.34652777777777777</v>
      </c>
      <c r="T77" s="2">
        <v>0.37646990740740743</v>
      </c>
      <c r="U77" s="103">
        <v>4.5999999999999996</v>
      </c>
      <c r="V77" s="104">
        <v>43.116666666666717</v>
      </c>
      <c r="W77" s="105"/>
      <c r="X77" s="106"/>
      <c r="Y77" s="264"/>
      <c r="Z77" s="265"/>
      <c r="AA77" s="190">
        <f t="shared" si="29"/>
        <v>-487.05063780441014</v>
      </c>
      <c r="AB77" s="191">
        <f t="shared" si="30"/>
        <v>0.86470815616544161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1422</v>
      </c>
      <c r="G78" s="114">
        <f t="shared" si="31"/>
        <v>82092.06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1592.7815805849405</v>
      </c>
      <c r="N78" s="98">
        <f t="shared" si="25"/>
        <v>72.399162753860935</v>
      </c>
      <c r="O78" s="100">
        <f t="shared" si="26"/>
        <v>0</v>
      </c>
      <c r="P78" s="101">
        <f t="shared" si="27"/>
        <v>-9.419019064320878</v>
      </c>
      <c r="Q78" s="102">
        <f t="shared" si="28"/>
        <v>0.88487865588052261</v>
      </c>
      <c r="R78" s="272"/>
      <c r="S78" s="1">
        <v>0.38085648148148149</v>
      </c>
      <c r="T78" s="2">
        <v>0.41805555555555557</v>
      </c>
      <c r="U78" s="103">
        <v>6.3166666666666416</v>
      </c>
      <c r="V78" s="104">
        <v>53.566666666666677</v>
      </c>
      <c r="W78" s="105"/>
      <c r="X78" s="106"/>
      <c r="Y78" s="264"/>
      <c r="Z78" s="265"/>
      <c r="AA78" s="190">
        <f t="shared" si="29"/>
        <v>-207.21841941505954</v>
      </c>
      <c r="AB78" s="191">
        <f t="shared" si="30"/>
        <v>0.8848786558805225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1541</v>
      </c>
      <c r="G79" s="114">
        <f t="shared" si="31"/>
        <v>88961.93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1592.3076923076926</v>
      </c>
      <c r="N79" s="98">
        <f t="shared" si="25"/>
        <v>72.377622377622387</v>
      </c>
      <c r="O79" s="119">
        <f t="shared" si="26"/>
        <v>0</v>
      </c>
      <c r="P79" s="120">
        <f t="shared" si="27"/>
        <v>-9.4405594405594258</v>
      </c>
      <c r="Q79" s="121">
        <f t="shared" si="28"/>
        <v>0.8846153846153848</v>
      </c>
      <c r="R79" s="272"/>
      <c r="S79" s="1">
        <v>0.42152777777777778</v>
      </c>
      <c r="T79" s="2">
        <v>0.46185185185185185</v>
      </c>
      <c r="U79" s="103">
        <v>4.9999999999999822</v>
      </c>
      <c r="V79" s="104">
        <v>58.066666666666656</v>
      </c>
      <c r="W79" s="105"/>
      <c r="X79" s="106"/>
      <c r="Y79" s="264"/>
      <c r="Z79" s="265"/>
      <c r="AA79" s="190">
        <f t="shared" si="29"/>
        <v>-207.69230769230739</v>
      </c>
      <c r="AB79" s="191">
        <f t="shared" si="30"/>
        <v>0.8846153846153848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2738.0035638949157</v>
      </c>
      <c r="N89" s="138">
        <f>M89/L89</f>
        <v>131.27414347441376</v>
      </c>
      <c r="O89" s="139">
        <f>L89-I89</f>
        <v>0</v>
      </c>
      <c r="P89" s="140">
        <f>N89-K89</f>
        <v>-16.671062005038294</v>
      </c>
      <c r="Q89" s="141">
        <f>N89/K89</f>
        <v>0.88731596978075966</v>
      </c>
      <c r="R89" s="273"/>
      <c r="S89" s="142">
        <f>S73</f>
        <v>0.25024305555555554</v>
      </c>
      <c r="T89" s="143">
        <f>INDEX(T73:T88,COUNTA(T73:T88))</f>
        <v>0.46185185185185185</v>
      </c>
      <c r="U89" s="144"/>
      <c r="V89" s="155"/>
      <c r="W89" s="134"/>
      <c r="X89" s="138"/>
      <c r="Y89" s="260"/>
      <c r="Z89" s="261"/>
      <c r="AA89" s="156">
        <f>M89-J89</f>
        <v>-347.71072181937006</v>
      </c>
      <c r="AB89" s="141">
        <f>M89/J89</f>
        <v>0.88731596978075966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4386</v>
      </c>
      <c r="G90" s="158">
        <f t="shared" ref="G90:G93" si="37">E90*F90</f>
        <v>157150.38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2907.3098876818258</v>
      </c>
      <c r="N90" s="162">
        <f>M90/L90</f>
        <v>242.27582397348547</v>
      </c>
      <c r="O90" s="164">
        <f>L90-I90</f>
        <v>0</v>
      </c>
      <c r="P90" s="165">
        <f>N90-K90</f>
        <v>-30.474176026514527</v>
      </c>
      <c r="Q90" s="151">
        <f>N90/K90</f>
        <v>0.88827066534733445</v>
      </c>
      <c r="R90" s="271">
        <f>Q106</f>
        <v>0.8779069003542751</v>
      </c>
      <c r="S90" s="166">
        <v>0.25033564814814813</v>
      </c>
      <c r="T90" s="167">
        <v>0.31319444444444444</v>
      </c>
      <c r="U90" s="168"/>
      <c r="V90" s="169">
        <v>90.516666666666694</v>
      </c>
      <c r="W90" s="172"/>
      <c r="X90" s="150"/>
      <c r="Y90" s="274"/>
      <c r="Z90" s="275"/>
      <c r="AA90" s="108">
        <f>M90-J90</f>
        <v>-365.69011231817422</v>
      </c>
      <c r="AB90" s="151">
        <f>M90/J90</f>
        <v>0.88827066534733445</v>
      </c>
      <c r="AC90" s="276">
        <f>AB106</f>
        <v>0.8779069003542751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3420</v>
      </c>
      <c r="G91" s="94">
        <f t="shared" si="37"/>
        <v>124522.19999999998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2907.2018890200716</v>
      </c>
      <c r="N91" s="98">
        <f>M91/L91</f>
        <v>264.29108082000653</v>
      </c>
      <c r="O91" s="100">
        <f>L91-I91</f>
        <v>0</v>
      </c>
      <c r="P91" s="101">
        <f>N91-K91</f>
        <v>-33.254373725448033</v>
      </c>
      <c r="Q91" s="102">
        <f>N91/K91</f>
        <v>0.88823766850597974</v>
      </c>
      <c r="R91" s="272"/>
      <c r="S91" s="1">
        <v>0.31695601851851851</v>
      </c>
      <c r="T91" s="2">
        <v>0.3659722222222222</v>
      </c>
      <c r="U91" s="103">
        <v>5.4166666666666607</v>
      </c>
      <c r="V91" s="104">
        <v>70.583333333333314</v>
      </c>
      <c r="W91" s="105"/>
      <c r="X91" s="106"/>
      <c r="Y91" s="264"/>
      <c r="Z91" s="265"/>
      <c r="AA91" s="110">
        <f>M91-J91</f>
        <v>-365.79811097992842</v>
      </c>
      <c r="AB91" s="102">
        <f>M91/J91</f>
        <v>0.88823766850597974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30.84</v>
      </c>
      <c r="F92" s="93">
        <v>2998</v>
      </c>
      <c r="G92" s="94">
        <f t="shared" si="37"/>
        <v>92458.319999999992</v>
      </c>
      <c r="H92" s="112"/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2594.4230769230794</v>
      </c>
      <c r="N92" s="98">
        <f>M92/L92</f>
        <v>172.96153846153862</v>
      </c>
      <c r="O92" s="100">
        <f>L92-I92</f>
        <v>0</v>
      </c>
      <c r="P92" s="101">
        <f>N92-K92</f>
        <v>-27.038461538461377</v>
      </c>
      <c r="Q92" s="102">
        <f>N92/K92</f>
        <v>0.86480769230769317</v>
      </c>
      <c r="R92" s="272"/>
      <c r="S92" s="1">
        <v>0.43125000000000002</v>
      </c>
      <c r="T92" s="2">
        <v>0.47939814814814813</v>
      </c>
      <c r="U92" s="103">
        <v>5.0000000000000622</v>
      </c>
      <c r="V92" s="104">
        <v>69.333333333333272</v>
      </c>
      <c r="W92" s="105">
        <v>0.47939814814814813</v>
      </c>
      <c r="X92" s="106">
        <v>0.51809027777777783</v>
      </c>
      <c r="Y92" s="264"/>
      <c r="Z92" s="265"/>
      <c r="AA92" s="110">
        <f>M92-J92</f>
        <v>-405.57692307692059</v>
      </c>
      <c r="AB92" s="102">
        <f>M92/J92</f>
        <v>0.86480769230769317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1561</v>
      </c>
      <c r="G93" s="114">
        <f t="shared" si="37"/>
        <v>53433.029999999992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2605.2851182197596</v>
      </c>
      <c r="N93" s="98">
        <f>M93/L93</f>
        <v>162.83031988873498</v>
      </c>
      <c r="O93" s="100">
        <f>L93-I93</f>
        <v>0</v>
      </c>
      <c r="P93" s="101">
        <f>N93-K93</f>
        <v>-24.669680111265023</v>
      </c>
      <c r="Q93" s="102">
        <f>N93/K93</f>
        <v>0.86842837273991991</v>
      </c>
      <c r="R93" s="272"/>
      <c r="S93" s="1">
        <v>0.51809027777777783</v>
      </c>
      <c r="T93" s="2">
        <v>0.54305555555555551</v>
      </c>
      <c r="U93" s="103">
        <v>55.716666666666768</v>
      </c>
      <c r="V93" s="104">
        <v>35.949999999999861</v>
      </c>
      <c r="W93" s="105"/>
      <c r="X93" s="106"/>
      <c r="Y93" s="264"/>
      <c r="Z93" s="265"/>
      <c r="AA93" s="110">
        <f>M93-J93</f>
        <v>-394.71488178024038</v>
      </c>
      <c r="AB93" s="102">
        <f>M93/J93</f>
        <v>0.86842837273991991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2753.5549929611839</v>
      </c>
      <c r="N106" s="138">
        <f t="shared" ref="N106:N111" si="41">M106/L106</f>
        <v>203.96703651564326</v>
      </c>
      <c r="O106" s="139">
        <f t="shared" ref="O106:O111" si="42">L106-I106</f>
        <v>0</v>
      </c>
      <c r="P106" s="140">
        <f t="shared" ref="P106:P111" si="43">N106-K106</f>
        <v>-28.366296817690085</v>
      </c>
      <c r="Q106" s="141">
        <f t="shared" ref="Q106:Q111" si="44">N106/K106</f>
        <v>0.8779069003542751</v>
      </c>
      <c r="R106" s="273"/>
      <c r="S106" s="142">
        <f>S90</f>
        <v>0.25033564814814813</v>
      </c>
      <c r="T106" s="143">
        <f>INDEX(T90:T105,COUNTA(T90:T105))</f>
        <v>0.54305555555555551</v>
      </c>
      <c r="U106" s="144"/>
      <c r="V106" s="155"/>
      <c r="W106" s="134"/>
      <c r="X106" s="138"/>
      <c r="Y106" s="260"/>
      <c r="Z106" s="261"/>
      <c r="AA106" s="156">
        <f t="shared" ref="AA106:AA111" si="45">M106-J106</f>
        <v>-382.94500703881613</v>
      </c>
      <c r="AB106" s="141">
        <f t="shared" ref="AB106:AB111" si="46">M106/J106</f>
        <v>0.8779069003542751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378</v>
      </c>
      <c r="G107" s="158">
        <f t="shared" ref="G107:G111" si="47">E107*F107</f>
        <v>7601.58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3255.5023923444992</v>
      </c>
      <c r="N107" s="162">
        <f t="shared" si="41"/>
        <v>542.58373205741657</v>
      </c>
      <c r="O107" s="164">
        <f t="shared" si="42"/>
        <v>0</v>
      </c>
      <c r="P107" s="165">
        <f t="shared" si="43"/>
        <v>-57.416267942583431</v>
      </c>
      <c r="Q107" s="151">
        <f t="shared" si="44"/>
        <v>0.90430622009569428</v>
      </c>
      <c r="R107" s="271">
        <f>Q123</f>
        <v>0.89111303625327576</v>
      </c>
      <c r="S107" s="192">
        <v>0.25002314814814813</v>
      </c>
      <c r="T107" s="193">
        <v>0.25486111111111109</v>
      </c>
      <c r="U107" s="168"/>
      <c r="V107" s="169">
        <v>6.9666666666666632</v>
      </c>
      <c r="W107" s="167"/>
      <c r="X107" s="170"/>
      <c r="Y107" s="274"/>
      <c r="Z107" s="275"/>
      <c r="AA107" s="108">
        <f t="shared" si="45"/>
        <v>-344.49760765550081</v>
      </c>
      <c r="AB107" s="151">
        <f t="shared" si="46"/>
        <v>0.90430622009569417</v>
      </c>
      <c r="AC107" s="276">
        <f>AB123</f>
        <v>0.89111303625327565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1445</v>
      </c>
      <c r="G108" s="94">
        <f t="shared" si="47"/>
        <v>35734.85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3255.3191489361629</v>
      </c>
      <c r="N108" s="98">
        <f t="shared" si="41"/>
        <v>542.55319148936053</v>
      </c>
      <c r="O108" s="100">
        <f t="shared" si="42"/>
        <v>0</v>
      </c>
      <c r="P108" s="101">
        <f t="shared" si="43"/>
        <v>-57.446808510639471</v>
      </c>
      <c r="Q108" s="102">
        <f t="shared" si="44"/>
        <v>0.9042553191489342</v>
      </c>
      <c r="R108" s="272"/>
      <c r="S108" s="1">
        <v>0.25858796296296294</v>
      </c>
      <c r="T108" s="2">
        <v>0.27708333333333335</v>
      </c>
      <c r="U108" s="103">
        <v>5.3666666666666529</v>
      </c>
      <c r="V108" s="104">
        <v>26.633333333333393</v>
      </c>
      <c r="W108" s="105"/>
      <c r="X108" s="112"/>
      <c r="Y108" s="264"/>
      <c r="Z108" s="265"/>
      <c r="AA108" s="110">
        <f t="shared" si="45"/>
        <v>-344.68085106383705</v>
      </c>
      <c r="AB108" s="102">
        <f t="shared" si="46"/>
        <v>0.9042553191489342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1262</v>
      </c>
      <c r="G109" s="94">
        <f t="shared" si="47"/>
        <v>31209.260000000002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3254.4412607449876</v>
      </c>
      <c r="N109" s="98">
        <f t="shared" si="41"/>
        <v>542.40687679083123</v>
      </c>
      <c r="O109" s="100">
        <f t="shared" si="42"/>
        <v>0</v>
      </c>
      <c r="P109" s="101">
        <f t="shared" si="43"/>
        <v>-57.593123209168766</v>
      </c>
      <c r="Q109" s="102">
        <f t="shared" si="44"/>
        <v>0.9040114613180521</v>
      </c>
      <c r="R109" s="272"/>
      <c r="S109" s="1">
        <v>0.28055555555555556</v>
      </c>
      <c r="T109" s="2">
        <v>0.29671296296296296</v>
      </c>
      <c r="U109" s="103">
        <v>4.9999999999999822</v>
      </c>
      <c r="V109" s="104">
        <v>23.266666666666652</v>
      </c>
      <c r="W109" s="105"/>
      <c r="X109" s="106"/>
      <c r="Y109" s="264"/>
      <c r="Z109" s="265"/>
      <c r="AA109" s="110">
        <f t="shared" si="45"/>
        <v>-345.55873925501237</v>
      </c>
      <c r="AB109" s="102">
        <f t="shared" si="46"/>
        <v>0.9040114613180521</v>
      </c>
      <c r="AC109" s="277"/>
    </row>
    <row r="110" spans="1:29" ht="15.75" customHeight="1">
      <c r="A110" s="280"/>
      <c r="B110" s="91" t="s">
        <v>153</v>
      </c>
      <c r="C110" s="262" t="s">
        <v>235</v>
      </c>
      <c r="D110" s="263"/>
      <c r="E110" s="92">
        <v>22.83</v>
      </c>
      <c r="F110" s="93">
        <v>2971</v>
      </c>
      <c r="G110" s="94">
        <f t="shared" si="47"/>
        <v>67827.929999999993</v>
      </c>
      <c r="H110" s="95"/>
      <c r="I110" s="96">
        <v>10</v>
      </c>
      <c r="J110" s="97">
        <v>3600</v>
      </c>
      <c r="K110" s="98">
        <f t="shared" si="33"/>
        <v>360</v>
      </c>
      <c r="L110" s="99">
        <v>10</v>
      </c>
      <c r="M110" s="97">
        <f>F110/V110*60</f>
        <v>3097.480451781058</v>
      </c>
      <c r="N110" s="98">
        <f t="shared" si="41"/>
        <v>309.74804517810583</v>
      </c>
      <c r="O110" s="100">
        <f t="shared" si="42"/>
        <v>0</v>
      </c>
      <c r="P110" s="101">
        <f t="shared" si="43"/>
        <v>-50.251954821894174</v>
      </c>
      <c r="Q110" s="102">
        <f t="shared" si="44"/>
        <v>0.86041123660584951</v>
      </c>
      <c r="R110" s="272"/>
      <c r="S110" s="1">
        <v>0.30100694444444442</v>
      </c>
      <c r="T110" s="2">
        <v>0.34097222222222223</v>
      </c>
      <c r="U110" s="103">
        <v>6.183333333333314</v>
      </c>
      <c r="V110" s="104">
        <v>57.55000000000004</v>
      </c>
      <c r="W110" s="105"/>
      <c r="X110" s="112"/>
      <c r="Y110" s="264"/>
      <c r="Z110" s="265"/>
      <c r="AA110" s="110">
        <f t="shared" si="45"/>
        <v>-502.51954821894196</v>
      </c>
      <c r="AB110" s="102">
        <f t="shared" si="46"/>
        <v>0.86041123660584951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26.21</v>
      </c>
      <c r="F111" s="93">
        <v>2251</v>
      </c>
      <c r="G111" s="114">
        <f t="shared" si="47"/>
        <v>58998.71</v>
      </c>
      <c r="H111" s="118"/>
      <c r="I111" s="96">
        <v>6</v>
      </c>
      <c r="J111" s="97">
        <v>3273</v>
      </c>
      <c r="K111" s="98">
        <f t="shared" si="33"/>
        <v>545.5</v>
      </c>
      <c r="L111" s="113">
        <v>6</v>
      </c>
      <c r="M111" s="97">
        <f>F111/V111*60</f>
        <v>2885.8974358974338</v>
      </c>
      <c r="N111" s="98">
        <f t="shared" si="41"/>
        <v>480.98290598290561</v>
      </c>
      <c r="O111" s="119">
        <f t="shared" si="42"/>
        <v>0</v>
      </c>
      <c r="P111" s="120">
        <f t="shared" si="43"/>
        <v>-64.517094017094394</v>
      </c>
      <c r="Q111" s="121">
        <f t="shared" si="44"/>
        <v>0.88172851692558318</v>
      </c>
      <c r="R111" s="272"/>
      <c r="S111" s="1">
        <v>0.38902777777777775</v>
      </c>
      <c r="T111" s="2">
        <v>0.42152777777777778</v>
      </c>
      <c r="U111" s="103">
        <v>5.1999999999999336</v>
      </c>
      <c r="V111" s="104">
        <v>46.80000000000004</v>
      </c>
      <c r="W111" s="105"/>
      <c r="X111" s="112"/>
      <c r="Y111" s="264"/>
      <c r="Z111" s="265"/>
      <c r="AA111" s="110">
        <f t="shared" si="45"/>
        <v>-387.10256410256625</v>
      </c>
      <c r="AB111" s="102">
        <f t="shared" si="46"/>
        <v>0.88172851692558318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6.8</v>
      </c>
      <c r="J123" s="137">
        <f t="shared" si="48"/>
        <v>3534.6</v>
      </c>
      <c r="K123" s="138">
        <f t="shared" ref="K123" si="49">J123/I123</f>
        <v>519.79411764705878</v>
      </c>
      <c r="L123" s="136">
        <f t="shared" ref="L123:M123" si="50">AVERAGE(L107:L122)</f>
        <v>6.8</v>
      </c>
      <c r="M123" s="137">
        <f t="shared" si="50"/>
        <v>3149.7281379408282</v>
      </c>
      <c r="N123" s="138">
        <f>M123/L123</f>
        <v>463.19531440306298</v>
      </c>
      <c r="O123" s="139">
        <f>L123-I123</f>
        <v>0</v>
      </c>
      <c r="P123" s="140">
        <f>N123-K123</f>
        <v>-56.598803243995803</v>
      </c>
      <c r="Q123" s="141">
        <f>N123/K123</f>
        <v>0.89111303625327576</v>
      </c>
      <c r="R123" s="273"/>
      <c r="S123" s="142">
        <f>S107</f>
        <v>0.25002314814814813</v>
      </c>
      <c r="T123" s="143">
        <f>INDEX(T107:T122,COUNTA(T107:T122))</f>
        <v>0.42152777777777778</v>
      </c>
      <c r="U123" s="144"/>
      <c r="V123" s="155"/>
      <c r="W123" s="134"/>
      <c r="X123" s="138"/>
      <c r="Y123" s="260"/>
      <c r="Z123" s="261"/>
      <c r="AA123" s="156">
        <f>M123-J123</f>
        <v>-384.87186205917169</v>
      </c>
      <c r="AB123" s="141">
        <f>M123/J123</f>
        <v>0.89111303625327565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1185</v>
      </c>
      <c r="G124" s="158">
        <f t="shared" ref="G124:G126" si="51">E124*F124</f>
        <v>52495.5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1768.6567164179153</v>
      </c>
      <c r="N124" s="162">
        <f>M124/L124</f>
        <v>104.03863037752443</v>
      </c>
      <c r="O124" s="164">
        <f>L124-I124</f>
        <v>0</v>
      </c>
      <c r="P124" s="165">
        <f>N124-K124</f>
        <v>-13.608428446004979</v>
      </c>
      <c r="Q124" s="151">
        <f>N124/K124</f>
        <v>0.88432835820895772</v>
      </c>
      <c r="R124" s="271">
        <f>Q140</f>
        <v>0.88388573896695044</v>
      </c>
      <c r="S124" s="166">
        <v>0.70833333333333337</v>
      </c>
      <c r="T124" s="167">
        <v>0.73624999999999996</v>
      </c>
      <c r="U124" s="168"/>
      <c r="V124" s="169">
        <v>40.199999999999889</v>
      </c>
      <c r="W124" s="86"/>
      <c r="X124" s="87"/>
      <c r="Y124" s="274"/>
      <c r="Z124" s="275"/>
      <c r="AA124" s="108">
        <f>M124-J124</f>
        <v>-231.34328358208472</v>
      </c>
      <c r="AB124" s="151">
        <f>M124/J124</f>
        <v>0.88432835820895761</v>
      </c>
      <c r="AC124" s="349">
        <f>AB140</f>
        <v>0.88388573896695055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1136</v>
      </c>
      <c r="G125" s="94">
        <f t="shared" si="51"/>
        <v>57561.120000000003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1767.329299913567</v>
      </c>
      <c r="N125" s="98">
        <f>M125/L125</f>
        <v>88.366464995678342</v>
      </c>
      <c r="O125" s="100">
        <f>L125-I125</f>
        <v>0</v>
      </c>
      <c r="P125" s="101">
        <f>N125-K125</f>
        <v>-11.633535004321658</v>
      </c>
      <c r="Q125" s="102">
        <f>N125/K125</f>
        <v>0.8836646499567834</v>
      </c>
      <c r="R125" s="272"/>
      <c r="S125" s="1">
        <v>0.73988425925925927</v>
      </c>
      <c r="T125" s="2">
        <v>0.76666666666666672</v>
      </c>
      <c r="U125" s="103">
        <v>5.2333333333334053</v>
      </c>
      <c r="V125" s="104">
        <v>38.566666666666727</v>
      </c>
      <c r="W125" s="105"/>
      <c r="X125" s="106"/>
      <c r="Y125" s="264"/>
      <c r="Z125" s="265"/>
      <c r="AA125" s="110">
        <f>M125-J125</f>
        <v>-232.67070008643304</v>
      </c>
      <c r="AB125" s="102">
        <f>M125/J125</f>
        <v>0.88366464995678351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1731</v>
      </c>
      <c r="G126" s="94">
        <f t="shared" si="51"/>
        <v>99186.299999999988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1767.3284174702205</v>
      </c>
      <c r="N126" s="98">
        <f>M126/L126</f>
        <v>84.1584960700105</v>
      </c>
      <c r="O126" s="100">
        <f>L126-I126</f>
        <v>0</v>
      </c>
      <c r="P126" s="101">
        <f>N126-K126</f>
        <v>-11.079599168084741</v>
      </c>
      <c r="Q126" s="102">
        <f>N126/K126</f>
        <v>0.8836642087351102</v>
      </c>
      <c r="R126" s="272"/>
      <c r="S126" s="1">
        <v>0.77030092592592592</v>
      </c>
      <c r="T126" s="2">
        <v>0.81111111111111112</v>
      </c>
      <c r="U126" s="103">
        <v>5.2333333333332455</v>
      </c>
      <c r="V126" s="104">
        <v>58.766666666666687</v>
      </c>
      <c r="W126" s="105"/>
      <c r="X126" s="106"/>
      <c r="Y126" s="264"/>
      <c r="Z126" s="265"/>
      <c r="AA126" s="110">
        <f>M126-J126</f>
        <v>-232.67158252977947</v>
      </c>
      <c r="AB126" s="102">
        <f>M126/J126</f>
        <v>0.88366420873511031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1767.771477933901</v>
      </c>
      <c r="N140" s="138">
        <f>M140/L140</f>
        <v>91.436455755201777</v>
      </c>
      <c r="O140" s="139">
        <f>L140-I140</f>
        <v>0</v>
      </c>
      <c r="P140" s="140">
        <f>N140-K140</f>
        <v>-12.011820106867191</v>
      </c>
      <c r="Q140" s="141">
        <f>N140/K140</f>
        <v>0.88388573896695044</v>
      </c>
      <c r="R140" s="273"/>
      <c r="S140" s="142">
        <f>S124</f>
        <v>0.70833333333333337</v>
      </c>
      <c r="T140" s="143">
        <f>INDEX(T124:T139,COUNTA(T124:T139))</f>
        <v>0.81111111111111112</v>
      </c>
      <c r="U140" s="144"/>
      <c r="V140" s="155"/>
      <c r="W140" s="187"/>
      <c r="X140" s="188"/>
      <c r="Y140" s="260"/>
      <c r="Z140" s="261"/>
      <c r="AA140" s="156">
        <f>M140-J140</f>
        <v>-232.228522066099</v>
      </c>
      <c r="AB140" s="141">
        <f>M140/J140</f>
        <v>0.88388573896695055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1908</v>
      </c>
      <c r="G141" s="158">
        <f t="shared" ref="G141:G143" si="56">E141*F141</f>
        <v>108355.31999999999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1767.5759135357696</v>
      </c>
      <c r="N141" s="162">
        <f>M141/L141</f>
        <v>76.851126675468237</v>
      </c>
      <c r="O141" s="164">
        <f>L141-I141</f>
        <v>0</v>
      </c>
      <c r="P141" s="165">
        <f>N141-K141</f>
        <v>-10.105395063662201</v>
      </c>
      <c r="Q141" s="151">
        <f>N141/K141</f>
        <v>0.88378795676788469</v>
      </c>
      <c r="R141" s="271">
        <f>Q157</f>
        <v>0.88399194981824658</v>
      </c>
      <c r="S141" s="166">
        <v>0.70849537037037036</v>
      </c>
      <c r="T141" s="167">
        <v>0.75347222222222221</v>
      </c>
      <c r="U141" s="168"/>
      <c r="V141" s="169">
        <v>64.766666666666666</v>
      </c>
      <c r="W141" s="167"/>
      <c r="X141" s="170"/>
      <c r="Y141" s="274"/>
      <c r="Z141" s="275"/>
      <c r="AA141" s="108">
        <f>M141-J141</f>
        <v>-232.42408646423041</v>
      </c>
      <c r="AB141" s="151">
        <f>M141/J141</f>
        <v>0.8837879567678848</v>
      </c>
      <c r="AC141" s="276">
        <f>AB157</f>
        <v>0.88399194981824658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1472</v>
      </c>
      <c r="G142" s="94">
        <f t="shared" si="56"/>
        <v>83712.639999999999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1767.5783855903962</v>
      </c>
      <c r="N142" s="98">
        <f>M142/L142</f>
        <v>76.851234156104184</v>
      </c>
      <c r="O142" s="100">
        <f>L142-I142</f>
        <v>0</v>
      </c>
      <c r="P142" s="101">
        <f>N142-K142</f>
        <v>-10.105287583026254</v>
      </c>
      <c r="Q142" s="102">
        <f>N142/K142</f>
        <v>0.88378919279519808</v>
      </c>
      <c r="R142" s="272"/>
      <c r="S142" s="1">
        <v>0.75696759259259261</v>
      </c>
      <c r="T142" s="2">
        <v>0.79166666666666663</v>
      </c>
      <c r="U142" s="103">
        <v>5.0333333333333741</v>
      </c>
      <c r="V142" s="104">
        <v>49.96666666666659</v>
      </c>
      <c r="W142" s="105"/>
      <c r="X142" s="106"/>
      <c r="Y142" s="264"/>
      <c r="Z142" s="265"/>
      <c r="AA142" s="110">
        <f>M142-J142</f>
        <v>-232.42161440960376</v>
      </c>
      <c r="AB142" s="102">
        <f>M142/J142</f>
        <v>0.88378919279519808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1814</v>
      </c>
      <c r="G143" s="94">
        <f t="shared" si="56"/>
        <v>86346.400000000009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1768.797399783313</v>
      </c>
      <c r="N143" s="98">
        <f>M143/L143</f>
        <v>76.904234773187525</v>
      </c>
      <c r="O143" s="100">
        <f>L143-I143</f>
        <v>0</v>
      </c>
      <c r="P143" s="101">
        <f>N143-K143</f>
        <v>-10.052286965942912</v>
      </c>
      <c r="Q143" s="102">
        <f>N143/K143</f>
        <v>0.88439869989165654</v>
      </c>
      <c r="R143" s="272"/>
      <c r="S143" s="1">
        <v>0.79546296296296293</v>
      </c>
      <c r="T143" s="2">
        <v>0.83819444444444446</v>
      </c>
      <c r="U143" s="103">
        <v>5.4666666666666686</v>
      </c>
      <c r="V143" s="104">
        <v>61.533333333333417</v>
      </c>
      <c r="W143" s="105"/>
      <c r="X143" s="106"/>
      <c r="Y143" s="264"/>
      <c r="Z143" s="265"/>
      <c r="AA143" s="110">
        <f>M143-J143</f>
        <v>-231.20260021668696</v>
      </c>
      <c r="AB143" s="102">
        <f>M143/J143</f>
        <v>0.88439869989165654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1767.9838996364931</v>
      </c>
      <c r="N157" s="138">
        <f>M157/L157</f>
        <v>76.868865201586658</v>
      </c>
      <c r="O157" s="139">
        <f>L157-I157</f>
        <v>0</v>
      </c>
      <c r="P157" s="140">
        <f>N157-K157</f>
        <v>-10.087656537543779</v>
      </c>
      <c r="Q157" s="141">
        <f>N157/K157</f>
        <v>0.88399194981824658</v>
      </c>
      <c r="R157" s="273"/>
      <c r="S157" s="142">
        <f>S141</f>
        <v>0.70849537037037036</v>
      </c>
      <c r="T157" s="143">
        <f>INDEX(T141:T156,COUNTA(T141:T156))</f>
        <v>0.83819444444444446</v>
      </c>
      <c r="U157" s="144"/>
      <c r="V157" s="155"/>
      <c r="W157" s="134"/>
      <c r="X157" s="138"/>
      <c r="Y157" s="260"/>
      <c r="Z157" s="261"/>
      <c r="AA157" s="156">
        <f>M157-J157</f>
        <v>-232.01610036350689</v>
      </c>
      <c r="AB157" s="141">
        <f>M157/J157</f>
        <v>0.88399194981824658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89" priority="3" operator="greaterThan">
      <formula>0</formula>
    </cfRule>
  </conditionalFormatting>
  <conditionalFormatting sqref="P5:P157 AA5:AA157">
    <cfRule type="cellIs" dxfId="388" priority="6" operator="lessThan">
      <formula>0</formula>
    </cfRule>
  </conditionalFormatting>
  <conditionalFormatting sqref="Q5:Q157 AB5:AB157">
    <cfRule type="cellIs" dxfId="387" priority="4" operator="greaterThan">
      <formula>1</formula>
    </cfRule>
    <cfRule type="cellIs" dxfId="386" priority="5" operator="lessThan">
      <formula>0.8</formula>
    </cfRule>
  </conditionalFormatting>
  <conditionalFormatting sqref="R5:R157 AC124">
    <cfRule type="cellIs" dxfId="385" priority="7" operator="lessThan">
      <formula>0.8</formula>
    </cfRule>
  </conditionalFormatting>
  <conditionalFormatting sqref="AC5:AC22 AC56:AC91">
    <cfRule type="cellIs" dxfId="384" priority="9" operator="lessThan">
      <formula>0.8</formula>
    </cfRule>
  </conditionalFormatting>
  <conditionalFormatting sqref="AC39">
    <cfRule type="cellIs" dxfId="383" priority="12" operator="lessThan">
      <formula>0.8</formula>
    </cfRule>
  </conditionalFormatting>
  <conditionalFormatting sqref="AC54">
    <cfRule type="cellIs" dxfId="382" priority="11" operator="lessThan">
      <formula>0.8</formula>
    </cfRule>
  </conditionalFormatting>
  <conditionalFormatting sqref="AC97:AC105">
    <cfRule type="cellIs" dxfId="381" priority="10" operator="lessThan">
      <formula>0.8</formula>
    </cfRule>
  </conditionalFormatting>
  <conditionalFormatting sqref="AC107:AC112">
    <cfRule type="cellIs" dxfId="380" priority="8" operator="lessThan">
      <formula>0.8</formula>
    </cfRule>
  </conditionalFormatting>
  <conditionalFormatting sqref="AC139">
    <cfRule type="cellIs" dxfId="379" priority="2" operator="lessThan">
      <formula>0.8</formula>
    </cfRule>
  </conditionalFormatting>
  <conditionalFormatting sqref="AC141:AC157">
    <cfRule type="cellIs" dxfId="378" priority="1" operator="lessThan">
      <formula>0.8</formula>
    </cfRule>
  </conditionalFormatting>
  <dataValidations count="1">
    <dataValidation type="list" allowBlank="1" showInputMessage="1" showErrorMessage="1" sqref="Y5:Z157" xr:uid="{3ED8E487-0F00-4404-AD92-DAD23C2B0BF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1723-9FA8-4F01-9806-4C806EF4F297}">
  <sheetPr>
    <tabColor theme="9" tint="0.59999389629810485"/>
  </sheetPr>
  <dimension ref="B1:AR36"/>
  <sheetViews>
    <sheetView zoomScale="70" zoomScaleNormal="70" workbookViewId="0">
      <selection activeCell="AB30" sqref="AB30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238</v>
      </c>
      <c r="D3" s="248"/>
      <c r="E3" s="6" t="s">
        <v>2</v>
      </c>
      <c r="F3" s="249">
        <f>'1113(18度C)'!D1+'1113(4度C)'!D1</f>
        <v>221698</v>
      </c>
      <c r="G3" s="250"/>
      <c r="H3" s="6" t="s">
        <v>3</v>
      </c>
      <c r="I3" s="251">
        <f>'1113(18度C)'!F1+'1113(4度C)'!F1</f>
        <v>6852870.8699999992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454.54472535858326</v>
      </c>
      <c r="F6" s="226" t="e">
        <f>AVERAGE(#REF!,D13:K13)</f>
        <v>#REF!</v>
      </c>
      <c r="G6" s="227">
        <f>AVERAGE(D13:K13)</f>
        <v>182.82318066344169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400.56570096509415</v>
      </c>
      <c r="F7" s="230" t="e">
        <f>AVERAGE(#REF!,D14:K14)</f>
        <v>#REF!</v>
      </c>
      <c r="G7" s="217">
        <f>AVERAGE(D14:K14)</f>
        <v>161.63393496089546</v>
      </c>
      <c r="H7" s="218"/>
      <c r="I7" s="217">
        <f>AVERAGE(L14:O14)</f>
        <v>84.083052462352953</v>
      </c>
      <c r="J7" s="218"/>
      <c r="K7" s="217">
        <f>AVERAGE(D28:O28)</f>
        <v>520.18017540408141</v>
      </c>
      <c r="L7" s="218"/>
      <c r="M7" s="217">
        <f>AVERAGE(P28:X28)</f>
        <v>694.20296855748654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0.88128977202164482</v>
      </c>
      <c r="F8" s="222" t="e">
        <f>AVERAGE(D15:K15,#REF!)</f>
        <v>#REF!</v>
      </c>
      <c r="G8" s="223">
        <f>AVERAGE(D15:K15)</f>
        <v>0.88347656819294562</v>
      </c>
      <c r="H8" s="224"/>
      <c r="I8" s="223">
        <f>AVERAGE(L15:O15)</f>
        <v>0.88322746429844035</v>
      </c>
      <c r="J8" s="224"/>
      <c r="K8" s="223">
        <f>AVERAGE(D29:O29)</f>
        <v>0.87921748257133026</v>
      </c>
      <c r="L8" s="224"/>
      <c r="M8" s="223">
        <f>AVERAGE(P29:X29)</f>
        <v>0.88035438570154589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92.913385826771659</v>
      </c>
      <c r="G13" s="23">
        <v>86.021505376344081</v>
      </c>
      <c r="H13" s="23">
        <v>147.94520547945206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106.43892600175973</v>
      </c>
      <c r="E14" s="27">
        <v>70.939604616078739</v>
      </c>
      <c r="F14" s="27">
        <v>82.032936763748452</v>
      </c>
      <c r="G14" s="27">
        <v>75.982497956932463</v>
      </c>
      <c r="H14" s="27">
        <v>131.24762233852547</v>
      </c>
      <c r="I14" s="27">
        <v>203.27220614578547</v>
      </c>
      <c r="J14" s="27" t="s">
        <v>36</v>
      </c>
      <c r="K14" s="54">
        <v>461.52375090343799</v>
      </c>
      <c r="L14" s="26" t="s">
        <v>36</v>
      </c>
      <c r="M14" s="66" t="s">
        <v>36</v>
      </c>
      <c r="N14" s="27">
        <v>91.339242565765744</v>
      </c>
      <c r="O14" s="28">
        <v>76.826862358940176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0.88144735595207269</v>
      </c>
      <c r="E15" s="31">
        <f t="shared" si="0"/>
        <v>0.88674505770098422</v>
      </c>
      <c r="F15" s="31">
        <f t="shared" si="0"/>
        <v>0.88289686177932647</v>
      </c>
      <c r="G15" s="31">
        <f t="shared" si="0"/>
        <v>0.88329653874933989</v>
      </c>
      <c r="H15" s="31">
        <f t="shared" si="0"/>
        <v>0.8871367065474407</v>
      </c>
      <c r="I15" s="31">
        <f t="shared" si="0"/>
        <v>0.87491623879104219</v>
      </c>
      <c r="J15" s="31" t="s">
        <v>36</v>
      </c>
      <c r="K15" s="55">
        <f t="shared" ref="K15" si="1">K14/K13</f>
        <v>0.8878972178304132</v>
      </c>
      <c r="L15" s="30" t="s">
        <v>36</v>
      </c>
      <c r="M15" s="67" t="s">
        <v>36</v>
      </c>
      <c r="N15" s="31">
        <f t="shared" ref="N15:O15" si="2">N14/N13</f>
        <v>0.88294601146906881</v>
      </c>
      <c r="O15" s="32">
        <f t="shared" si="2"/>
        <v>0.88350891712781199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0.16672453703703705</v>
      </c>
      <c r="E16" s="2">
        <v>0.25</v>
      </c>
      <c r="F16" s="2">
        <v>0.16695601851851852</v>
      </c>
      <c r="G16" s="2">
        <v>0.25012731481481482</v>
      </c>
      <c r="H16" s="2">
        <v>0.25</v>
      </c>
      <c r="I16" s="2">
        <v>0.16666666666666666</v>
      </c>
      <c r="J16" s="2" t="s">
        <v>36</v>
      </c>
      <c r="K16" s="2">
        <v>0.16666666666666666</v>
      </c>
      <c r="L16" s="1" t="s">
        <v>36</v>
      </c>
      <c r="M16" s="68" t="s">
        <v>36</v>
      </c>
      <c r="N16" s="2">
        <v>0.70863425925925927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0.56129629629629629</v>
      </c>
      <c r="E17" s="2">
        <v>0.61343749999999997</v>
      </c>
      <c r="F17" s="2">
        <v>0.55763888888888891</v>
      </c>
      <c r="G17" s="2">
        <v>0.55163194444444441</v>
      </c>
      <c r="H17" s="2">
        <v>0.54027777777777775</v>
      </c>
      <c r="I17" s="2">
        <v>0.53494212962962961</v>
      </c>
      <c r="J17" s="2" t="s">
        <v>36</v>
      </c>
      <c r="K17" s="2">
        <v>0.42986111111111114</v>
      </c>
      <c r="L17" s="1" t="s">
        <v>36</v>
      </c>
      <c r="M17" s="68" t="s">
        <v>36</v>
      </c>
      <c r="N17" s="2">
        <v>0.80143518518518519</v>
      </c>
      <c r="O17" s="3">
        <v>0.85222222222222221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21.166666666666668</v>
      </c>
      <c r="G18" s="34">
        <v>23.25</v>
      </c>
      <c r="H18" s="34">
        <v>20.857142857142858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183.13955349038523</v>
      </c>
      <c r="E28" s="27" t="s">
        <v>36</v>
      </c>
      <c r="F28" s="27" t="s">
        <v>36</v>
      </c>
      <c r="G28" s="27">
        <v>271.54510909306015</v>
      </c>
      <c r="H28" s="27">
        <v>383.98087861184712</v>
      </c>
      <c r="I28" s="27">
        <v>370.18762410758154</v>
      </c>
      <c r="J28" s="27" t="s">
        <v>36</v>
      </c>
      <c r="K28" s="27" t="s">
        <v>36</v>
      </c>
      <c r="L28" s="27" t="s">
        <v>36</v>
      </c>
      <c r="M28" s="27">
        <v>692.27787239759618</v>
      </c>
      <c r="N28" s="27">
        <v>1000.1479176616082</v>
      </c>
      <c r="O28" s="27">
        <v>739.98227246649185</v>
      </c>
      <c r="P28" s="26">
        <v>248.61838047835278</v>
      </c>
      <c r="Q28" s="27" t="s">
        <v>36</v>
      </c>
      <c r="R28" s="27" t="s">
        <v>36</v>
      </c>
      <c r="S28" s="27" t="s">
        <v>36</v>
      </c>
      <c r="T28" s="27">
        <v>774.97860394224256</v>
      </c>
      <c r="U28" s="27" t="s">
        <v>36</v>
      </c>
      <c r="V28" s="27">
        <v>678.59271363881589</v>
      </c>
      <c r="W28" s="27">
        <v>855.97549056196829</v>
      </c>
      <c r="X28" s="28">
        <v>912.84965416605326</v>
      </c>
    </row>
    <row r="29" spans="2:44" ht="40.15" customHeight="1">
      <c r="B29" s="205"/>
      <c r="C29" s="29" t="s">
        <v>38</v>
      </c>
      <c r="D29" s="31">
        <f>D28/D27</f>
        <v>0.86482566926015247</v>
      </c>
      <c r="E29" s="31" t="s">
        <v>36</v>
      </c>
      <c r="F29" s="31" t="s">
        <v>36</v>
      </c>
      <c r="G29" s="31">
        <f>G28/G27</f>
        <v>0.86743576515838661</v>
      </c>
      <c r="H29" s="31">
        <f>H28/H27</f>
        <v>0.88610971987349341</v>
      </c>
      <c r="I29" s="31">
        <f>I28/I27</f>
        <v>0.88845029785819563</v>
      </c>
      <c r="J29" s="31" t="s">
        <v>36</v>
      </c>
      <c r="K29" s="31" t="s">
        <v>36</v>
      </c>
      <c r="L29" s="31" t="s">
        <v>36</v>
      </c>
      <c r="M29" s="31">
        <f>M28/M27</f>
        <v>0.89156998717872238</v>
      </c>
      <c r="N29" s="31">
        <f>N28/N27</f>
        <v>0.86969384144487671</v>
      </c>
      <c r="O29" s="31">
        <f>O28/O27</f>
        <v>0.88643709722548503</v>
      </c>
      <c r="P29" s="30">
        <f>P28/P27</f>
        <v>0.87016433167423468</v>
      </c>
      <c r="Q29" s="31" t="s">
        <v>36</v>
      </c>
      <c r="R29" s="31" t="s">
        <v>36</v>
      </c>
      <c r="S29" s="31" t="s">
        <v>36</v>
      </c>
      <c r="T29" s="31">
        <f>T28/T27</f>
        <v>0.88799631701715287</v>
      </c>
      <c r="U29" s="31" t="s">
        <v>36</v>
      </c>
      <c r="V29" s="31">
        <f>V28/V27</f>
        <v>0.89108134114187942</v>
      </c>
      <c r="W29" s="31">
        <f>W28/W27</f>
        <v>0.88314931565917354</v>
      </c>
      <c r="X29" s="32">
        <f>X28/X27</f>
        <v>0.86938062301528884</v>
      </c>
    </row>
    <row r="30" spans="2:44" ht="17.25" customHeight="1">
      <c r="B30" s="206" t="s">
        <v>39</v>
      </c>
      <c r="C30" s="14" t="s">
        <v>40</v>
      </c>
      <c r="D30" s="2">
        <v>0.30486111111111108</v>
      </c>
      <c r="E30" s="2" t="s">
        <v>36</v>
      </c>
      <c r="F30" s="2" t="s">
        <v>36</v>
      </c>
      <c r="G30" s="2">
        <v>0.31186342592592592</v>
      </c>
      <c r="H30" s="2">
        <v>0.25009259259259259</v>
      </c>
      <c r="I30" s="2">
        <v>0.30143518518518519</v>
      </c>
      <c r="J30" s="2" t="s">
        <v>36</v>
      </c>
      <c r="K30" s="2" t="s">
        <v>36</v>
      </c>
      <c r="L30" s="2" t="s">
        <v>36</v>
      </c>
      <c r="M30" s="2">
        <v>0.25033564814814813</v>
      </c>
      <c r="N30" s="2">
        <v>0.16666666666666666</v>
      </c>
      <c r="O30" s="2">
        <v>0.16666666666666666</v>
      </c>
      <c r="P30" s="1">
        <v>0.70848379629629632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0.70861111111111108</v>
      </c>
      <c r="W30" s="2">
        <v>0.70863425925925927</v>
      </c>
      <c r="X30" s="3">
        <v>0.70848379629629632</v>
      </c>
    </row>
    <row r="31" spans="2:44" ht="17.25" customHeight="1">
      <c r="B31" s="203"/>
      <c r="C31" s="14" t="s">
        <v>41</v>
      </c>
      <c r="D31" s="2">
        <v>0.37297453703703703</v>
      </c>
      <c r="E31" s="2" t="s">
        <v>36</v>
      </c>
      <c r="F31" s="2" t="s">
        <v>36</v>
      </c>
      <c r="G31" s="2">
        <v>0.38750000000000001</v>
      </c>
      <c r="H31" s="2">
        <v>0.34171296296296294</v>
      </c>
      <c r="I31" s="2">
        <v>0.35655092592592591</v>
      </c>
      <c r="J31" s="2" t="s">
        <v>36</v>
      </c>
      <c r="K31" s="2" t="s">
        <v>36</v>
      </c>
      <c r="L31" s="2" t="s">
        <v>36</v>
      </c>
      <c r="M31" s="2">
        <v>0.44374999999999998</v>
      </c>
      <c r="N31" s="2">
        <v>0.43472222222222223</v>
      </c>
      <c r="O31" s="2">
        <v>0.38989583333333333</v>
      </c>
      <c r="P31" s="1">
        <v>0.85277777777777775</v>
      </c>
      <c r="Q31" s="2" t="s">
        <v>36</v>
      </c>
      <c r="R31" s="2" t="s">
        <v>36</v>
      </c>
      <c r="S31" s="2" t="s">
        <v>36</v>
      </c>
      <c r="T31" s="2">
        <v>0.86319444444444438</v>
      </c>
      <c r="U31" s="2" t="s">
        <v>36</v>
      </c>
      <c r="V31" s="2">
        <v>0.87152777777777779</v>
      </c>
      <c r="W31" s="2">
        <v>1.0055555555555555</v>
      </c>
      <c r="X31" s="3">
        <v>1.0079050925925925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A6B2-D6F8-46EA-870F-C0C8992ED133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AB30" sqref="AB30"/>
      <selection pane="bottomLeft" activeCell="AB30" sqref="AB30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118849</v>
      </c>
      <c r="E1" s="76" t="s">
        <v>3</v>
      </c>
      <c r="F1" s="77">
        <f>SUM(G5:G208)</f>
        <v>2374075.7400000002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45974</v>
      </c>
      <c r="B2" s="323"/>
      <c r="C2" s="81" t="s">
        <v>34</v>
      </c>
      <c r="D2" s="82">
        <f>AVERAGE(N21,N38,N55,N72,N89,N106,N123,N140,N157,N174,N191,N208)</f>
        <v>592.6896725513335</v>
      </c>
      <c r="E2" s="82" t="s">
        <v>80</v>
      </c>
      <c r="F2" s="83">
        <f>F1/D1</f>
        <v>19.975563446053396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2401</v>
      </c>
      <c r="G5" s="94">
        <f t="shared" ref="G5:G6" si="0">E5*F5</f>
        <v>71669.850000000006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3113.6887608069119</v>
      </c>
      <c r="N5" s="98">
        <f>M5/L5</f>
        <v>183.15816240040658</v>
      </c>
      <c r="O5" s="100">
        <f>L5-I5</f>
        <v>0</v>
      </c>
      <c r="P5" s="101">
        <f>N5-K5</f>
        <v>-28.606543481946346</v>
      </c>
      <c r="Q5" s="102">
        <f>N5/K5</f>
        <v>0.86491354466858672</v>
      </c>
      <c r="R5" s="272">
        <f>Q21</f>
        <v>0.86482566926015247</v>
      </c>
      <c r="S5" s="1">
        <v>0.30486111111111108</v>
      </c>
      <c r="T5" s="2">
        <v>0.33699074074074076</v>
      </c>
      <c r="U5" s="103">
        <v>4.9999999999999822</v>
      </c>
      <c r="V5" s="104">
        <v>46.26666666666673</v>
      </c>
      <c r="W5" s="105"/>
      <c r="X5" s="87"/>
      <c r="Y5" s="274"/>
      <c r="Z5" s="275"/>
      <c r="AA5" s="108">
        <f>M5-J5</f>
        <v>-486.31123919308811</v>
      </c>
      <c r="AB5" s="109">
        <f>M5/J5</f>
        <v>0.86491354466858661</v>
      </c>
      <c r="AC5" s="289">
        <f>AB21</f>
        <v>0.86482566926015247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2391</v>
      </c>
      <c r="G6" s="94">
        <f t="shared" si="0"/>
        <v>70582.319999999992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3113.0560578661857</v>
      </c>
      <c r="N6" s="98">
        <f>M6/L6</f>
        <v>183.12094458036387</v>
      </c>
      <c r="O6" s="100">
        <f>L6-I6</f>
        <v>0</v>
      </c>
      <c r="P6" s="101">
        <f>N6-K6</f>
        <v>-28.643761301989059</v>
      </c>
      <c r="Q6" s="102">
        <f>N6/K6</f>
        <v>0.86473779385171834</v>
      </c>
      <c r="R6" s="272"/>
      <c r="S6" s="1">
        <v>0.34097222222222223</v>
      </c>
      <c r="T6" s="2">
        <v>0.37297453703703703</v>
      </c>
      <c r="U6" s="103">
        <v>5.7333333333333236</v>
      </c>
      <c r="V6" s="104">
        <v>46.083333333333314</v>
      </c>
      <c r="W6" s="105"/>
      <c r="X6" s="106"/>
      <c r="Y6" s="264"/>
      <c r="Z6" s="265"/>
      <c r="AA6" s="110">
        <f>M6-J6</f>
        <v>-486.94394213381429</v>
      </c>
      <c r="AB6" s="111">
        <f>M6/J6</f>
        <v>0.86473779385171823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3113.372409336549</v>
      </c>
      <c r="N21" s="138">
        <f>M21/L21</f>
        <v>183.13955349038523</v>
      </c>
      <c r="O21" s="139">
        <f>L21-I21</f>
        <v>0</v>
      </c>
      <c r="P21" s="140">
        <f>N21-K21</f>
        <v>-28.625152391967703</v>
      </c>
      <c r="Q21" s="141">
        <f>N21/K21</f>
        <v>0.86482566926015247</v>
      </c>
      <c r="R21" s="273"/>
      <c r="S21" s="142">
        <f>S5</f>
        <v>0.30486111111111108</v>
      </c>
      <c r="T21" s="143">
        <f>INDEX(T5:T20,COUNTA(T5:T20))</f>
        <v>0.37297453703703703</v>
      </c>
      <c r="U21" s="144"/>
      <c r="V21" s="144"/>
      <c r="W21" s="145"/>
      <c r="X21" s="146"/>
      <c r="Y21" s="260"/>
      <c r="Z21" s="261"/>
      <c r="AA21" s="147">
        <f>M21-J21</f>
        <v>-486.62759066345097</v>
      </c>
      <c r="AB21" s="148">
        <f>M21/J21</f>
        <v>0.86482566926015247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1409</v>
      </c>
      <c r="G22" s="94">
        <f t="shared" ref="G22:G23" si="5">E22*F22</f>
        <v>36126.76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3140.8049535603718</v>
      </c>
      <c r="N22" s="98">
        <f>M22/L22</f>
        <v>285.52772305094288</v>
      </c>
      <c r="O22" s="100">
        <f>L22-I22</f>
        <v>0</v>
      </c>
      <c r="P22" s="101">
        <f>N22-K22</f>
        <v>-41.74500422178437</v>
      </c>
      <c r="Q22" s="102">
        <f>N22/K22</f>
        <v>0.87244582043343666</v>
      </c>
      <c r="R22" s="271">
        <f>Q38</f>
        <v>0.86743576515838661</v>
      </c>
      <c r="S22" s="1">
        <v>0.31186342592592592</v>
      </c>
      <c r="T22" s="2">
        <v>0.33055555555555555</v>
      </c>
      <c r="U22" s="103">
        <v>6.0833333333332984</v>
      </c>
      <c r="V22" s="104">
        <v>26.916666666666664</v>
      </c>
      <c r="W22" s="172"/>
      <c r="X22" s="150"/>
      <c r="Y22" s="274"/>
      <c r="Z22" s="275"/>
      <c r="AA22" s="108">
        <f>M22-J22</f>
        <v>-459.19504643962819</v>
      </c>
      <c r="AB22" s="151">
        <f>M22/J22</f>
        <v>0.87244582043343666</v>
      </c>
      <c r="AC22" s="276">
        <f>AB38</f>
        <v>0.86743576515838661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3918</v>
      </c>
      <c r="G23" s="94">
        <f t="shared" si="5"/>
        <v>111937.26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3104.7325555800121</v>
      </c>
      <c r="N23" s="98">
        <f>M23/L23</f>
        <v>258.72771296500099</v>
      </c>
      <c r="O23" s="100">
        <f>L23-I23</f>
        <v>0</v>
      </c>
      <c r="P23" s="101">
        <f>N23-K23</f>
        <v>-41.27228703499901</v>
      </c>
      <c r="Q23" s="102">
        <f>N23/K23</f>
        <v>0.86242570988333667</v>
      </c>
      <c r="R23" s="272"/>
      <c r="S23" s="1">
        <v>0.33491898148148147</v>
      </c>
      <c r="T23" s="2">
        <v>0.38750000000000001</v>
      </c>
      <c r="U23" s="103">
        <v>6.2833333333333297</v>
      </c>
      <c r="V23" s="104">
        <v>75.716666666666697</v>
      </c>
      <c r="W23" s="105"/>
      <c r="X23" s="106"/>
      <c r="Y23" s="264"/>
      <c r="Z23" s="265"/>
      <c r="AA23" s="110">
        <f>M23-J23</f>
        <v>-495.2674444199879</v>
      </c>
      <c r="AB23" s="102">
        <f>M23/J23</f>
        <v>0.86242570988333667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3122.768754570192</v>
      </c>
      <c r="N38" s="138">
        <f>M38/L38</f>
        <v>271.54510909306015</v>
      </c>
      <c r="O38" s="139">
        <f>L38-I38</f>
        <v>0</v>
      </c>
      <c r="P38" s="140">
        <f>N38-K38</f>
        <v>-41.498369167809415</v>
      </c>
      <c r="Q38" s="141">
        <f>N38/K38</f>
        <v>0.86743576515838661</v>
      </c>
      <c r="R38" s="273"/>
      <c r="S38" s="142">
        <f>S22</f>
        <v>0.31186342592592592</v>
      </c>
      <c r="T38" s="143">
        <f>INDEX(T22:T37,COUNTA(T22:T37))</f>
        <v>0.38750000000000001</v>
      </c>
      <c r="U38" s="144"/>
      <c r="V38" s="155"/>
      <c r="W38" s="134"/>
      <c r="X38" s="138"/>
      <c r="Y38" s="260"/>
      <c r="Z38" s="261"/>
      <c r="AA38" s="156">
        <f>M38-J38</f>
        <v>-477.23124542980804</v>
      </c>
      <c r="AB38" s="141">
        <f>M38/J38</f>
        <v>0.86743576515838661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1722</v>
      </c>
      <c r="G39" s="158">
        <f t="shared" ref="G39:G41" si="9">E39*F39</f>
        <v>24159.66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2302.8231797919757</v>
      </c>
      <c r="N39" s="162">
        <f>M39/L39</f>
        <v>383.80386329866263</v>
      </c>
      <c r="O39" s="164">
        <f>L39-I39</f>
        <v>0</v>
      </c>
      <c r="P39" s="165">
        <f>N39-K39</f>
        <v>-49.52947003467068</v>
      </c>
      <c r="Q39" s="151">
        <f>N39/K39</f>
        <v>0.88570122299691378</v>
      </c>
      <c r="R39" s="271">
        <f>Q55</f>
        <v>0.88610971987349341</v>
      </c>
      <c r="S39" s="166">
        <v>0.25009259259259259</v>
      </c>
      <c r="T39" s="167">
        <v>0.28125</v>
      </c>
      <c r="U39" s="168"/>
      <c r="V39" s="169">
        <v>44.866666666666674</v>
      </c>
      <c r="W39" s="167"/>
      <c r="X39" s="170"/>
      <c r="Y39" s="274"/>
      <c r="Z39" s="275"/>
      <c r="AA39" s="108">
        <f>M39-J39</f>
        <v>-297.17682020802431</v>
      </c>
      <c r="AB39" s="151">
        <f>M39/J39</f>
        <v>0.88570122299691367</v>
      </c>
      <c r="AC39" s="276">
        <f>AB55</f>
        <v>0.8861097198734933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1295</v>
      </c>
      <c r="G40" s="94">
        <f t="shared" si="9"/>
        <v>22960.350000000002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2304.4982698961921</v>
      </c>
      <c r="N40" s="98">
        <f>M40/L40</f>
        <v>384.08304498269871</v>
      </c>
      <c r="O40" s="100">
        <f>L40-I40</f>
        <v>0</v>
      </c>
      <c r="P40" s="101">
        <f>N40-K40</f>
        <v>-49.250288350634605</v>
      </c>
      <c r="Q40" s="102">
        <f>N40/K40</f>
        <v>0.88634548842161243</v>
      </c>
      <c r="R40" s="272"/>
      <c r="S40" s="1">
        <v>0.28491898148148148</v>
      </c>
      <c r="T40" s="2">
        <v>0.30833333333333335</v>
      </c>
      <c r="U40" s="103">
        <v>5.2833333333333332</v>
      </c>
      <c r="V40" s="104">
        <v>33.71666666666669</v>
      </c>
      <c r="W40" s="105"/>
      <c r="X40" s="112"/>
      <c r="Y40" s="264"/>
      <c r="Z40" s="265"/>
      <c r="AA40" s="110">
        <f>M40-J40</f>
        <v>-295.50173010380786</v>
      </c>
      <c r="AB40" s="102">
        <f>M40/J40</f>
        <v>0.88634548842161232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1654</v>
      </c>
      <c r="G41" s="94">
        <f t="shared" si="9"/>
        <v>23966.46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2304.334365325079</v>
      </c>
      <c r="N41" s="98">
        <f>M41/L41</f>
        <v>384.05572755417984</v>
      </c>
      <c r="O41" s="100">
        <f>L41-I41</f>
        <v>0</v>
      </c>
      <c r="P41" s="101">
        <f>N41-K41</f>
        <v>-49.277605779153475</v>
      </c>
      <c r="Q41" s="102">
        <f>N41/K41</f>
        <v>0.88628244820195357</v>
      </c>
      <c r="R41" s="272"/>
      <c r="S41" s="1">
        <v>0.31180555555555556</v>
      </c>
      <c r="T41" s="2">
        <v>0.34171296296296294</v>
      </c>
      <c r="U41" s="103">
        <v>4.9999999999999822</v>
      </c>
      <c r="V41" s="104">
        <v>43.066666666666634</v>
      </c>
      <c r="W41" s="105"/>
      <c r="X41" s="112"/>
      <c r="Y41" s="264"/>
      <c r="Z41" s="265"/>
      <c r="AA41" s="110">
        <f>M41-J41</f>
        <v>-295.66563467492097</v>
      </c>
      <c r="AB41" s="102">
        <f>M41/J41</f>
        <v>0.88628244820195345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2303.8852716710826</v>
      </c>
      <c r="N55" s="138">
        <f>M55/L55</f>
        <v>383.98087861184712</v>
      </c>
      <c r="O55" s="139">
        <f>L55-I55</f>
        <v>0</v>
      </c>
      <c r="P55" s="140">
        <f>N55-K55</f>
        <v>-49.352454721486197</v>
      </c>
      <c r="Q55" s="141">
        <f>N55/K55</f>
        <v>0.88610971987349341</v>
      </c>
      <c r="R55" s="273"/>
      <c r="S55" s="142">
        <f>S39</f>
        <v>0.25009259259259259</v>
      </c>
      <c r="T55" s="143">
        <f>INDEX(T39:T54,COUNTA(T39:T54))</f>
        <v>0.34171296296296294</v>
      </c>
      <c r="U55" s="144"/>
      <c r="V55" s="155"/>
      <c r="W55" s="134"/>
      <c r="X55" s="138"/>
      <c r="Y55" s="260"/>
      <c r="Z55" s="261"/>
      <c r="AA55" s="156">
        <f>M55-J55</f>
        <v>-296.11472832891741</v>
      </c>
      <c r="AB55" s="141">
        <f>M55/J55</f>
        <v>0.8861097198734933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1034</v>
      </c>
      <c r="G56" s="94">
        <f t="shared" ref="G56:G57" si="14">E56*F56</f>
        <v>20049.260000000002</v>
      </c>
      <c r="H56" s="112"/>
      <c r="I56" s="96">
        <v>6</v>
      </c>
      <c r="J56" s="97">
        <v>2500</v>
      </c>
      <c r="K56" s="98">
        <f t="shared" si="12"/>
        <v>416.66666666666669</v>
      </c>
      <c r="L56" s="113">
        <v>6</v>
      </c>
      <c r="M56" s="97">
        <f>F56/V56*60</f>
        <v>2221.0023866348429</v>
      </c>
      <c r="N56" s="98">
        <f>M56/L56</f>
        <v>370.16706443914046</v>
      </c>
      <c r="O56" s="100">
        <f>L56-I56</f>
        <v>0</v>
      </c>
      <c r="P56" s="101">
        <f>N56-K56</f>
        <v>-46.499602227526225</v>
      </c>
      <c r="Q56" s="102">
        <f>N56/K56</f>
        <v>0.88840095465393709</v>
      </c>
      <c r="R56" s="271">
        <f>Q72</f>
        <v>0.88845029785819563</v>
      </c>
      <c r="S56" s="1">
        <v>0.30143518518518519</v>
      </c>
      <c r="T56" s="2">
        <v>0.32083333333333336</v>
      </c>
      <c r="U56" s="103">
        <v>5.5833333333333801</v>
      </c>
      <c r="V56" s="104">
        <v>27.933333333333358</v>
      </c>
      <c r="W56" s="167"/>
      <c r="X56" s="170"/>
      <c r="Y56" s="274"/>
      <c r="Z56" s="275"/>
      <c r="AA56" s="108">
        <f>M56-J56</f>
        <v>-278.99761336515712</v>
      </c>
      <c r="AB56" s="151">
        <f>M56/J56</f>
        <v>0.8884009546539372</v>
      </c>
      <c r="AC56" s="276">
        <f>AB72</f>
        <v>0.88845029785819574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1719</v>
      </c>
      <c r="G57" s="114">
        <f t="shared" si="14"/>
        <v>33864.299999999996</v>
      </c>
      <c r="H57" s="115"/>
      <c r="I57" s="96">
        <v>6</v>
      </c>
      <c r="J57" s="97">
        <v>2500</v>
      </c>
      <c r="K57" s="98">
        <f t="shared" si="12"/>
        <v>416.66666666666669</v>
      </c>
      <c r="L57" s="99">
        <v>6</v>
      </c>
      <c r="M57" s="97">
        <f>F57/V57*60</f>
        <v>2221.2491026561361</v>
      </c>
      <c r="N57" s="98">
        <f>M57/L57</f>
        <v>370.20818377602268</v>
      </c>
      <c r="O57" s="100">
        <f>L57-I57</f>
        <v>0</v>
      </c>
      <c r="P57" s="101">
        <f>N57-K57</f>
        <v>-46.458482890644007</v>
      </c>
      <c r="Q57" s="102">
        <f>N57/K57</f>
        <v>0.88849964106245438</v>
      </c>
      <c r="R57" s="272"/>
      <c r="S57" s="1">
        <v>0.32430555555555551</v>
      </c>
      <c r="T57" s="2">
        <v>0.35655092592592591</v>
      </c>
      <c r="U57" s="103">
        <v>4.9999999999999023</v>
      </c>
      <c r="V57" s="104">
        <v>46.433333333333373</v>
      </c>
      <c r="W57" s="105"/>
      <c r="X57" s="112"/>
      <c r="Y57" s="264"/>
      <c r="Z57" s="265"/>
      <c r="AA57" s="110">
        <f>M57-J57</f>
        <v>-278.75089734386393</v>
      </c>
      <c r="AB57" s="102">
        <f>M57/J57</f>
        <v>0.88849964106245438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2221.1257446454892</v>
      </c>
      <c r="N72" s="138">
        <f>M72/L72</f>
        <v>370.18762410758154</v>
      </c>
      <c r="O72" s="139">
        <f>L72-I72</f>
        <v>0</v>
      </c>
      <c r="P72" s="140">
        <f>N72-K72</f>
        <v>-46.479042559085144</v>
      </c>
      <c r="Q72" s="141">
        <f>N72/K72</f>
        <v>0.88845029785819563</v>
      </c>
      <c r="R72" s="273"/>
      <c r="S72" s="142">
        <f>S56</f>
        <v>0.30143518518518519</v>
      </c>
      <c r="T72" s="143">
        <f>INDEX(T56:T71,COUNTA(T56:T71))</f>
        <v>0.35655092592592591</v>
      </c>
      <c r="U72" s="144"/>
      <c r="V72" s="155"/>
      <c r="W72" s="134"/>
      <c r="X72" s="138"/>
      <c r="Y72" s="260"/>
      <c r="Z72" s="261"/>
      <c r="AA72" s="156">
        <f>M72-J72</f>
        <v>-278.87425535451075</v>
      </c>
      <c r="AB72" s="141">
        <f>M72/J72</f>
        <v>0.88845029785819574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2775</v>
      </c>
      <c r="G73" s="158">
        <f t="shared" ref="G73:G76" si="18">E73*F73</f>
        <v>59523.75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2946.0336184016478</v>
      </c>
      <c r="N73" s="162">
        <f>M73/L73</f>
        <v>736.50840460041195</v>
      </c>
      <c r="O73" s="164">
        <f>L73-I73</f>
        <v>0</v>
      </c>
      <c r="P73" s="165">
        <f>N73-K73</f>
        <v>-88.49159539958805</v>
      </c>
      <c r="Q73" s="151">
        <f>N73/K73</f>
        <v>0.8927374601217114</v>
      </c>
      <c r="R73" s="271">
        <f>Q89</f>
        <v>0.89156998717872238</v>
      </c>
      <c r="S73" s="166">
        <v>0.25033564814814813</v>
      </c>
      <c r="T73" s="167">
        <v>0.28958333333333336</v>
      </c>
      <c r="U73" s="168"/>
      <c r="V73" s="169">
        <v>56.516666666666737</v>
      </c>
      <c r="W73" s="172"/>
      <c r="X73" s="150"/>
      <c r="Y73" s="274"/>
      <c r="Z73" s="275"/>
      <c r="AA73" s="108">
        <f>M73-J73</f>
        <v>-353.9663815983522</v>
      </c>
      <c r="AB73" s="151">
        <f>M73/J73</f>
        <v>0.8927374601217114</v>
      </c>
      <c r="AC73" s="276">
        <f>AB89</f>
        <v>0.89156998717872238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3263</v>
      </c>
      <c r="G74" s="94">
        <f t="shared" si="18"/>
        <v>58375.07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2942.585170340682</v>
      </c>
      <c r="N74" s="98">
        <f>M74/L74</f>
        <v>735.6462925851705</v>
      </c>
      <c r="O74" s="100">
        <f>L74-I74</f>
        <v>0</v>
      </c>
      <c r="P74" s="101">
        <f>N74-K74</f>
        <v>-89.353707414829501</v>
      </c>
      <c r="Q74" s="102">
        <f>N74/K74</f>
        <v>0.89169247586081268</v>
      </c>
      <c r="R74" s="272"/>
      <c r="S74" s="1">
        <v>0.29337962962962966</v>
      </c>
      <c r="T74" s="2">
        <v>0.33958333333333335</v>
      </c>
      <c r="U74" s="103">
        <v>5.4666666666666686</v>
      </c>
      <c r="V74" s="104">
        <v>66.533333333333317</v>
      </c>
      <c r="W74" s="105"/>
      <c r="X74" s="106"/>
      <c r="Y74" s="264"/>
      <c r="Z74" s="265"/>
      <c r="AA74" s="110">
        <f>M74-J74</f>
        <v>-357.414829659318</v>
      </c>
      <c r="AB74" s="102">
        <f>M74/J74</f>
        <v>0.89169247586081268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1375</v>
      </c>
      <c r="G75" s="94">
        <f t="shared" si="18"/>
        <v>30635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2941.1764705882365</v>
      </c>
      <c r="N75" s="98">
        <f>M75/L75</f>
        <v>588.2352941176473</v>
      </c>
      <c r="O75" s="100">
        <f>L75-I75</f>
        <v>0</v>
      </c>
      <c r="P75" s="101">
        <f>N75-K75</f>
        <v>-71.7647058823527</v>
      </c>
      <c r="Q75" s="102">
        <f>N75/K75</f>
        <v>0.89126559714795051</v>
      </c>
      <c r="R75" s="272"/>
      <c r="S75" s="1">
        <v>0.34305555555555556</v>
      </c>
      <c r="T75" s="2">
        <v>0.36253472222222222</v>
      </c>
      <c r="U75" s="103">
        <v>4.9999999999999822</v>
      </c>
      <c r="V75" s="104">
        <v>28.04999999999999</v>
      </c>
      <c r="W75" s="105"/>
      <c r="X75" s="106"/>
      <c r="Y75" s="264"/>
      <c r="Z75" s="265"/>
      <c r="AA75" s="110">
        <f>M75-J75</f>
        <v>-358.8235294117635</v>
      </c>
      <c r="AB75" s="102">
        <f>M75/J75</f>
        <v>0.89126559714795051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5486</v>
      </c>
      <c r="G76" s="94">
        <f t="shared" si="18"/>
        <v>91396.76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2938.9285714285711</v>
      </c>
      <c r="N76" s="98">
        <f>M76/L76</f>
        <v>734.73214285714278</v>
      </c>
      <c r="O76" s="100">
        <f>L76-I76</f>
        <v>0</v>
      </c>
      <c r="P76" s="101">
        <f>N76-K76</f>
        <v>-90.267857142857224</v>
      </c>
      <c r="Q76" s="102">
        <f>N76/K76</f>
        <v>0.89058441558441548</v>
      </c>
      <c r="R76" s="272"/>
      <c r="S76" s="1">
        <v>0.3659722222222222</v>
      </c>
      <c r="T76" s="2">
        <v>0.44374999999999998</v>
      </c>
      <c r="U76" s="103">
        <v>4.9499999999999744</v>
      </c>
      <c r="V76" s="104">
        <v>112</v>
      </c>
      <c r="W76" s="105"/>
      <c r="X76" s="106"/>
      <c r="Y76" s="264"/>
      <c r="Z76" s="265"/>
      <c r="AA76" s="110">
        <f>M76-J76</f>
        <v>-361.0714285714289</v>
      </c>
      <c r="AB76" s="102">
        <f>M76/J76</f>
        <v>0.89058441558441548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2942.180957689784</v>
      </c>
      <c r="N89" s="138">
        <f>M89/L89</f>
        <v>692.27787239759618</v>
      </c>
      <c r="O89" s="139">
        <f>L89-I89</f>
        <v>0</v>
      </c>
      <c r="P89" s="140">
        <f>N89-K89</f>
        <v>-84.192715837697961</v>
      </c>
      <c r="Q89" s="141">
        <f>N89/K89</f>
        <v>0.89156998717872238</v>
      </c>
      <c r="R89" s="273"/>
      <c r="S89" s="142">
        <f>S73</f>
        <v>0.25033564814814813</v>
      </c>
      <c r="T89" s="143">
        <f>INDEX(T73:T88,COUNTA(T73:T88))</f>
        <v>0.44374999999999998</v>
      </c>
      <c r="U89" s="144"/>
      <c r="V89" s="155"/>
      <c r="W89" s="88"/>
      <c r="X89" s="90"/>
      <c r="Y89" s="260"/>
      <c r="Z89" s="261"/>
      <c r="AA89" s="156">
        <f>M89-J89</f>
        <v>-357.81904231021599</v>
      </c>
      <c r="AB89" s="141">
        <f>M89/J89</f>
        <v>0.89156998717872238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1836</v>
      </c>
      <c r="G90" s="158">
        <f t="shared" ref="G90:G93" si="23">E90*F90</f>
        <v>33378.479999999996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3111.8644067796595</v>
      </c>
      <c r="N90" s="162">
        <f>M90/L90</f>
        <v>1037.2881355932197</v>
      </c>
      <c r="O90" s="164">
        <f>L90-I90</f>
        <v>0</v>
      </c>
      <c r="P90" s="165">
        <f>N90-K90</f>
        <v>-162.71186440678025</v>
      </c>
      <c r="Q90" s="151">
        <f>N90/K90</f>
        <v>0.86440677966101642</v>
      </c>
      <c r="R90" s="271">
        <f>Q106</f>
        <v>0.86969384144487671</v>
      </c>
      <c r="S90" s="166">
        <v>0.16666666666666666</v>
      </c>
      <c r="T90" s="167">
        <v>0.19125</v>
      </c>
      <c r="U90" s="168"/>
      <c r="V90" s="169">
        <v>35.40000000000002</v>
      </c>
      <c r="W90" s="172"/>
      <c r="X90" s="150"/>
      <c r="Y90" s="274"/>
      <c r="Z90" s="275"/>
      <c r="AA90" s="108">
        <f>M90-J90</f>
        <v>-488.13559322034052</v>
      </c>
      <c r="AB90" s="151">
        <f>M90/J90</f>
        <v>0.86440677966101653</v>
      </c>
      <c r="AC90" s="276">
        <f>AB106</f>
        <v>0.86969384144487671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2602</v>
      </c>
      <c r="G91" s="94">
        <f t="shared" si="23"/>
        <v>47304.36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3107.8964830789628</v>
      </c>
      <c r="N91" s="98">
        <f>M91/L91</f>
        <v>1035.9654943596543</v>
      </c>
      <c r="O91" s="100">
        <f>L91-I91</f>
        <v>0</v>
      </c>
      <c r="P91" s="101">
        <f>N91-K91</f>
        <v>-164.03450564034574</v>
      </c>
      <c r="Q91" s="102">
        <f>N91/K91</f>
        <v>0.86330457863304522</v>
      </c>
      <c r="R91" s="272"/>
      <c r="S91" s="1">
        <v>0.20208333333333331</v>
      </c>
      <c r="T91" s="2">
        <v>0.23696759259259259</v>
      </c>
      <c r="U91" s="103">
        <v>15.599999999999961</v>
      </c>
      <c r="V91" s="104">
        <v>50.233333333333363</v>
      </c>
      <c r="W91" s="105"/>
      <c r="X91" s="106"/>
      <c r="Y91" s="264"/>
      <c r="Z91" s="265"/>
      <c r="AA91" s="110">
        <f>M91-J91</f>
        <v>-492.10351692103723</v>
      </c>
      <c r="AB91" s="102">
        <f>M91/J91</f>
        <v>0.86330457863304522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6696</v>
      </c>
      <c r="G92" s="94">
        <f t="shared" si="23"/>
        <v>95618.87999999999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3109.5975232198152</v>
      </c>
      <c r="N92" s="98">
        <f>M92/L92</f>
        <v>1036.5325077399384</v>
      </c>
      <c r="O92" s="100">
        <f>L92-I92</f>
        <v>0</v>
      </c>
      <c r="P92" s="101">
        <f>N92-K92</f>
        <v>-163.46749226006159</v>
      </c>
      <c r="Q92" s="102">
        <f>N92/K92</f>
        <v>0.86377708978328205</v>
      </c>
      <c r="R92" s="272"/>
      <c r="S92" s="1">
        <v>0.24861111111111112</v>
      </c>
      <c r="T92" s="2">
        <v>0.33833333333333332</v>
      </c>
      <c r="U92" s="103">
        <v>16.766666666666676</v>
      </c>
      <c r="V92" s="104">
        <v>129.19999999999996</v>
      </c>
      <c r="W92" s="105"/>
      <c r="X92" s="106"/>
      <c r="Y92" s="264"/>
      <c r="Z92" s="265"/>
      <c r="AA92" s="110">
        <f>M92-J92</f>
        <v>-490.40247678018477</v>
      </c>
      <c r="AB92" s="102">
        <f>M92/J92</f>
        <v>0.86377708978328205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5474</v>
      </c>
      <c r="G93" s="94">
        <f t="shared" si="23"/>
        <v>76800.22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2672.4165988608615</v>
      </c>
      <c r="N93" s="98">
        <f>M93/L93</f>
        <v>890.80553295362051</v>
      </c>
      <c r="O93" s="100">
        <f>L93-I93</f>
        <v>0</v>
      </c>
      <c r="P93" s="101">
        <f>N93-K93</f>
        <v>-109.19446704637949</v>
      </c>
      <c r="Q93" s="102">
        <f>N93/K93</f>
        <v>0.89080553295362053</v>
      </c>
      <c r="R93" s="272"/>
      <c r="S93" s="1">
        <v>0.34937499999999999</v>
      </c>
      <c r="T93" s="2">
        <v>0.43472222222222223</v>
      </c>
      <c r="U93" s="103">
        <v>15.900000000000007</v>
      </c>
      <c r="V93" s="104">
        <v>122.90000000000003</v>
      </c>
      <c r="W93" s="105">
        <v>0.43472222222222223</v>
      </c>
      <c r="X93" s="106"/>
      <c r="Y93" s="264"/>
      <c r="Z93" s="265"/>
      <c r="AA93" s="110">
        <f>M93-J93</f>
        <v>-327.58340113913846</v>
      </c>
      <c r="AB93" s="102">
        <f>M93/J93</f>
        <v>0.89080553295362053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3000.4437529848246</v>
      </c>
      <c r="N106" s="138">
        <f t="shared" ref="N106:N112" si="28">M106/L106</f>
        <v>1000.1479176616082</v>
      </c>
      <c r="O106" s="139">
        <f t="shared" ref="O106:O112" si="29">L106-I106</f>
        <v>0</v>
      </c>
      <c r="P106" s="140">
        <f t="shared" ref="P106:P112" si="30">N106-K106</f>
        <v>-149.85208233839182</v>
      </c>
      <c r="Q106" s="141">
        <f t="shared" ref="Q106:Q112" si="31">N106/K106</f>
        <v>0.86969384144487671</v>
      </c>
      <c r="R106" s="273"/>
      <c r="S106" s="142">
        <f>S90</f>
        <v>0.16666666666666666</v>
      </c>
      <c r="T106" s="143">
        <f>INDEX(T90:T105,COUNTA(T90:T105))</f>
        <v>0.43472222222222223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-449.55624701517536</v>
      </c>
      <c r="AB106" s="141">
        <f t="shared" ref="AB106:AB112" si="33">M106/J106</f>
        <v>0.86969384144487671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1864</v>
      </c>
      <c r="G107" s="158">
        <f t="shared" ref="G107:G112" si="34">E107*F107</f>
        <v>46655.920000000006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2909.9739809193388</v>
      </c>
      <c r="N107" s="162">
        <f t="shared" si="28"/>
        <v>727.49349522983471</v>
      </c>
      <c r="O107" s="164">
        <f t="shared" si="29"/>
        <v>0</v>
      </c>
      <c r="P107" s="165">
        <f t="shared" si="30"/>
        <v>-97.506504770165293</v>
      </c>
      <c r="Q107" s="151">
        <f t="shared" si="31"/>
        <v>0.88181029724828452</v>
      </c>
      <c r="R107" s="271">
        <f>Q123</f>
        <v>0.88643709722548503</v>
      </c>
      <c r="S107" s="166">
        <v>0.16666666666666666</v>
      </c>
      <c r="T107" s="167">
        <v>0.19335648148148149</v>
      </c>
      <c r="U107" s="168"/>
      <c r="V107" s="169">
        <v>38.433333333333358</v>
      </c>
      <c r="W107" s="167"/>
      <c r="X107" s="170"/>
      <c r="Y107" s="274"/>
      <c r="Z107" s="275"/>
      <c r="AA107" s="108">
        <f t="shared" si="32"/>
        <v>-390.02601908066117</v>
      </c>
      <c r="AB107" s="151">
        <f t="shared" si="33"/>
        <v>0.88181029724828452</v>
      </c>
      <c r="AC107" s="276">
        <f>AB123</f>
        <v>0.88643709722548503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1348</v>
      </c>
      <c r="G108" s="94">
        <f t="shared" si="34"/>
        <v>34306.6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2907.6093469143179</v>
      </c>
      <c r="N108" s="98">
        <f t="shared" si="28"/>
        <v>726.90233672857948</v>
      </c>
      <c r="O108" s="100">
        <f t="shared" si="29"/>
        <v>0</v>
      </c>
      <c r="P108" s="101">
        <f t="shared" si="30"/>
        <v>-98.097663271420515</v>
      </c>
      <c r="Q108" s="102">
        <f t="shared" si="31"/>
        <v>0.88109374148918729</v>
      </c>
      <c r="R108" s="272"/>
      <c r="S108" s="1">
        <v>0.20498842592592592</v>
      </c>
      <c r="T108" s="2">
        <v>0.22430555555555556</v>
      </c>
      <c r="U108" s="103">
        <v>16.749999999999979</v>
      </c>
      <c r="V108" s="104">
        <v>27.816666666666684</v>
      </c>
      <c r="W108" s="105"/>
      <c r="X108" s="112"/>
      <c r="Y108" s="264"/>
      <c r="Z108" s="265"/>
      <c r="AA108" s="110">
        <f t="shared" si="32"/>
        <v>-392.39065308568206</v>
      </c>
      <c r="AB108" s="102">
        <f t="shared" si="33"/>
        <v>0.88109374148918729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322</v>
      </c>
      <c r="G109" s="94">
        <f t="shared" si="34"/>
        <v>8607.06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2927.2727272727307</v>
      </c>
      <c r="N109" s="98">
        <f t="shared" si="28"/>
        <v>731.81818181818267</v>
      </c>
      <c r="O109" s="100">
        <f t="shared" si="29"/>
        <v>0</v>
      </c>
      <c r="P109" s="101">
        <f t="shared" si="30"/>
        <v>-93.181818181817334</v>
      </c>
      <c r="Q109" s="102">
        <f t="shared" si="31"/>
        <v>0.88705234159779722</v>
      </c>
      <c r="R109" s="272"/>
      <c r="S109" s="1">
        <v>0.23569444444444446</v>
      </c>
      <c r="T109" s="2">
        <v>0.24027777777777778</v>
      </c>
      <c r="U109" s="103">
        <v>16.400000000000006</v>
      </c>
      <c r="V109" s="104">
        <v>6.5999999999999925</v>
      </c>
      <c r="W109" s="105"/>
      <c r="X109" s="112"/>
      <c r="Y109" s="264"/>
      <c r="Z109" s="265"/>
      <c r="AA109" s="110">
        <f t="shared" si="32"/>
        <v>-372.72727272726934</v>
      </c>
      <c r="AB109" s="102">
        <f t="shared" si="33"/>
        <v>0.88705234159779722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2072</v>
      </c>
      <c r="G110" s="94">
        <f t="shared" si="34"/>
        <v>62160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2682.2006472491926</v>
      </c>
      <c r="N110" s="98">
        <f t="shared" si="28"/>
        <v>670.55016181229814</v>
      </c>
      <c r="O110" s="100">
        <f t="shared" si="29"/>
        <v>0</v>
      </c>
      <c r="P110" s="101">
        <f t="shared" si="30"/>
        <v>-79.449838187701857</v>
      </c>
      <c r="Q110" s="102">
        <f t="shared" si="31"/>
        <v>0.89406688241639753</v>
      </c>
      <c r="R110" s="272"/>
      <c r="S110" s="1">
        <v>0.25208333333333333</v>
      </c>
      <c r="T110" s="2">
        <v>0.28427083333333331</v>
      </c>
      <c r="U110" s="103">
        <v>16.999999999999979</v>
      </c>
      <c r="V110" s="104">
        <v>46.349999999999973</v>
      </c>
      <c r="W110" s="105"/>
      <c r="X110" s="106"/>
      <c r="Y110" s="264"/>
      <c r="Z110" s="265"/>
      <c r="AA110" s="110">
        <f t="shared" si="32"/>
        <v>-317.79935275080743</v>
      </c>
      <c r="AB110" s="102">
        <f t="shared" si="33"/>
        <v>0.89406688241639753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2039</v>
      </c>
      <c r="G111" s="94">
        <f t="shared" si="34"/>
        <v>50607.98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2910.5471847739896</v>
      </c>
      <c r="N111" s="98">
        <f t="shared" si="28"/>
        <v>727.63679619349739</v>
      </c>
      <c r="O111" s="100">
        <f t="shared" si="29"/>
        <v>0</v>
      </c>
      <c r="P111" s="101">
        <f t="shared" si="30"/>
        <v>-97.363203806502611</v>
      </c>
      <c r="Q111" s="102">
        <f t="shared" si="31"/>
        <v>0.88198399538605743</v>
      </c>
      <c r="R111" s="272"/>
      <c r="S111" s="1">
        <v>0.2951388888888889</v>
      </c>
      <c r="T111" s="2">
        <v>0.3243287037037037</v>
      </c>
      <c r="U111" s="103">
        <v>15.650000000000048</v>
      </c>
      <c r="V111" s="104">
        <v>42.033333333333324</v>
      </c>
      <c r="W111" s="105"/>
      <c r="X111" s="106"/>
      <c r="Y111" s="264"/>
      <c r="Z111" s="265"/>
      <c r="AA111" s="110">
        <f t="shared" si="32"/>
        <v>-389.45281522601044</v>
      </c>
      <c r="AB111" s="102">
        <f t="shared" si="33"/>
        <v>0.88198399538605743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3462</v>
      </c>
      <c r="G112" s="114">
        <f t="shared" si="34"/>
        <v>103860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2681.988379599743</v>
      </c>
      <c r="N112" s="98">
        <f t="shared" si="28"/>
        <v>893.99612653324766</v>
      </c>
      <c r="O112" s="100">
        <f t="shared" si="29"/>
        <v>0</v>
      </c>
      <c r="P112" s="101">
        <f t="shared" si="30"/>
        <v>-106.00387346675234</v>
      </c>
      <c r="Q112" s="102">
        <f t="shared" si="31"/>
        <v>0.89399612653324767</v>
      </c>
      <c r="R112" s="272"/>
      <c r="S112" s="1">
        <v>0.33611111111111114</v>
      </c>
      <c r="T112" s="2">
        <v>0.38989583333333333</v>
      </c>
      <c r="U112" s="103">
        <v>16.966666666666708</v>
      </c>
      <c r="V112" s="104">
        <v>77.44999999999996</v>
      </c>
      <c r="W112" s="105"/>
      <c r="X112" s="3"/>
      <c r="Y112" s="264"/>
      <c r="Z112" s="265"/>
      <c r="AA112" s="110">
        <f t="shared" si="32"/>
        <v>-318.01162040025702</v>
      </c>
      <c r="AB112" s="102">
        <f t="shared" si="33"/>
        <v>0.89399612653324767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2836.5987111215522</v>
      </c>
      <c r="N123" s="138">
        <f t="shared" ref="N123:N128" si="39">M123/L123</f>
        <v>739.98227246649185</v>
      </c>
      <c r="O123" s="139">
        <f t="shared" ref="O123:O128" si="40">L123-I123</f>
        <v>0</v>
      </c>
      <c r="P123" s="140">
        <f t="shared" ref="P123:P128" si="41">N123-K123</f>
        <v>-94.80033622916028</v>
      </c>
      <c r="Q123" s="141">
        <f t="shared" ref="Q123:Q128" si="42">N123/K123</f>
        <v>0.88643709722548503</v>
      </c>
      <c r="R123" s="273"/>
      <c r="S123" s="142">
        <f>S107</f>
        <v>0.16666666666666666</v>
      </c>
      <c r="T123" s="143">
        <f>INDEX(T107:T122,COUNTA(T107:T122))</f>
        <v>0.38989583333333333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-363.40128887844776</v>
      </c>
      <c r="AB123" s="141">
        <f t="shared" ref="AB123:AB128" si="44">M123/J123</f>
        <v>0.88643709722548503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201</v>
      </c>
      <c r="G124" s="158">
        <f t="shared" ref="G124:G128" si="45">E124*F124</f>
        <v>2697.42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3187.6651982378808</v>
      </c>
      <c r="N124" s="162">
        <f t="shared" si="39"/>
        <v>531.27753303964676</v>
      </c>
      <c r="O124" s="164">
        <f t="shared" si="40"/>
        <v>0</v>
      </c>
      <c r="P124" s="165">
        <f t="shared" si="41"/>
        <v>-68.722466960353245</v>
      </c>
      <c r="Q124" s="151">
        <f t="shared" si="42"/>
        <v>0.88546255506607796</v>
      </c>
      <c r="R124" s="271">
        <f>Q140</f>
        <v>0.87016433167423468</v>
      </c>
      <c r="S124" s="166">
        <v>0.70848379629629632</v>
      </c>
      <c r="T124" s="167">
        <v>0.71111111111111114</v>
      </c>
      <c r="U124" s="168"/>
      <c r="V124" s="169">
        <v>3.7833333333333385</v>
      </c>
      <c r="W124" s="167"/>
      <c r="X124" s="170"/>
      <c r="Y124" s="274"/>
      <c r="Z124" s="275"/>
      <c r="AA124" s="108">
        <f t="shared" si="43"/>
        <v>-412.33480176211924</v>
      </c>
      <c r="AB124" s="151">
        <f t="shared" si="44"/>
        <v>0.88546255506607796</v>
      </c>
      <c r="AC124" s="276">
        <f>AB140</f>
        <v>0.87016433167423468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1879</v>
      </c>
      <c r="G125" s="94">
        <f t="shared" si="45"/>
        <v>48177.56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3140.3899721448452</v>
      </c>
      <c r="N125" s="98">
        <f t="shared" si="39"/>
        <v>285.48999746771318</v>
      </c>
      <c r="O125" s="100">
        <f t="shared" si="40"/>
        <v>0</v>
      </c>
      <c r="P125" s="101">
        <f t="shared" si="41"/>
        <v>-41.782729805014071</v>
      </c>
      <c r="Q125" s="102">
        <f t="shared" si="42"/>
        <v>0.87233054781801256</v>
      </c>
      <c r="R125" s="272"/>
      <c r="S125" s="1">
        <v>0.71534722222222225</v>
      </c>
      <c r="T125" s="2">
        <v>0.74027777777777781</v>
      </c>
      <c r="U125" s="103">
        <v>6.0999999999999943</v>
      </c>
      <c r="V125" s="104">
        <v>35.90000000000002</v>
      </c>
      <c r="W125" s="105"/>
      <c r="X125" s="112"/>
      <c r="Y125" s="264"/>
      <c r="Z125" s="265"/>
      <c r="AA125" s="110">
        <f t="shared" si="43"/>
        <v>-459.61002785515484</v>
      </c>
      <c r="AB125" s="102">
        <f t="shared" si="44"/>
        <v>0.87233054781801256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2263</v>
      </c>
      <c r="G126" s="94">
        <f t="shared" si="45"/>
        <v>66803.759999999995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3115.4110898661575</v>
      </c>
      <c r="N126" s="98">
        <f t="shared" si="39"/>
        <v>183.25947587447985</v>
      </c>
      <c r="O126" s="100">
        <f t="shared" si="40"/>
        <v>0</v>
      </c>
      <c r="P126" s="101">
        <f t="shared" si="41"/>
        <v>-28.505230007873081</v>
      </c>
      <c r="Q126" s="102">
        <f t="shared" si="42"/>
        <v>0.86539196940726604</v>
      </c>
      <c r="R126" s="272"/>
      <c r="S126" s="1">
        <v>0.74473379629629632</v>
      </c>
      <c r="T126" s="2">
        <v>0.77500000000000002</v>
      </c>
      <c r="U126" s="103">
        <v>6.4166666666666572</v>
      </c>
      <c r="V126" s="104">
        <v>43.583333333333329</v>
      </c>
      <c r="W126" s="105"/>
      <c r="X126" s="112"/>
      <c r="Y126" s="264"/>
      <c r="Z126" s="265"/>
      <c r="AA126" s="110">
        <f t="shared" si="43"/>
        <v>-484.58891013384255</v>
      </c>
      <c r="AB126" s="102">
        <f t="shared" si="44"/>
        <v>0.86539196940726593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2353</v>
      </c>
      <c r="G127" s="94">
        <f t="shared" si="45"/>
        <v>70237.05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3115.4100772342777</v>
      </c>
      <c r="N127" s="98">
        <f t="shared" si="39"/>
        <v>183.25941630789868</v>
      </c>
      <c r="O127" s="100">
        <f t="shared" si="40"/>
        <v>0</v>
      </c>
      <c r="P127" s="101">
        <f t="shared" si="41"/>
        <v>-28.505289574454252</v>
      </c>
      <c r="Q127" s="102">
        <f t="shared" si="42"/>
        <v>0.86539168812063272</v>
      </c>
      <c r="R127" s="272"/>
      <c r="S127" s="1">
        <v>0.77847222222222223</v>
      </c>
      <c r="T127" s="2">
        <v>0.80994212962962964</v>
      </c>
      <c r="U127" s="103">
        <v>4.9999999999999822</v>
      </c>
      <c r="V127" s="104">
        <v>45.316666666666663</v>
      </c>
      <c r="W127" s="105"/>
      <c r="X127" s="106"/>
      <c r="Y127" s="264"/>
      <c r="Z127" s="265"/>
      <c r="AA127" s="110">
        <f t="shared" si="43"/>
        <v>-484.58992276572235</v>
      </c>
      <c r="AB127" s="102">
        <f t="shared" si="44"/>
        <v>0.86539168812063272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2873</v>
      </c>
      <c r="G128" s="94">
        <f t="shared" si="45"/>
        <v>82081.61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3104.0816326530644</v>
      </c>
      <c r="N128" s="98">
        <f t="shared" si="39"/>
        <v>258.67346938775535</v>
      </c>
      <c r="O128" s="100">
        <f t="shared" si="40"/>
        <v>0</v>
      </c>
      <c r="P128" s="101">
        <f t="shared" si="41"/>
        <v>-41.326530612244653</v>
      </c>
      <c r="Q128" s="102">
        <f t="shared" si="42"/>
        <v>0.86224489795918446</v>
      </c>
      <c r="R128" s="272"/>
      <c r="S128" s="1">
        <v>0.81421296296296297</v>
      </c>
      <c r="T128" s="2">
        <v>0.85277777777777775</v>
      </c>
      <c r="U128" s="103">
        <v>6.1500000000000021</v>
      </c>
      <c r="V128" s="104">
        <v>55.533333333333275</v>
      </c>
      <c r="W128" s="105"/>
      <c r="X128" s="106"/>
      <c r="Y128" s="264"/>
      <c r="Z128" s="265"/>
      <c r="AA128" s="110">
        <f t="shared" si="43"/>
        <v>-495.91836734693561</v>
      </c>
      <c r="AB128" s="102">
        <f t="shared" si="44"/>
        <v>0.86224489795918458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3132.5915940272448</v>
      </c>
      <c r="N140" s="138">
        <f>M140/L140</f>
        <v>248.61838047835278</v>
      </c>
      <c r="O140" s="139">
        <f>L140-I140</f>
        <v>0</v>
      </c>
      <c r="P140" s="140">
        <f>N140-K140</f>
        <v>-37.095905235932946</v>
      </c>
      <c r="Q140" s="141">
        <f>N140/K140</f>
        <v>0.87016433167423468</v>
      </c>
      <c r="R140" s="273"/>
      <c r="S140" s="142">
        <f>S124</f>
        <v>0.70848379629629632</v>
      </c>
      <c r="T140" s="143">
        <f>INDEX(T124:T139,COUNTA(T124:T139))</f>
        <v>0.85277777777777775</v>
      </c>
      <c r="U140" s="144"/>
      <c r="V140" s="155"/>
      <c r="W140" s="134"/>
      <c r="X140" s="138"/>
      <c r="Y140" s="260"/>
      <c r="Z140" s="261"/>
      <c r="AA140" s="156">
        <f>M140-J140</f>
        <v>-467.40840597275519</v>
      </c>
      <c r="AB140" s="141">
        <f>M140/J140</f>
        <v>0.87016433167423468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2162</v>
      </c>
      <c r="G141" s="158">
        <f t="shared" ref="G141:G143" si="49">E141*F141</f>
        <v>48018.020000000004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2647.3469387755113</v>
      </c>
      <c r="N141" s="162">
        <f>M141/L141</f>
        <v>661.83673469387782</v>
      </c>
      <c r="O141" s="164">
        <f>L141-I141</f>
        <v>0</v>
      </c>
      <c r="P141" s="165">
        <f>N141-K141</f>
        <v>-88.163265306122184</v>
      </c>
      <c r="Q141" s="151">
        <f>N141/K141</f>
        <v>0.8824489795918371</v>
      </c>
      <c r="R141" s="271">
        <f>Q157</f>
        <v>0.88799631701715287</v>
      </c>
      <c r="S141" s="166">
        <v>0.70833333333333337</v>
      </c>
      <c r="T141" s="167">
        <v>0.74236111111111114</v>
      </c>
      <c r="U141" s="168"/>
      <c r="V141" s="169">
        <v>48.999999999999986</v>
      </c>
      <c r="W141" s="172"/>
      <c r="X141" s="150"/>
      <c r="Y141" s="274"/>
      <c r="Z141" s="275"/>
      <c r="AA141" s="108">
        <f>M141-J141</f>
        <v>-352.65306122448874</v>
      </c>
      <c r="AB141" s="151">
        <f>M141/J141</f>
        <v>0.8824489795918371</v>
      </c>
      <c r="AC141" s="276">
        <f>AB157</f>
        <v>0.88799631701715287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2790</v>
      </c>
      <c r="G142" s="94">
        <f t="shared" si="49"/>
        <v>46593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2938.560561732012</v>
      </c>
      <c r="N142" s="98">
        <f>M142/L142</f>
        <v>979.52018724400398</v>
      </c>
      <c r="O142" s="100">
        <f>L142-I142</f>
        <v>0</v>
      </c>
      <c r="P142" s="101">
        <f>N142-K142</f>
        <v>-120.47981275599602</v>
      </c>
      <c r="Q142" s="102">
        <f>N142/K142</f>
        <v>0.89047289749454905</v>
      </c>
      <c r="R142" s="272"/>
      <c r="S142" s="1">
        <v>0.74655092592592598</v>
      </c>
      <c r="T142" s="2">
        <v>0.78611111111111109</v>
      </c>
      <c r="U142" s="103">
        <v>6.0333333333333705</v>
      </c>
      <c r="V142" s="104">
        <v>56.966666666666569</v>
      </c>
      <c r="W142" s="105"/>
      <c r="X142" s="106"/>
      <c r="Y142" s="264"/>
      <c r="Z142" s="265"/>
      <c r="AA142" s="110">
        <f>M142-J142</f>
        <v>-361.43943826798795</v>
      </c>
      <c r="AB142" s="102">
        <f>M142/J142</f>
        <v>0.89047289749454905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5143</v>
      </c>
      <c r="G143" s="94">
        <f t="shared" si="49"/>
        <v>92008.27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2938.8571428571445</v>
      </c>
      <c r="N143" s="98">
        <f>M143/L143</f>
        <v>734.71428571428612</v>
      </c>
      <c r="O143" s="100">
        <f>L143-I143</f>
        <v>0</v>
      </c>
      <c r="P143" s="101">
        <f>N143-K143</f>
        <v>-90.28571428571388</v>
      </c>
      <c r="Q143" s="102">
        <f>N143/K143</f>
        <v>0.890562770562771</v>
      </c>
      <c r="R143" s="272"/>
      <c r="S143" s="1">
        <v>0.79027777777777775</v>
      </c>
      <c r="T143" s="2">
        <v>0.86319444444444438</v>
      </c>
      <c r="U143" s="103">
        <v>5.9999999999999787</v>
      </c>
      <c r="V143" s="104">
        <v>104.99999999999994</v>
      </c>
      <c r="W143" s="105"/>
      <c r="X143" s="106"/>
      <c r="Y143" s="264"/>
      <c r="Z143" s="265"/>
      <c r="AA143" s="110">
        <f>M143-J143</f>
        <v>-361.14285714285552</v>
      </c>
      <c r="AB143" s="102">
        <f>M143/J143</f>
        <v>0.890562770562771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2841.5882144548891</v>
      </c>
      <c r="N157" s="138">
        <f>M157/L157</f>
        <v>774.97860394224256</v>
      </c>
      <c r="O157" s="139">
        <f>L157-I157</f>
        <v>0</v>
      </c>
      <c r="P157" s="140">
        <f>N157-K157</f>
        <v>-97.748668785030191</v>
      </c>
      <c r="Q157" s="141">
        <f>N157/K157</f>
        <v>0.88799631701715287</v>
      </c>
      <c r="R157" s="273"/>
      <c r="S157" s="142">
        <f>S141</f>
        <v>0.70833333333333337</v>
      </c>
      <c r="T157" s="143">
        <f>INDEX(T141:T156,COUNTA(T141:T156))</f>
        <v>0.86319444444444438</v>
      </c>
      <c r="U157" s="144"/>
      <c r="V157" s="155"/>
      <c r="W157" s="88"/>
      <c r="X157" s="90"/>
      <c r="Y157" s="260"/>
      <c r="Z157" s="261"/>
      <c r="AA157" s="156">
        <f>M157-J157</f>
        <v>-358.41178554511089</v>
      </c>
      <c r="AB157" s="141">
        <f>M157/J157</f>
        <v>0.88799631701715287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1844</v>
      </c>
      <c r="G158" s="158">
        <f t="shared" ref="G158:G160" si="54">E158*F158</f>
        <v>41084.32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2942.5531914893522</v>
      </c>
      <c r="N158" s="162">
        <f>M158/L158</f>
        <v>588.5106382978704</v>
      </c>
      <c r="O158" s="164">
        <f>L158-I158</f>
        <v>0</v>
      </c>
      <c r="P158" s="165">
        <f>N158-K158</f>
        <v>-71.4893617021296</v>
      </c>
      <c r="Q158" s="151">
        <f>N158/K158</f>
        <v>0.8916827852998036</v>
      </c>
      <c r="R158" s="271">
        <f>Q174</f>
        <v>0.89108134114187942</v>
      </c>
      <c r="S158" s="166">
        <v>0.70861111111111108</v>
      </c>
      <c r="T158" s="167">
        <v>0.73472222222222228</v>
      </c>
      <c r="U158" s="168"/>
      <c r="V158" s="169">
        <v>37.600000000000122</v>
      </c>
      <c r="W158" s="172"/>
      <c r="X158" s="150"/>
      <c r="Y158" s="274"/>
      <c r="Z158" s="275"/>
      <c r="AA158" s="108">
        <f>M158-J158</f>
        <v>-357.44680851064777</v>
      </c>
      <c r="AB158" s="151">
        <f>M158/J158</f>
        <v>0.89168278529980372</v>
      </c>
      <c r="AC158" s="276">
        <f>AB174</f>
        <v>0.89108134114187931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1146</v>
      </c>
      <c r="G159" s="94">
        <f t="shared" si="54"/>
        <v>20834.28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2940.5559515324467</v>
      </c>
      <c r="N159" s="98">
        <f>M159/L159</f>
        <v>735.13898788311167</v>
      </c>
      <c r="O159" s="100">
        <f>L159-I159</f>
        <v>0</v>
      </c>
      <c r="P159" s="101">
        <f>N159-K159</f>
        <v>-89.861012116888332</v>
      </c>
      <c r="Q159" s="102">
        <f>N159/K159</f>
        <v>0.89107756107043834</v>
      </c>
      <c r="R159" s="272"/>
      <c r="S159" s="1">
        <v>0.73819444444444449</v>
      </c>
      <c r="T159" s="2">
        <v>0.75443287037037032</v>
      </c>
      <c r="U159" s="103">
        <v>4.9999999999999822</v>
      </c>
      <c r="V159" s="104">
        <v>23.383333333333205</v>
      </c>
      <c r="W159" s="105"/>
      <c r="X159" s="106"/>
      <c r="Y159" s="264"/>
      <c r="Z159" s="265"/>
      <c r="AA159" s="110">
        <f>M159-J159</f>
        <v>-359.44404846755333</v>
      </c>
      <c r="AB159" s="102">
        <f>M159/J159</f>
        <v>0.89107756107043834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8024</v>
      </c>
      <c r="G160" s="94">
        <f t="shared" si="54"/>
        <v>133679.84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2938.5961342828059</v>
      </c>
      <c r="N160" s="98">
        <f>M160/L160</f>
        <v>734.64903357070148</v>
      </c>
      <c r="O160" s="100">
        <f>L160-I160</f>
        <v>0</v>
      </c>
      <c r="P160" s="101">
        <f>N160-K160</f>
        <v>-90.350966429298524</v>
      </c>
      <c r="Q160" s="102">
        <f>N160/K160</f>
        <v>0.89048367705539577</v>
      </c>
      <c r="R160" s="272"/>
      <c r="S160" s="1">
        <v>0.75775462962962958</v>
      </c>
      <c r="T160" s="2">
        <v>0.87152777777777779</v>
      </c>
      <c r="U160" s="103">
        <v>4.783333333333335</v>
      </c>
      <c r="V160" s="104">
        <v>163.83333333333343</v>
      </c>
      <c r="W160" s="105"/>
      <c r="X160" s="106"/>
      <c r="Y160" s="264"/>
      <c r="Z160" s="265"/>
      <c r="AA160" s="110">
        <f>M160-J160</f>
        <v>-361.40386571719409</v>
      </c>
      <c r="AB160" s="102">
        <f>M160/J160</f>
        <v>0.89048367705539577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2940.5684257682019</v>
      </c>
      <c r="N174" s="138">
        <f>M174/L174</f>
        <v>678.59271363881589</v>
      </c>
      <c r="O174" s="139">
        <f>L174-I174</f>
        <v>0</v>
      </c>
      <c r="P174" s="140">
        <f>N174-K174</f>
        <v>-82.945747899645653</v>
      </c>
      <c r="Q174" s="141">
        <f>N174/K174</f>
        <v>0.89108134114187942</v>
      </c>
      <c r="R174" s="273"/>
      <c r="S174" s="142">
        <f>S158</f>
        <v>0.70861111111111108</v>
      </c>
      <c r="T174" s="143">
        <f>INDEX(T158:T173,COUNTA(T158:T173))</f>
        <v>0.87152777777777779</v>
      </c>
      <c r="U174" s="144"/>
      <c r="V174" s="155"/>
      <c r="W174" s="88"/>
      <c r="X174" s="90"/>
      <c r="Y174" s="260"/>
      <c r="Z174" s="261"/>
      <c r="AA174" s="156">
        <f>M174-J174</f>
        <v>-359.43157423179809</v>
      </c>
      <c r="AB174" s="141">
        <f>M174/J174</f>
        <v>0.89108134114187931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1362</v>
      </c>
      <c r="G175" s="158">
        <f t="shared" ref="G175:G178" si="59">E175*F175</f>
        <v>19108.86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2673.5005452562768</v>
      </c>
      <c r="N175" s="162">
        <f>M175/L175</f>
        <v>891.16684841875895</v>
      </c>
      <c r="O175" s="164">
        <f>L175-I175</f>
        <v>0</v>
      </c>
      <c r="P175" s="165">
        <f>N175-K175</f>
        <v>-108.83315158124105</v>
      </c>
      <c r="Q175" s="151">
        <f>N175/K175</f>
        <v>0.89116684841875893</v>
      </c>
      <c r="R175" s="271">
        <f>Q191</f>
        <v>0.88314931565917354</v>
      </c>
      <c r="S175" s="166">
        <v>0.70863425925925927</v>
      </c>
      <c r="T175" s="167">
        <v>0.72986111111111107</v>
      </c>
      <c r="U175" s="168"/>
      <c r="V175" s="169">
        <v>30.566666666666595</v>
      </c>
      <c r="W175" s="172"/>
      <c r="X175" s="150"/>
      <c r="Y175" s="274"/>
      <c r="Z175" s="275"/>
      <c r="AA175" s="108">
        <f>M175-J175</f>
        <v>-326.49945474372316</v>
      </c>
      <c r="AB175" s="151">
        <f>M175/J175</f>
        <v>0.89116684841875893</v>
      </c>
      <c r="AC175" s="276">
        <f>AB191</f>
        <v>0.88314931565917365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2156</v>
      </c>
      <c r="G176" s="94">
        <f t="shared" si="59"/>
        <v>39196.080000000002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2672.7272727272789</v>
      </c>
      <c r="N176" s="98">
        <f>M176/L176</f>
        <v>668.18181818181972</v>
      </c>
      <c r="O176" s="100">
        <f>L176-I176</f>
        <v>0</v>
      </c>
      <c r="P176" s="101">
        <f>N176-K176</f>
        <v>-81.818181818180278</v>
      </c>
      <c r="Q176" s="102">
        <f>N176/K176</f>
        <v>0.89090909090909298</v>
      </c>
      <c r="R176" s="272"/>
      <c r="S176" s="1">
        <v>0.74027777777777781</v>
      </c>
      <c r="T176" s="2">
        <v>0.77388888888888885</v>
      </c>
      <c r="U176" s="103">
        <v>15.000000000000107</v>
      </c>
      <c r="V176" s="104">
        <v>48.399999999999892</v>
      </c>
      <c r="W176" s="105"/>
      <c r="X176" s="106"/>
      <c r="Y176" s="264"/>
      <c r="Z176" s="265"/>
      <c r="AA176" s="110">
        <f>M176-J176</f>
        <v>-327.27272727272111</v>
      </c>
      <c r="AB176" s="102">
        <f>M176/J176</f>
        <v>0.89090909090909298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5095</v>
      </c>
      <c r="G177" s="94">
        <f t="shared" si="59"/>
        <v>72756.599999999991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3108.8135593220313</v>
      </c>
      <c r="N177" s="98">
        <f>M177/L177</f>
        <v>1036.2711864406772</v>
      </c>
      <c r="O177" s="100">
        <f>L177-I177</f>
        <v>0</v>
      </c>
      <c r="P177" s="101">
        <f>N177-K177</f>
        <v>-163.72881355932282</v>
      </c>
      <c r="Q177" s="102">
        <f>N177/K177</f>
        <v>0.86355932203389763</v>
      </c>
      <c r="R177" s="272"/>
      <c r="S177" s="1">
        <v>0.78402777777777777</v>
      </c>
      <c r="T177" s="2">
        <v>0.85231481481481486</v>
      </c>
      <c r="U177" s="103">
        <v>14.600000000000044</v>
      </c>
      <c r="V177" s="104">
        <v>98.333333333333414</v>
      </c>
      <c r="W177" s="105">
        <v>0.85231481481481486</v>
      </c>
      <c r="X177" s="106">
        <v>0.9042824074074074</v>
      </c>
      <c r="Y177" s="264"/>
      <c r="Z177" s="265"/>
      <c r="AA177" s="110">
        <f>M177-J177</f>
        <v>-491.18644067796868</v>
      </c>
      <c r="AB177" s="102">
        <f>M177/J177</f>
        <v>0.86355932203389763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6496</v>
      </c>
      <c r="G178" s="94">
        <f t="shared" si="59"/>
        <v>91138.87999999999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2672.6400000000003</v>
      </c>
      <c r="N178" s="98">
        <f>M178/L178</f>
        <v>890.88000000000011</v>
      </c>
      <c r="O178" s="100">
        <f>L178-I178</f>
        <v>0</v>
      </c>
      <c r="P178" s="101">
        <f>N178-K178</f>
        <v>-109.11999999999989</v>
      </c>
      <c r="Q178" s="102">
        <f>N178/K178</f>
        <v>0.89088000000000012</v>
      </c>
      <c r="R178" s="272"/>
      <c r="S178" s="1">
        <v>0.9042824074074074</v>
      </c>
      <c r="T178" s="2">
        <v>1.0055555555555555</v>
      </c>
      <c r="U178" s="103">
        <v>74.833333333333258</v>
      </c>
      <c r="V178" s="104">
        <v>145.83333333333331</v>
      </c>
      <c r="W178" s="105"/>
      <c r="X178" s="106"/>
      <c r="Y178" s="264"/>
      <c r="Z178" s="265"/>
      <c r="AA178" s="110">
        <f>M178-J178</f>
        <v>-327.35999999999967</v>
      </c>
      <c r="AB178" s="102">
        <f>M178/J178</f>
        <v>0.89088000000000012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2781.9203443263968</v>
      </c>
      <c r="N191" s="138">
        <f t="shared" ref="N191:N197" si="63">M191/L191</f>
        <v>855.97549056196829</v>
      </c>
      <c r="O191" s="139">
        <f t="shared" ref="O191:O197" si="64">L191-I191</f>
        <v>0</v>
      </c>
      <c r="P191" s="140">
        <f t="shared" ref="P191:P197" si="65">N191-K191</f>
        <v>-113.255278668801</v>
      </c>
      <c r="Q191" s="141">
        <f t="shared" ref="Q191:Q197" si="66">N191/K191</f>
        <v>0.88314931565917354</v>
      </c>
      <c r="R191" s="273"/>
      <c r="S191" s="142">
        <f>S175</f>
        <v>0.70863425925925927</v>
      </c>
      <c r="T191" s="143">
        <f>INDEX(T175:T190,COUNTA(T175:T190))</f>
        <v>1.0055555555555555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-368.07965567360316</v>
      </c>
      <c r="AB191" s="141">
        <f t="shared" ref="AB191:AB197" si="68">M191/J191</f>
        <v>0.88314931565917365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1804</v>
      </c>
      <c r="G192" s="158">
        <f t="shared" ref="G192:G197" si="69">E192*F192</f>
        <v>32796.720000000001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3111.8351701006322</v>
      </c>
      <c r="N192" s="162">
        <f t="shared" si="63"/>
        <v>1037.2783900335442</v>
      </c>
      <c r="O192" s="164">
        <f t="shared" si="64"/>
        <v>0</v>
      </c>
      <c r="P192" s="165">
        <f t="shared" si="65"/>
        <v>-162.72160996645584</v>
      </c>
      <c r="Q192" s="151">
        <f t="shared" si="66"/>
        <v>0.86439865836128682</v>
      </c>
      <c r="R192" s="271">
        <f>Q208</f>
        <v>0.86938062301528884</v>
      </c>
      <c r="S192" s="166">
        <v>0.70848379629629632</v>
      </c>
      <c r="T192" s="167">
        <v>0.73263888888888884</v>
      </c>
      <c r="U192" s="168"/>
      <c r="V192" s="169">
        <v>34.783333333333232</v>
      </c>
      <c r="W192" s="167"/>
      <c r="X192" s="170"/>
      <c r="Y192" s="274"/>
      <c r="Z192" s="275"/>
      <c r="AA192" s="173">
        <f t="shared" si="67"/>
        <v>-488.16482989936776</v>
      </c>
      <c r="AB192" s="151">
        <f t="shared" si="68"/>
        <v>0.86439865836128671</v>
      </c>
      <c r="AC192" s="276">
        <f>AB208</f>
        <v>0.86938062301528884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1737</v>
      </c>
      <c r="G193" s="94">
        <f t="shared" si="69"/>
        <v>31578.66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3107.9522862823046</v>
      </c>
      <c r="N193" s="98">
        <f t="shared" si="63"/>
        <v>1035.9840954274348</v>
      </c>
      <c r="O193" s="100">
        <f t="shared" si="64"/>
        <v>0</v>
      </c>
      <c r="P193" s="101">
        <f t="shared" si="65"/>
        <v>-164.0159045725652</v>
      </c>
      <c r="Q193" s="102">
        <f t="shared" si="66"/>
        <v>0.86332007952286238</v>
      </c>
      <c r="R193" s="272"/>
      <c r="S193" s="1">
        <v>0.74337962962962967</v>
      </c>
      <c r="T193" s="2">
        <v>0.76666666666666672</v>
      </c>
      <c r="U193" s="103">
        <v>15.466666666666793</v>
      </c>
      <c r="V193" s="104">
        <v>33.533333333333353</v>
      </c>
      <c r="W193" s="105"/>
      <c r="X193" s="112"/>
      <c r="Y193" s="264"/>
      <c r="Z193" s="265"/>
      <c r="AA193" s="174">
        <f t="shared" si="67"/>
        <v>-492.04771371769539</v>
      </c>
      <c r="AB193" s="102">
        <f t="shared" si="68"/>
        <v>0.86332007952286238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2656</v>
      </c>
      <c r="G194" s="94">
        <f t="shared" si="69"/>
        <v>65921.919999999998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2907.145028884157</v>
      </c>
      <c r="N194" s="98">
        <f t="shared" si="63"/>
        <v>726.78625722103925</v>
      </c>
      <c r="O194" s="100">
        <f t="shared" si="64"/>
        <v>0</v>
      </c>
      <c r="P194" s="101">
        <f t="shared" si="65"/>
        <v>-98.21374277896075</v>
      </c>
      <c r="Q194" s="102">
        <f t="shared" si="66"/>
        <v>0.88095303905580513</v>
      </c>
      <c r="R194" s="272"/>
      <c r="S194" s="1">
        <v>0.77721064814814811</v>
      </c>
      <c r="T194" s="2">
        <v>0.81527777777777777</v>
      </c>
      <c r="U194" s="103">
        <v>15.183333333333202</v>
      </c>
      <c r="V194" s="104">
        <v>54.816666666666706</v>
      </c>
      <c r="W194" s="105"/>
      <c r="X194" s="112"/>
      <c r="Y194" s="264"/>
      <c r="Z194" s="265"/>
      <c r="AA194" s="174">
        <f t="shared" si="67"/>
        <v>-392.854971115843</v>
      </c>
      <c r="AB194" s="102">
        <f t="shared" si="68"/>
        <v>0.88095303905580513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2127</v>
      </c>
      <c r="G195" s="94">
        <f t="shared" si="69"/>
        <v>53238.810000000005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2909.2705167173299</v>
      </c>
      <c r="N195" s="98">
        <f t="shared" si="63"/>
        <v>727.31762917933247</v>
      </c>
      <c r="O195" s="100">
        <f t="shared" si="64"/>
        <v>0</v>
      </c>
      <c r="P195" s="101">
        <f t="shared" si="65"/>
        <v>-97.682370820667529</v>
      </c>
      <c r="Q195" s="102">
        <f t="shared" si="66"/>
        <v>0.8815971262779787</v>
      </c>
      <c r="R195" s="272"/>
      <c r="S195" s="1">
        <v>0.82578703703703704</v>
      </c>
      <c r="T195" s="2">
        <v>0.85624999999999996</v>
      </c>
      <c r="U195" s="103">
        <v>15.133333333333354</v>
      </c>
      <c r="V195" s="104">
        <v>43.866666666666596</v>
      </c>
      <c r="W195" s="105">
        <v>0.85624999999999996</v>
      </c>
      <c r="X195" s="106">
        <v>0.90931712962962963</v>
      </c>
      <c r="Y195" s="264"/>
      <c r="Z195" s="265"/>
      <c r="AA195" s="174">
        <f t="shared" si="67"/>
        <v>-390.72948328267012</v>
      </c>
      <c r="AB195" s="102">
        <f t="shared" si="68"/>
        <v>0.8815971262779787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1949</v>
      </c>
      <c r="G196" s="94">
        <f t="shared" si="69"/>
        <v>35432.82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3111.4855875831477</v>
      </c>
      <c r="N196" s="98">
        <f t="shared" si="63"/>
        <v>1037.1618625277158</v>
      </c>
      <c r="O196" s="100">
        <f t="shared" si="64"/>
        <v>0</v>
      </c>
      <c r="P196" s="101">
        <f t="shared" si="65"/>
        <v>-162.83813747228419</v>
      </c>
      <c r="Q196" s="102">
        <f t="shared" si="66"/>
        <v>0.86430155210642989</v>
      </c>
      <c r="R196" s="272"/>
      <c r="S196" s="1">
        <v>0.90931712962962963</v>
      </c>
      <c r="T196" s="2">
        <v>0.93541666666666667</v>
      </c>
      <c r="U196" s="103">
        <v>76.416666666666728</v>
      </c>
      <c r="V196" s="104">
        <v>37.583333333333343</v>
      </c>
      <c r="W196" s="105"/>
      <c r="X196" s="106"/>
      <c r="Y196" s="264"/>
      <c r="Z196" s="265"/>
      <c r="AA196" s="174">
        <f t="shared" si="67"/>
        <v>-488.51441241685234</v>
      </c>
      <c r="AB196" s="102">
        <f t="shared" si="68"/>
        <v>0.86430155210642989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4632</v>
      </c>
      <c r="G197" s="114">
        <f t="shared" si="69"/>
        <v>66144.959999999992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3109.3044937534974</v>
      </c>
      <c r="N197" s="98">
        <f t="shared" si="63"/>
        <v>1036.4348312511659</v>
      </c>
      <c r="O197" s="100">
        <f t="shared" si="64"/>
        <v>0</v>
      </c>
      <c r="P197" s="101">
        <f t="shared" si="65"/>
        <v>-163.56516874883414</v>
      </c>
      <c r="Q197" s="102">
        <f t="shared" si="66"/>
        <v>0.86369569270930491</v>
      </c>
      <c r="R197" s="272"/>
      <c r="S197" s="1">
        <v>0.9458333333333333</v>
      </c>
      <c r="T197" s="2">
        <v>1.0079050925925925</v>
      </c>
      <c r="U197" s="103">
        <v>14.999999999999947</v>
      </c>
      <c r="V197" s="104">
        <v>89.383333333333297</v>
      </c>
      <c r="W197" s="105"/>
      <c r="X197" s="3"/>
      <c r="Y197" s="264"/>
      <c r="Z197" s="265"/>
      <c r="AA197" s="174">
        <f t="shared" si="67"/>
        <v>-490.69550624650265</v>
      </c>
      <c r="AB197" s="102">
        <f t="shared" si="68"/>
        <v>0.8636956927093048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3042.8321805535111</v>
      </c>
      <c r="N208" s="138">
        <f>M208/L208</f>
        <v>912.84965416605326</v>
      </c>
      <c r="O208" s="139">
        <f>L208-I208</f>
        <v>0</v>
      </c>
      <c r="P208" s="140">
        <f>N208-K208</f>
        <v>-137.15034583394674</v>
      </c>
      <c r="Q208" s="141">
        <f>N208/K208</f>
        <v>0.86938062301528884</v>
      </c>
      <c r="R208" s="273"/>
      <c r="S208" s="142">
        <f>S192</f>
        <v>0.70848379629629632</v>
      </c>
      <c r="T208" s="143">
        <f>INDEX(T192:T207,COUNTA(T192:T207))</f>
        <v>1.0079050925925925</v>
      </c>
      <c r="U208" s="144"/>
      <c r="V208" s="155"/>
      <c r="W208" s="134"/>
      <c r="X208" s="138"/>
      <c r="Y208" s="260"/>
      <c r="Z208" s="261"/>
      <c r="AA208" s="176">
        <f>M208-J208</f>
        <v>-457.16781944648892</v>
      </c>
      <c r="AB208" s="141">
        <f>M208/J208</f>
        <v>0.86938062301528884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377" priority="1" operator="greaterThan">
      <formula>0</formula>
    </cfRule>
  </conditionalFormatting>
  <conditionalFormatting sqref="P5:P208 AA5:AA208">
    <cfRule type="cellIs" dxfId="376" priority="4" operator="lessThan">
      <formula>0</formula>
    </cfRule>
  </conditionalFormatting>
  <conditionalFormatting sqref="Q5:Q208 AB5:AB208">
    <cfRule type="cellIs" dxfId="375" priority="2" operator="greaterThan">
      <formula>1</formula>
    </cfRule>
    <cfRule type="cellIs" dxfId="374" priority="3" operator="lessThan">
      <formula>0.8</formula>
    </cfRule>
  </conditionalFormatting>
  <conditionalFormatting sqref="AC5:AC23 R5:R208 AC124:AC129">
    <cfRule type="cellIs" dxfId="373" priority="5" operator="lessThan">
      <formula>0.8</formula>
    </cfRule>
  </conditionalFormatting>
  <conditionalFormatting sqref="AC29:AC37">
    <cfRule type="cellIs" dxfId="372" priority="15" operator="lessThan">
      <formula>0.8</formula>
    </cfRule>
  </conditionalFormatting>
  <conditionalFormatting sqref="AC39:AC44">
    <cfRule type="cellIs" dxfId="371" priority="14" operator="lessThan">
      <formula>0.8</formula>
    </cfRule>
  </conditionalFormatting>
  <conditionalFormatting sqref="AC56:AC61">
    <cfRule type="cellIs" dxfId="370" priority="8" operator="lessThan">
      <formula>0.8</formula>
    </cfRule>
  </conditionalFormatting>
  <conditionalFormatting sqref="AC73">
    <cfRule type="cellIs" dxfId="369" priority="13" operator="lessThan">
      <formula>0.8</formula>
    </cfRule>
  </conditionalFormatting>
  <conditionalFormatting sqref="AC90">
    <cfRule type="cellIs" dxfId="368" priority="7" operator="lessThan">
      <formula>0.8</formula>
    </cfRule>
  </conditionalFormatting>
  <conditionalFormatting sqref="AC107:AC112">
    <cfRule type="cellIs" dxfId="367" priority="6" operator="lessThan">
      <formula>0.8</formula>
    </cfRule>
  </conditionalFormatting>
  <conditionalFormatting sqref="AC141">
    <cfRule type="cellIs" dxfId="366" priority="12" operator="lessThan">
      <formula>0.8</formula>
    </cfRule>
  </conditionalFormatting>
  <conditionalFormatting sqref="AC158">
    <cfRule type="cellIs" dxfId="365" priority="11" operator="lessThan">
      <formula>0.8</formula>
    </cfRule>
  </conditionalFormatting>
  <conditionalFormatting sqref="AC175">
    <cfRule type="cellIs" dxfId="364" priority="10" operator="lessThan">
      <formula>0.8</formula>
    </cfRule>
  </conditionalFormatting>
  <conditionalFormatting sqref="AC192:AC197">
    <cfRule type="cellIs" dxfId="363" priority="9" operator="lessThan">
      <formula>0.8</formula>
    </cfRule>
  </conditionalFormatting>
  <dataValidations count="1">
    <dataValidation type="list" allowBlank="1" showInputMessage="1" showErrorMessage="1" sqref="Y5:Z208" xr:uid="{39629708-F73E-4363-A1BE-542A63ED2047}">
      <formula1>$Y$210:$Y$238</formula1>
    </dataValidation>
  </dataValidations>
  <pageMargins left="0" right="0" top="0" bottom="0" header="0" footer="0"/>
  <pageSetup paperSize="9" scale="16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27CD-AAD4-4A14-A916-A43549B02FCA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AB30" sqref="AB30"/>
      <selection pane="bottomLeft" activeCell="AB30" sqref="AB30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102849</v>
      </c>
      <c r="E1" s="76" t="s">
        <v>3</v>
      </c>
      <c r="F1" s="77">
        <f>SUM(G5:G157)</f>
        <v>4478795.129999999</v>
      </c>
      <c r="G1" s="78" t="s">
        <v>73</v>
      </c>
      <c r="H1" s="79">
        <f>L21+L38+L55+L72+L89+L106+L123+L140+L157</f>
        <v>170.57380952380956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45974</v>
      </c>
      <c r="B2" s="323"/>
      <c r="C2" s="81" t="s">
        <v>34</v>
      </c>
      <c r="D2" s="82">
        <f>AVERAGE(N21,N38,N55,N72,N89,N106,N123,N140,N157)</f>
        <v>144.4004055167749</v>
      </c>
      <c r="E2" s="82" t="s">
        <v>80</v>
      </c>
      <c r="F2" s="83">
        <f>F1/D1</f>
        <v>43.547289035381958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3483</v>
      </c>
      <c r="G5" s="158">
        <f t="shared" ref="G5:G7" si="0">E5*F5</f>
        <v>68615.099999999991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1077.6794155565108</v>
      </c>
      <c r="N5" s="162">
        <f>M5/L5</f>
        <v>82.898416581270055</v>
      </c>
      <c r="O5" s="178">
        <f>L5-I5</f>
        <v>0</v>
      </c>
      <c r="P5" s="179">
        <f>N5-K5</f>
        <v>-9.4092757264222513</v>
      </c>
      <c r="Q5" s="131">
        <f>N5/K5</f>
        <v>0.89806617963042557</v>
      </c>
      <c r="R5" s="272">
        <f>Q21</f>
        <v>0.88144735595207269</v>
      </c>
      <c r="S5" s="166">
        <v>0.16672453703703705</v>
      </c>
      <c r="T5" s="167">
        <v>0.30138888888888887</v>
      </c>
      <c r="U5" s="168"/>
      <c r="V5" s="169">
        <v>193.91666666666663</v>
      </c>
      <c r="W5" s="86"/>
      <c r="X5" s="87"/>
      <c r="Y5" s="274"/>
      <c r="Z5" s="275"/>
      <c r="AA5" s="108">
        <f>M5-J5</f>
        <v>-122.32058444348922</v>
      </c>
      <c r="AB5" s="109">
        <f>M5/J5</f>
        <v>0.89806617963042568</v>
      </c>
      <c r="AC5" s="289">
        <f>AB21</f>
        <v>0.88144735595207269</v>
      </c>
    </row>
    <row r="6" spans="1:29" ht="15.75" customHeight="1">
      <c r="A6" s="280"/>
      <c r="B6" s="91" t="s">
        <v>153</v>
      </c>
      <c r="C6" s="283" t="s">
        <v>232</v>
      </c>
      <c r="D6" s="284"/>
      <c r="E6" s="92">
        <v>22.9</v>
      </c>
      <c r="F6" s="93">
        <v>5234</v>
      </c>
      <c r="G6" s="94">
        <f t="shared" si="0"/>
        <v>119858.59999999999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2259.2805755395684</v>
      </c>
      <c r="N6" s="98">
        <f>M6/L6</f>
        <v>112.96402877697842</v>
      </c>
      <c r="O6" s="100">
        <f>L6-I6</f>
        <v>0</v>
      </c>
      <c r="P6" s="101">
        <f>N6-K6</f>
        <v>-17.035971223021576</v>
      </c>
      <c r="Q6" s="102">
        <f>N6/K6</f>
        <v>0.86895406751521864</v>
      </c>
      <c r="R6" s="272"/>
      <c r="S6" s="1">
        <v>0.37638888888888888</v>
      </c>
      <c r="T6" s="2">
        <v>0.47291666666666665</v>
      </c>
      <c r="U6" s="103">
        <v>4.9166666666666625</v>
      </c>
      <c r="V6" s="104">
        <v>139</v>
      </c>
      <c r="W6" s="105">
        <v>0.47291666666666665</v>
      </c>
      <c r="X6" s="106">
        <v>0.5118055555555554</v>
      </c>
      <c r="Y6" s="264"/>
      <c r="Z6" s="265"/>
      <c r="AA6" s="110">
        <f>M6-J6</f>
        <v>-340.71942446043158</v>
      </c>
      <c r="AB6" s="111">
        <f>M6/J6</f>
        <v>0.86895406751521864</v>
      </c>
      <c r="AC6" s="290"/>
    </row>
    <row r="7" spans="1:29" ht="15.75" customHeight="1">
      <c r="A7" s="280"/>
      <c r="B7" s="91" t="s">
        <v>153</v>
      </c>
      <c r="C7" s="283" t="s">
        <v>154</v>
      </c>
      <c r="D7" s="284"/>
      <c r="E7" s="92">
        <v>29.97</v>
      </c>
      <c r="F7" s="93">
        <v>2737</v>
      </c>
      <c r="G7" s="94">
        <f t="shared" si="0"/>
        <v>82027.89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2304.3030869971867</v>
      </c>
      <c r="N7" s="98">
        <f>M7/L7</f>
        <v>115.21515434985933</v>
      </c>
      <c r="O7" s="100">
        <f>L7-I7</f>
        <v>0</v>
      </c>
      <c r="P7" s="101">
        <f>N7-K7</f>
        <v>-14.784845650140667</v>
      </c>
      <c r="Q7" s="102">
        <f>N7/K7</f>
        <v>0.88627041807584106</v>
      </c>
      <c r="R7" s="272"/>
      <c r="S7" s="1">
        <v>0.5118055555555554</v>
      </c>
      <c r="T7" s="2">
        <v>0.56129629629629629</v>
      </c>
      <c r="U7" s="103">
        <v>55.999999999999801</v>
      </c>
      <c r="V7" s="104">
        <v>71.266666666666879</v>
      </c>
      <c r="W7" s="105"/>
      <c r="X7" s="106"/>
      <c r="Y7" s="264"/>
      <c r="Z7" s="265"/>
      <c r="AA7" s="110">
        <f>M7-J7</f>
        <v>-295.69691300281329</v>
      </c>
      <c r="AB7" s="111">
        <f>M7/J7</f>
        <v>0.88627041807584106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1880.4210260310886</v>
      </c>
      <c r="N21" s="138">
        <f>M21/L21</f>
        <v>106.43892600175973</v>
      </c>
      <c r="O21" s="139">
        <f>L21-I21</f>
        <v>0</v>
      </c>
      <c r="P21" s="140">
        <f>N21-K21</f>
        <v>-14.315790979372352</v>
      </c>
      <c r="Q21" s="141">
        <f>N21/K21</f>
        <v>0.88144735595207269</v>
      </c>
      <c r="R21" s="273"/>
      <c r="S21" s="142">
        <f>S5</f>
        <v>0.16672453703703705</v>
      </c>
      <c r="T21" s="143">
        <f>INDEX(T5:T20,COUNTA(T5:T20))</f>
        <v>0.56129629629629629</v>
      </c>
      <c r="U21" s="144"/>
      <c r="V21" s="144"/>
      <c r="W21" s="145"/>
      <c r="X21" s="146"/>
      <c r="Y21" s="260"/>
      <c r="Z21" s="261"/>
      <c r="AA21" s="147">
        <f>M21-J21</f>
        <v>-252.91230730224493</v>
      </c>
      <c r="AB21" s="148">
        <f>M21/J21</f>
        <v>0.88144735595207269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4822</v>
      </c>
      <c r="G22" s="158">
        <f t="shared" ref="G22:G25" si="5">E22*F22</f>
        <v>273744.94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1774.0623403168117</v>
      </c>
      <c r="N22" s="162">
        <f>M22/L22</f>
        <v>70.962493612672475</v>
      </c>
      <c r="O22" s="164">
        <f>L22-I22</f>
        <v>0</v>
      </c>
      <c r="P22" s="165">
        <f>N22-K22</f>
        <v>-9.0375063873275252</v>
      </c>
      <c r="Q22" s="151">
        <f>N22/K22</f>
        <v>0.88703117015840593</v>
      </c>
      <c r="R22" s="271">
        <f>Q38</f>
        <v>0.88674505770098422</v>
      </c>
      <c r="S22" s="166">
        <v>0.25</v>
      </c>
      <c r="T22" s="167">
        <v>0.36325231481481479</v>
      </c>
      <c r="U22" s="168"/>
      <c r="V22" s="169">
        <v>163.08333333333331</v>
      </c>
      <c r="W22" s="180"/>
      <c r="X22" s="162"/>
      <c r="Y22" s="274"/>
      <c r="Z22" s="275"/>
      <c r="AA22" s="108">
        <f>M22-J22</f>
        <v>-225.93765968318826</v>
      </c>
      <c r="AB22" s="151">
        <f>M22/J22</f>
        <v>0.88703117015840582</v>
      </c>
      <c r="AC22" s="349">
        <f>AB38</f>
        <v>0.88674505770098422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1404</v>
      </c>
      <c r="G23" s="94">
        <f t="shared" si="5"/>
        <v>72811.44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1764.8044692737431</v>
      </c>
      <c r="N23" s="98">
        <f>M23/L23</f>
        <v>70.592178770949715</v>
      </c>
      <c r="O23" s="100">
        <f>L23-I23</f>
        <v>0</v>
      </c>
      <c r="P23" s="101">
        <f>N23-K23</f>
        <v>-9.4078212290502847</v>
      </c>
      <c r="Q23" s="102">
        <f>N23/K23</f>
        <v>0.8824022346368714</v>
      </c>
      <c r="R23" s="272"/>
      <c r="S23" s="1">
        <v>0.36754629629629632</v>
      </c>
      <c r="T23" s="2">
        <v>0.40069444444444446</v>
      </c>
      <c r="U23" s="103">
        <v>6.183333333333394</v>
      </c>
      <c r="V23" s="104">
        <v>47.733333333333334</v>
      </c>
      <c r="W23" s="105"/>
      <c r="X23" s="106"/>
      <c r="Y23" s="264"/>
      <c r="Z23" s="265"/>
      <c r="AA23" s="110">
        <f>M23-J23</f>
        <v>-235.19553072625695</v>
      </c>
      <c r="AB23" s="102">
        <f>M23/J23</f>
        <v>0.88240223463687151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2420</v>
      </c>
      <c r="G24" s="94">
        <f t="shared" si="5"/>
        <v>187162.80000000002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1773.6156351791524</v>
      </c>
      <c r="N24" s="98">
        <f>M24/L24</f>
        <v>70.9446254071661</v>
      </c>
      <c r="O24" s="100">
        <f>L24-I24</f>
        <v>0</v>
      </c>
      <c r="P24" s="101">
        <f>N24-K24</f>
        <v>-9.0553745928338998</v>
      </c>
      <c r="Q24" s="102">
        <f>N24/K24</f>
        <v>0.88680781758957627</v>
      </c>
      <c r="R24" s="272"/>
      <c r="S24" s="1">
        <v>0.4049537037037037</v>
      </c>
      <c r="T24" s="2">
        <v>0.46180555555555558</v>
      </c>
      <c r="U24" s="103">
        <v>6.1333333333333062</v>
      </c>
      <c r="V24" s="104">
        <v>81.866666666666703</v>
      </c>
      <c r="W24" s="105">
        <v>0.46180555555555558</v>
      </c>
      <c r="X24" s="106">
        <v>0.50208333333333333</v>
      </c>
      <c r="Y24" s="264"/>
      <c r="Z24" s="265"/>
      <c r="AA24" s="110">
        <f>M24-J24</f>
        <v>-226.38436482084762</v>
      </c>
      <c r="AB24" s="102">
        <f>M24/J24</f>
        <v>0.88680781758957616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4761</v>
      </c>
      <c r="G25" s="94">
        <f t="shared" si="5"/>
        <v>283374.72000000003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1781.4780168381667</v>
      </c>
      <c r="N25" s="98">
        <f>M25/L25</f>
        <v>71.259120673526667</v>
      </c>
      <c r="O25" s="100">
        <f>L25-I25</f>
        <v>0</v>
      </c>
      <c r="P25" s="101">
        <f>N25-K25</f>
        <v>-8.7408793264733333</v>
      </c>
      <c r="Q25" s="102">
        <f>N25/K25</f>
        <v>0.89073900841908338</v>
      </c>
      <c r="R25" s="272"/>
      <c r="S25" s="1">
        <v>0.50208333333333333</v>
      </c>
      <c r="T25" s="2">
        <v>0.61343749999999997</v>
      </c>
      <c r="U25" s="103">
        <v>57.999999999999957</v>
      </c>
      <c r="V25" s="104">
        <v>160.34999999999997</v>
      </c>
      <c r="W25" s="105"/>
      <c r="X25" s="106"/>
      <c r="Y25" s="264"/>
      <c r="Z25" s="265"/>
      <c r="AA25" s="110">
        <f>M25-J25</f>
        <v>-218.5219831618333</v>
      </c>
      <c r="AB25" s="102">
        <f>M25/J25</f>
        <v>0.89073900841908338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1773.4901154019685</v>
      </c>
      <c r="N38" s="138">
        <f t="shared" ref="N38:N44" si="10">M38/L38</f>
        <v>70.939604616078739</v>
      </c>
      <c r="O38" s="139">
        <f t="shared" ref="O38:O44" si="11">L38-I38</f>
        <v>0</v>
      </c>
      <c r="P38" s="140">
        <f t="shared" ref="P38:P44" si="12">N38-K38</f>
        <v>-9.0603953839212608</v>
      </c>
      <c r="Q38" s="141">
        <f t="shared" ref="Q38:Q44" si="13">N38/K38</f>
        <v>0.88674505770098422</v>
      </c>
      <c r="R38" s="273"/>
      <c r="S38" s="142">
        <f>S22</f>
        <v>0.25</v>
      </c>
      <c r="T38" s="143">
        <f>INDEX(T22:T37,COUNTA(T22:T37))</f>
        <v>0.61343749999999997</v>
      </c>
      <c r="U38" s="144"/>
      <c r="V38" s="155"/>
      <c r="W38" s="134"/>
      <c r="X38" s="138"/>
      <c r="Y38" s="260"/>
      <c r="Z38" s="261"/>
      <c r="AA38" s="156">
        <f t="shared" ref="AA38:AA44" si="14">M38-J38</f>
        <v>-226.50988459803148</v>
      </c>
      <c r="AB38" s="141">
        <f t="shared" ref="AB38:AB44" si="15">M38/J38</f>
        <v>0.88674505770098422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3914</v>
      </c>
      <c r="G39" s="158">
        <f t="shared" ref="G39:G44" si="16">E39*F39</f>
        <v>224272.19999999998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17">F39/V39*60</f>
        <v>1591.2365894974591</v>
      </c>
      <c r="N39" s="162">
        <f t="shared" si="10"/>
        <v>72.328935886248146</v>
      </c>
      <c r="O39" s="164">
        <f t="shared" si="11"/>
        <v>0</v>
      </c>
      <c r="P39" s="165">
        <f t="shared" si="12"/>
        <v>-9.4892459319336666</v>
      </c>
      <c r="Q39" s="151">
        <f t="shared" si="13"/>
        <v>0.8840203274985885</v>
      </c>
      <c r="R39" s="271">
        <f>Q55</f>
        <v>0.88289686177932647</v>
      </c>
      <c r="S39" s="166">
        <v>0.16695601851851852</v>
      </c>
      <c r="T39" s="167">
        <v>0.26944444444444443</v>
      </c>
      <c r="U39" s="168"/>
      <c r="V39" s="169">
        <v>147.58333333333331</v>
      </c>
      <c r="W39" s="86"/>
      <c r="X39" s="87"/>
      <c r="Y39" s="274"/>
      <c r="Z39" s="275"/>
      <c r="AA39" s="108">
        <f t="shared" si="14"/>
        <v>-208.76341050254086</v>
      </c>
      <c r="AB39" s="151">
        <f t="shared" si="15"/>
        <v>0.88402032749858839</v>
      </c>
      <c r="AC39" s="349">
        <f>AB55</f>
        <v>0.88289686177932658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2552</v>
      </c>
      <c r="G40" s="94">
        <f t="shared" si="16"/>
        <v>144009.35999999999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1766.7692307692309</v>
      </c>
      <c r="N40" s="98">
        <f t="shared" si="10"/>
        <v>80.307692307692321</v>
      </c>
      <c r="O40" s="100">
        <f t="shared" si="11"/>
        <v>0</v>
      </c>
      <c r="P40" s="101">
        <f t="shared" si="12"/>
        <v>-10.601398601398586</v>
      </c>
      <c r="Q40" s="102">
        <f t="shared" si="13"/>
        <v>0.88338461538461555</v>
      </c>
      <c r="R40" s="272"/>
      <c r="S40" s="1">
        <v>0.27384259259259258</v>
      </c>
      <c r="T40" s="2">
        <v>0.33402777777777776</v>
      </c>
      <c r="U40" s="103">
        <v>6.3333333333333375</v>
      </c>
      <c r="V40" s="104">
        <v>86.666666666666657</v>
      </c>
      <c r="W40" s="105"/>
      <c r="X40" s="106"/>
      <c r="Y40" s="264"/>
      <c r="Z40" s="265"/>
      <c r="AA40" s="110">
        <f t="shared" si="14"/>
        <v>-233.23076923076906</v>
      </c>
      <c r="AB40" s="102">
        <f t="shared" si="15"/>
        <v>0.88338461538461543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3546</v>
      </c>
      <c r="G41" s="94">
        <f t="shared" si="16"/>
        <v>190632.95999999999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 t="shared" si="17"/>
        <v>1766.6205369499041</v>
      </c>
      <c r="N41" s="98">
        <f t="shared" si="10"/>
        <v>80.300933497722909</v>
      </c>
      <c r="O41" s="100">
        <f t="shared" si="11"/>
        <v>0</v>
      </c>
      <c r="P41" s="101">
        <f t="shared" si="12"/>
        <v>-10.608157411367998</v>
      </c>
      <c r="Q41" s="102">
        <f t="shared" si="13"/>
        <v>0.88331026847495198</v>
      </c>
      <c r="R41" s="272"/>
      <c r="S41" s="1">
        <v>0.33750000000000002</v>
      </c>
      <c r="T41" s="2">
        <v>0.42113425925925924</v>
      </c>
      <c r="U41" s="103">
        <v>5.0000000000000622</v>
      </c>
      <c r="V41" s="104">
        <v>120.43333333333327</v>
      </c>
      <c r="W41" s="105"/>
      <c r="X41" s="106"/>
      <c r="Y41" s="264"/>
      <c r="Z41" s="265"/>
      <c r="AA41" s="110">
        <f t="shared" si="14"/>
        <v>-233.37946305009586</v>
      </c>
      <c r="AB41" s="102">
        <f t="shared" si="15"/>
        <v>0.88331026847495209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1703</v>
      </c>
      <c r="G42" s="94">
        <f t="shared" si="16"/>
        <v>80671.11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1763.2441760138042</v>
      </c>
      <c r="N42" s="98">
        <f t="shared" si="10"/>
        <v>83.96400838160973</v>
      </c>
      <c r="O42" s="100">
        <f t="shared" si="11"/>
        <v>0</v>
      </c>
      <c r="P42" s="101">
        <f t="shared" si="12"/>
        <v>-11.274086856485511</v>
      </c>
      <c r="Q42" s="102">
        <f t="shared" si="13"/>
        <v>0.88162208800690212</v>
      </c>
      <c r="R42" s="272"/>
      <c r="S42" s="1">
        <v>0.42434027777777777</v>
      </c>
      <c r="T42" s="2">
        <v>0.46458333333333335</v>
      </c>
      <c r="U42" s="103">
        <v>4.6166666666666956</v>
      </c>
      <c r="V42" s="104">
        <v>57.950000000000024</v>
      </c>
      <c r="W42" s="105">
        <v>0.46458333333333335</v>
      </c>
      <c r="X42" s="106">
        <v>0.50555555555555542</v>
      </c>
      <c r="Y42" s="264"/>
      <c r="Z42" s="265"/>
      <c r="AA42" s="110">
        <f t="shared" si="14"/>
        <v>-236.75582398619576</v>
      </c>
      <c r="AB42" s="102">
        <f t="shared" si="15"/>
        <v>0.88162208800690212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681</v>
      </c>
      <c r="G43" s="94">
        <f t="shared" si="16"/>
        <v>39021.299999999996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1763.7410071942286</v>
      </c>
      <c r="N43" s="98">
        <f t="shared" si="10"/>
        <v>88.187050359711435</v>
      </c>
      <c r="O43" s="100">
        <f t="shared" si="11"/>
        <v>0</v>
      </c>
      <c r="P43" s="101">
        <f t="shared" si="12"/>
        <v>-11.812949640288565</v>
      </c>
      <c r="Q43" s="102">
        <f t="shared" si="13"/>
        <v>0.88187050359711439</v>
      </c>
      <c r="R43" s="272"/>
      <c r="S43" s="1">
        <v>0.50555555555555542</v>
      </c>
      <c r="T43" s="2">
        <v>0.52164351851851853</v>
      </c>
      <c r="U43" s="103">
        <v>58.999999999999787</v>
      </c>
      <c r="V43" s="104">
        <v>23.166666666666877</v>
      </c>
      <c r="W43" s="105"/>
      <c r="X43" s="106"/>
      <c r="Y43" s="264"/>
      <c r="Z43" s="265"/>
      <c r="AA43" s="110">
        <f t="shared" si="14"/>
        <v>-236.25899280577141</v>
      </c>
      <c r="AB43" s="102">
        <f t="shared" si="15"/>
        <v>0.88187050359711427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1374</v>
      </c>
      <c r="G44" s="114">
        <f t="shared" si="16"/>
        <v>81560.639999999999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1766.5714285714268</v>
      </c>
      <c r="N44" s="98">
        <f t="shared" si="10"/>
        <v>88.328571428571337</v>
      </c>
      <c r="O44" s="100">
        <f t="shared" si="11"/>
        <v>0</v>
      </c>
      <c r="P44" s="101">
        <f t="shared" si="12"/>
        <v>-11.671428571428663</v>
      </c>
      <c r="Q44" s="102">
        <f t="shared" si="13"/>
        <v>0.88328571428571334</v>
      </c>
      <c r="R44" s="272"/>
      <c r="S44" s="1">
        <v>0.52523148148148147</v>
      </c>
      <c r="T44" s="2">
        <v>0.55763888888888891</v>
      </c>
      <c r="U44" s="103">
        <v>5.1666666666666217</v>
      </c>
      <c r="V44" s="104">
        <v>46.666666666666714</v>
      </c>
      <c r="W44" s="105"/>
      <c r="X44" s="106"/>
      <c r="Y44" s="264"/>
      <c r="Z44" s="265"/>
      <c r="AA44" s="110">
        <f t="shared" si="14"/>
        <v>-233.42857142857315</v>
      </c>
      <c r="AB44" s="102">
        <f t="shared" si="15"/>
        <v>0.88328571428571345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21.166666666666668</v>
      </c>
      <c r="J55" s="137">
        <f t="shared" si="18"/>
        <v>1966.6666666666667</v>
      </c>
      <c r="K55" s="138">
        <f t="shared" ref="K55" si="19">J55/I55</f>
        <v>92.913385826771659</v>
      </c>
      <c r="L55" s="136">
        <f t="shared" ref="L55:M55" si="20">AVERAGE(L39:L54)</f>
        <v>21.166666666666668</v>
      </c>
      <c r="M55" s="137">
        <f t="shared" si="20"/>
        <v>1736.3638281660089</v>
      </c>
      <c r="N55" s="138">
        <f>M55/L55</f>
        <v>82.032936763748452</v>
      </c>
      <c r="O55" s="139">
        <f>L55-I55</f>
        <v>0</v>
      </c>
      <c r="P55" s="140">
        <f>N55-K55</f>
        <v>-10.880449063023207</v>
      </c>
      <c r="Q55" s="141">
        <f>N55/K55</f>
        <v>0.88289686177932647</v>
      </c>
      <c r="R55" s="273"/>
      <c r="S55" s="142">
        <f>S39</f>
        <v>0.16695601851851852</v>
      </c>
      <c r="T55" s="143">
        <f>INDEX(T39:T54,COUNTA(T39:T54))</f>
        <v>0.55763888888888891</v>
      </c>
      <c r="U55" s="144"/>
      <c r="V55" s="155"/>
      <c r="W55" s="187"/>
      <c r="X55" s="188"/>
      <c r="Y55" s="260"/>
      <c r="Z55" s="261"/>
      <c r="AA55" s="156">
        <f>M55-J55</f>
        <v>-230.3028385006578</v>
      </c>
      <c r="AB55" s="141">
        <f>M55/J55</f>
        <v>0.88289686177932658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1848</v>
      </c>
      <c r="G56" s="158">
        <f t="shared" ref="G56:G59" si="21">E56*F56</f>
        <v>109660.32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1765.1366410188377</v>
      </c>
      <c r="N56" s="162">
        <f>M56/L56</f>
        <v>73.547360042451572</v>
      </c>
      <c r="O56" s="164">
        <f>L56-I56</f>
        <v>0</v>
      </c>
      <c r="P56" s="165">
        <f>N56-K56</f>
        <v>-9.7859732908817563</v>
      </c>
      <c r="Q56" s="151">
        <f>N56/K56</f>
        <v>0.88256832050941891</v>
      </c>
      <c r="R56" s="271">
        <f>Q72</f>
        <v>0.88329653874933989</v>
      </c>
      <c r="S56" s="166">
        <v>0.25012731481481482</v>
      </c>
      <c r="T56" s="167">
        <v>0.29375000000000001</v>
      </c>
      <c r="U56" s="168"/>
      <c r="V56" s="169">
        <v>62.816666666666677</v>
      </c>
      <c r="W56" s="167"/>
      <c r="X56" s="170"/>
      <c r="Y56" s="274"/>
      <c r="Z56" s="275"/>
      <c r="AA56" s="108">
        <f>M56-J56</f>
        <v>-234.86335898116226</v>
      </c>
      <c r="AB56" s="151">
        <f>M56/J56</f>
        <v>0.88256832050941891</v>
      </c>
      <c r="AC56" s="276">
        <f>AB72</f>
        <v>0.88329653874933989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3223</v>
      </c>
      <c r="G57" s="94">
        <f t="shared" si="21"/>
        <v>189093.41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1772.2315564380635</v>
      </c>
      <c r="N57" s="98">
        <f>M57/L57</f>
        <v>77.053545932089719</v>
      </c>
      <c r="O57" s="100">
        <f>L57-I57</f>
        <v>0</v>
      </c>
      <c r="P57" s="101">
        <f>N57-K57</f>
        <v>-9.9029758070407183</v>
      </c>
      <c r="Q57" s="102">
        <f>N57/K57</f>
        <v>0.88611577821903176</v>
      </c>
      <c r="R57" s="272"/>
      <c r="S57" s="1">
        <v>0.29722222222222222</v>
      </c>
      <c r="T57" s="2">
        <v>0.37299768518518517</v>
      </c>
      <c r="U57" s="103">
        <v>4.9999999999999822</v>
      </c>
      <c r="V57" s="104">
        <v>109.11666666666665</v>
      </c>
      <c r="W57" s="105"/>
      <c r="X57" s="106"/>
      <c r="Y57" s="264"/>
      <c r="Z57" s="265"/>
      <c r="AA57" s="110">
        <f>M57-J57</f>
        <v>-227.76844356193646</v>
      </c>
      <c r="AB57" s="102">
        <f>M57/J57</f>
        <v>0.88611577821903176</v>
      </c>
      <c r="AC57" s="277"/>
    </row>
    <row r="58" spans="1:29" ht="15.75" customHeight="1">
      <c r="A58" s="267"/>
      <c r="B58" s="152" t="s">
        <v>159</v>
      </c>
      <c r="C58" s="262" t="s">
        <v>203</v>
      </c>
      <c r="D58" s="263"/>
      <c r="E58" s="92">
        <v>59.54</v>
      </c>
      <c r="F58" s="93">
        <v>3171</v>
      </c>
      <c r="G58" s="94">
        <f t="shared" si="21"/>
        <v>188801.34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1765.2079789701554</v>
      </c>
      <c r="N58" s="98">
        <f>M58/L58</f>
        <v>76.748172998702415</v>
      </c>
      <c r="O58" s="100">
        <f>L58-I58</f>
        <v>0</v>
      </c>
      <c r="P58" s="101">
        <f>N58-K58</f>
        <v>-10.208348740428022</v>
      </c>
      <c r="Q58" s="102">
        <f>N58/K58</f>
        <v>0.88260398948507779</v>
      </c>
      <c r="R58" s="272"/>
      <c r="S58" s="1">
        <v>0.37653935185185183</v>
      </c>
      <c r="T58" s="2">
        <v>0.4513888888888889</v>
      </c>
      <c r="U58" s="103">
        <v>5.0999999999999979</v>
      </c>
      <c r="V58" s="104">
        <v>107.78333333333337</v>
      </c>
      <c r="W58" s="105">
        <v>0.4513888888888889</v>
      </c>
      <c r="X58" s="106">
        <v>0.49236111111111108</v>
      </c>
      <c r="Y58" s="264"/>
      <c r="Z58" s="265"/>
      <c r="AA58" s="110">
        <f>M58-J58</f>
        <v>-234.79202102984459</v>
      </c>
      <c r="AB58" s="102">
        <f>M58/J58</f>
        <v>0.88260398948507768</v>
      </c>
      <c r="AC58" s="277"/>
    </row>
    <row r="59" spans="1:29" ht="15.75" customHeight="1">
      <c r="A59" s="267"/>
      <c r="B59" s="152" t="s">
        <v>159</v>
      </c>
      <c r="C59" s="262" t="s">
        <v>202</v>
      </c>
      <c r="D59" s="263"/>
      <c r="E59" s="92">
        <v>71.55</v>
      </c>
      <c r="F59" s="93">
        <v>2509</v>
      </c>
      <c r="G59" s="94">
        <f t="shared" si="21"/>
        <v>179518.94999999998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1763.7961335676628</v>
      </c>
      <c r="N59" s="98">
        <f>M59/L59</f>
        <v>76.686788415985333</v>
      </c>
      <c r="O59" s="100">
        <f>L59-I59</f>
        <v>0</v>
      </c>
      <c r="P59" s="101">
        <f>N59-K59</f>
        <v>-10.269733323145104</v>
      </c>
      <c r="Q59" s="102">
        <f>N59/K59</f>
        <v>0.88189806678383131</v>
      </c>
      <c r="R59" s="272"/>
      <c r="S59" s="1">
        <v>0.49236111111111108</v>
      </c>
      <c r="T59" s="2">
        <v>0.55163194444444441</v>
      </c>
      <c r="U59" s="103">
        <v>58.99999999999995</v>
      </c>
      <c r="V59" s="104">
        <v>85.35</v>
      </c>
      <c r="W59" s="105"/>
      <c r="X59" s="106"/>
      <c r="Y59" s="264"/>
      <c r="Z59" s="265"/>
      <c r="AA59" s="110">
        <f>M59-J59</f>
        <v>-236.20386643233724</v>
      </c>
      <c r="AB59" s="102">
        <f>M59/J59</f>
        <v>0.88189806678383142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1766.5930774986798</v>
      </c>
      <c r="N72" s="138">
        <f t="shared" ref="N72:N79" si="25">M72/L72</f>
        <v>75.982497956932463</v>
      </c>
      <c r="O72" s="139">
        <f t="shared" ref="O72:O79" si="26">L72-I72</f>
        <v>0</v>
      </c>
      <c r="P72" s="140">
        <f t="shared" ref="P72:P79" si="27">N72-K72</f>
        <v>-10.039007419411618</v>
      </c>
      <c r="Q72" s="141">
        <f t="shared" ref="Q72:Q79" si="28">N72/K72</f>
        <v>0.88329653874933989</v>
      </c>
      <c r="R72" s="273"/>
      <c r="S72" s="142">
        <f>S56</f>
        <v>0.25012731481481482</v>
      </c>
      <c r="T72" s="143">
        <f>INDEX(T56:T71,COUNTA(T56:T71))</f>
        <v>0.55163194444444441</v>
      </c>
      <c r="U72" s="144"/>
      <c r="V72" s="155"/>
      <c r="W72" s="134"/>
      <c r="X72" s="138"/>
      <c r="Y72" s="260"/>
      <c r="Z72" s="261"/>
      <c r="AA72" s="156">
        <f t="shared" ref="AA72:AA79" si="29">M72-J72</f>
        <v>-233.4069225013202</v>
      </c>
      <c r="AB72" s="141">
        <f t="shared" ref="AB72:AB79" si="30">M72/J72</f>
        <v>0.88329653874933989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1527</v>
      </c>
      <c r="G73" s="158">
        <f t="shared" ref="G73:G79" si="31">E73*F73</f>
        <v>56285.22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3250.8574807806049</v>
      </c>
      <c r="N73" s="162">
        <f t="shared" si="25"/>
        <v>154.8027371800288</v>
      </c>
      <c r="O73" s="164">
        <f t="shared" si="26"/>
        <v>0</v>
      </c>
      <c r="P73" s="165">
        <f t="shared" si="27"/>
        <v>-16.625834248542617</v>
      </c>
      <c r="Q73" s="151">
        <f t="shared" si="28"/>
        <v>0.90301596688350139</v>
      </c>
      <c r="R73" s="271">
        <f>Q89</f>
        <v>0.8871367065474407</v>
      </c>
      <c r="S73" s="166">
        <v>0.25</v>
      </c>
      <c r="T73" s="167">
        <v>0.26957175925925925</v>
      </c>
      <c r="U73" s="168"/>
      <c r="V73" s="169">
        <v>28.183333333333316</v>
      </c>
      <c r="W73" s="167"/>
      <c r="X73" s="170"/>
      <c r="Y73" s="274"/>
      <c r="Z73" s="275"/>
      <c r="AA73" s="108">
        <f t="shared" si="29"/>
        <v>-349.14251921939513</v>
      </c>
      <c r="AB73" s="151">
        <f t="shared" si="30"/>
        <v>0.90301596688350139</v>
      </c>
      <c r="AC73" s="276">
        <f>AB89</f>
        <v>0.88713670654744059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2071</v>
      </c>
      <c r="G74" s="94">
        <f t="shared" si="31"/>
        <v>80002.73000000001</v>
      </c>
      <c r="H74" s="95"/>
      <c r="I74" s="96">
        <v>20</v>
      </c>
      <c r="J74" s="97">
        <v>3600</v>
      </c>
      <c r="K74" s="98">
        <f t="shared" ref="K74:K111" si="33">J74/I74</f>
        <v>180</v>
      </c>
      <c r="L74" s="99">
        <v>20</v>
      </c>
      <c r="M74" s="97">
        <f t="shared" si="32"/>
        <v>3251.4609681639772</v>
      </c>
      <c r="N74" s="98">
        <f t="shared" si="25"/>
        <v>162.57304840819887</v>
      </c>
      <c r="O74" s="100">
        <f t="shared" si="26"/>
        <v>0</v>
      </c>
      <c r="P74" s="101">
        <f t="shared" si="27"/>
        <v>-17.426951591801128</v>
      </c>
      <c r="Q74" s="102">
        <f t="shared" si="28"/>
        <v>0.9031836022677715</v>
      </c>
      <c r="R74" s="272"/>
      <c r="S74" s="1">
        <v>0.27291666666666664</v>
      </c>
      <c r="T74" s="2">
        <v>0.2994560185185185</v>
      </c>
      <c r="U74" s="103">
        <v>4.8166666666666469</v>
      </c>
      <c r="V74" s="104">
        <v>38.216666666666669</v>
      </c>
      <c r="W74" s="105"/>
      <c r="X74" s="106"/>
      <c r="Y74" s="264"/>
      <c r="Z74" s="265"/>
      <c r="AA74" s="110">
        <f t="shared" si="29"/>
        <v>-348.53903183602279</v>
      </c>
      <c r="AB74" s="102">
        <f t="shared" si="30"/>
        <v>0.9031836022677715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2970</v>
      </c>
      <c r="G75" s="94">
        <f t="shared" si="31"/>
        <v>112860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3251.8248175182475</v>
      </c>
      <c r="N75" s="98">
        <f t="shared" si="25"/>
        <v>154.84880083420225</v>
      </c>
      <c r="O75" s="100">
        <f t="shared" si="26"/>
        <v>0</v>
      </c>
      <c r="P75" s="101">
        <f t="shared" si="27"/>
        <v>-16.579770594369165</v>
      </c>
      <c r="Q75" s="102">
        <f t="shared" si="28"/>
        <v>0.90328467153284653</v>
      </c>
      <c r="R75" s="272"/>
      <c r="S75" s="1">
        <v>0.30291666666666667</v>
      </c>
      <c r="T75" s="2">
        <v>0.34097222222222223</v>
      </c>
      <c r="U75" s="103">
        <v>4.9833333333333663</v>
      </c>
      <c r="V75" s="104">
        <v>54.800000000000011</v>
      </c>
      <c r="W75" s="105"/>
      <c r="X75" s="106"/>
      <c r="Y75" s="264"/>
      <c r="Z75" s="265"/>
      <c r="AA75" s="110">
        <f t="shared" si="29"/>
        <v>-348.17518248175247</v>
      </c>
      <c r="AB75" s="102">
        <f t="shared" si="30"/>
        <v>0.90328467153284653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1553</v>
      </c>
      <c r="G76" s="94">
        <f t="shared" si="31"/>
        <v>48562.31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3112.9175946547953</v>
      </c>
      <c r="N76" s="98">
        <f t="shared" si="25"/>
        <v>163.83776813972608</v>
      </c>
      <c r="O76" s="100">
        <f t="shared" si="26"/>
        <v>0</v>
      </c>
      <c r="P76" s="101">
        <f t="shared" si="27"/>
        <v>-25.635916070800249</v>
      </c>
      <c r="Q76" s="102">
        <f t="shared" si="28"/>
        <v>0.8646993318485543</v>
      </c>
      <c r="R76" s="272"/>
      <c r="S76" s="1">
        <v>0.34518518518518521</v>
      </c>
      <c r="T76" s="2">
        <v>0.3659722222222222</v>
      </c>
      <c r="U76" s="103">
        <v>6.0666666666666824</v>
      </c>
      <c r="V76" s="104">
        <v>29.93333333333327</v>
      </c>
      <c r="W76" s="105"/>
      <c r="X76" s="106"/>
      <c r="Y76" s="264"/>
      <c r="Z76" s="265"/>
      <c r="AA76" s="190">
        <f t="shared" si="29"/>
        <v>-487.08240534520473</v>
      </c>
      <c r="AB76" s="191">
        <f t="shared" si="30"/>
        <v>0.86469933184855419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2548</v>
      </c>
      <c r="G77" s="94">
        <f t="shared" si="31"/>
        <v>96671.12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3112.5890736342076</v>
      </c>
      <c r="N77" s="98">
        <f t="shared" si="25"/>
        <v>148.21852731591466</v>
      </c>
      <c r="O77" s="100">
        <f t="shared" si="26"/>
        <v>0</v>
      </c>
      <c r="P77" s="101">
        <f t="shared" si="27"/>
        <v>-23.21004411265676</v>
      </c>
      <c r="Q77" s="102">
        <f t="shared" si="28"/>
        <v>0.86460807600950218</v>
      </c>
      <c r="R77" s="272"/>
      <c r="S77" s="1">
        <v>0.36944444444444446</v>
      </c>
      <c r="T77" s="2">
        <v>0.40355324074074073</v>
      </c>
      <c r="U77" s="103">
        <v>5.0000000000000622</v>
      </c>
      <c r="V77" s="104">
        <v>49.116666666666617</v>
      </c>
      <c r="W77" s="105"/>
      <c r="X77" s="106"/>
      <c r="Y77" s="264"/>
      <c r="Z77" s="265"/>
      <c r="AA77" s="190">
        <f t="shared" si="29"/>
        <v>-487.41092636579242</v>
      </c>
      <c r="AB77" s="191">
        <f t="shared" si="30"/>
        <v>0.86460807600950207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1681</v>
      </c>
      <c r="G78" s="114">
        <f t="shared" si="31"/>
        <v>97044.12999999999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1591.270049960558</v>
      </c>
      <c r="N78" s="98">
        <f t="shared" si="25"/>
        <v>72.330456816389002</v>
      </c>
      <c r="O78" s="100">
        <f t="shared" si="26"/>
        <v>0</v>
      </c>
      <c r="P78" s="101">
        <f t="shared" si="27"/>
        <v>-9.4877250017928105</v>
      </c>
      <c r="Q78" s="102">
        <f t="shared" si="28"/>
        <v>0.88403891664475454</v>
      </c>
      <c r="R78" s="272"/>
      <c r="S78" s="1">
        <v>0.40694444444444444</v>
      </c>
      <c r="T78" s="2">
        <v>0.45096064814814812</v>
      </c>
      <c r="U78" s="103">
        <v>4.8833333333333506</v>
      </c>
      <c r="V78" s="104">
        <v>63.383333333333304</v>
      </c>
      <c r="W78" s="105">
        <v>0.45096064814814812</v>
      </c>
      <c r="X78" s="106">
        <v>0.48958333333333331</v>
      </c>
      <c r="Y78" s="264"/>
      <c r="Z78" s="265"/>
      <c r="AA78" s="190">
        <f t="shared" si="29"/>
        <v>-208.72995003944197</v>
      </c>
      <c r="AB78" s="191">
        <f t="shared" si="30"/>
        <v>0.88403891664475442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1936</v>
      </c>
      <c r="G79" s="114">
        <f t="shared" si="31"/>
        <v>111765.28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1591.2328767123292</v>
      </c>
      <c r="N79" s="98">
        <f t="shared" si="25"/>
        <v>72.32876712328769</v>
      </c>
      <c r="O79" s="119">
        <f t="shared" si="26"/>
        <v>0</v>
      </c>
      <c r="P79" s="120">
        <f t="shared" si="27"/>
        <v>-9.4894146948941227</v>
      </c>
      <c r="Q79" s="121">
        <f t="shared" si="28"/>
        <v>0.88401826484018298</v>
      </c>
      <c r="R79" s="272"/>
      <c r="S79" s="1">
        <v>0.48958333333333331</v>
      </c>
      <c r="T79" s="2">
        <v>0.54027777777777775</v>
      </c>
      <c r="U79" s="103">
        <v>55.616666666666674</v>
      </c>
      <c r="V79" s="104">
        <v>72.999999999999986</v>
      </c>
      <c r="W79" s="105"/>
      <c r="X79" s="106"/>
      <c r="Y79" s="264"/>
      <c r="Z79" s="265"/>
      <c r="AA79" s="190">
        <f t="shared" si="29"/>
        <v>-208.76712328767076</v>
      </c>
      <c r="AB79" s="191">
        <f t="shared" si="30"/>
        <v>0.88401826484018287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2737.4504087749597</v>
      </c>
      <c r="N89" s="138">
        <f>M89/L89</f>
        <v>131.24762233852547</v>
      </c>
      <c r="O89" s="139">
        <f>L89-I89</f>
        <v>0</v>
      </c>
      <c r="P89" s="140">
        <f>N89-K89</f>
        <v>-16.697583140926582</v>
      </c>
      <c r="Q89" s="141">
        <f>N89/K89</f>
        <v>0.8871367065474407</v>
      </c>
      <c r="R89" s="273"/>
      <c r="S89" s="142">
        <f>S73</f>
        <v>0.25</v>
      </c>
      <c r="T89" s="143">
        <f>INDEX(T73:T88,COUNTA(T73:T88))</f>
        <v>0.54027777777777775</v>
      </c>
      <c r="U89" s="144"/>
      <c r="V89" s="155"/>
      <c r="W89" s="134"/>
      <c r="X89" s="138"/>
      <c r="Y89" s="260"/>
      <c r="Z89" s="261"/>
      <c r="AA89" s="156">
        <f>M89-J89</f>
        <v>-348.26387693932611</v>
      </c>
      <c r="AB89" s="141">
        <f>M89/J89</f>
        <v>0.88713670654744059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5340</v>
      </c>
      <c r="G90" s="158">
        <f t="shared" ref="G90:G93" si="37">E90*F90</f>
        <v>191332.19999999998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2907.880804719407</v>
      </c>
      <c r="N90" s="162">
        <f>M90/L90</f>
        <v>242.32340039328392</v>
      </c>
      <c r="O90" s="164">
        <f>L90-I90</f>
        <v>0</v>
      </c>
      <c r="P90" s="165">
        <f>N90-K90</f>
        <v>-30.426599606716081</v>
      </c>
      <c r="Q90" s="151">
        <f>N90/K90</f>
        <v>0.88844509768390068</v>
      </c>
      <c r="R90" s="271">
        <f>Q106</f>
        <v>0.87491623879104219</v>
      </c>
      <c r="S90" s="166">
        <v>0.16666666666666666</v>
      </c>
      <c r="T90" s="167">
        <v>0.24318287037037037</v>
      </c>
      <c r="U90" s="168"/>
      <c r="V90" s="169">
        <v>110.18333333333334</v>
      </c>
      <c r="W90" s="172"/>
      <c r="X90" s="150"/>
      <c r="Y90" s="274"/>
      <c r="Z90" s="275"/>
      <c r="AA90" s="108">
        <f>M90-J90</f>
        <v>-365.11919528059298</v>
      </c>
      <c r="AB90" s="151">
        <f>M90/J90</f>
        <v>0.88844509768390068</v>
      </c>
      <c r="AC90" s="276">
        <f>AB106</f>
        <v>0.87491623879104219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4243</v>
      </c>
      <c r="G91" s="94">
        <f t="shared" si="37"/>
        <v>154487.62999999998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2906.7174119885808</v>
      </c>
      <c r="N91" s="98">
        <f>M91/L91</f>
        <v>264.24703745350735</v>
      </c>
      <c r="O91" s="100">
        <f>L91-I91</f>
        <v>0</v>
      </c>
      <c r="P91" s="101">
        <f>N91-K91</f>
        <v>-33.298417091947215</v>
      </c>
      <c r="Q91" s="102">
        <f>N91/K91</f>
        <v>0.8880896461926614</v>
      </c>
      <c r="R91" s="272"/>
      <c r="S91" s="1">
        <v>0.24681712962962962</v>
      </c>
      <c r="T91" s="2">
        <v>0.30763888888888891</v>
      </c>
      <c r="U91" s="103">
        <v>5.2333333333333254</v>
      </c>
      <c r="V91" s="104">
        <v>87.583333333333371</v>
      </c>
      <c r="W91" s="105"/>
      <c r="X91" s="106"/>
      <c r="Y91" s="264"/>
      <c r="Z91" s="265"/>
      <c r="AA91" s="110">
        <f>M91-J91</f>
        <v>-366.28258801141919</v>
      </c>
      <c r="AB91" s="102">
        <f>M91/J91</f>
        <v>0.8880896461926614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29.42</v>
      </c>
      <c r="F92" s="93">
        <v>4575</v>
      </c>
      <c r="G92" s="94">
        <f t="shared" si="37"/>
        <v>134596.5</v>
      </c>
      <c r="H92" s="112"/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2557.4534161490674</v>
      </c>
      <c r="N92" s="98">
        <f>M92/L92</f>
        <v>170.49689440993782</v>
      </c>
      <c r="O92" s="100">
        <f>L92-I92</f>
        <v>0</v>
      </c>
      <c r="P92" s="101">
        <f>N92-K92</f>
        <v>-29.503105590062177</v>
      </c>
      <c r="Q92" s="102">
        <f>N92/K92</f>
        <v>0.85248447204968913</v>
      </c>
      <c r="R92" s="272"/>
      <c r="S92" s="1">
        <v>0.39166666666666666</v>
      </c>
      <c r="T92" s="2">
        <v>0.46620370370370373</v>
      </c>
      <c r="U92" s="103">
        <v>5.9999999999999787</v>
      </c>
      <c r="V92" s="104">
        <v>107.33333333333337</v>
      </c>
      <c r="W92" s="105">
        <v>0.46620370370370373</v>
      </c>
      <c r="X92" s="106">
        <v>0.50555555555555554</v>
      </c>
      <c r="Y92" s="264"/>
      <c r="Z92" s="265"/>
      <c r="AA92" s="110">
        <f>M92-J92</f>
        <v>-442.54658385093262</v>
      </c>
      <c r="AB92" s="102">
        <f>M92/J92</f>
        <v>0.85248447204968913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1837</v>
      </c>
      <c r="G93" s="114">
        <f t="shared" si="37"/>
        <v>62880.509999999995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2604.6474990153597</v>
      </c>
      <c r="N93" s="98">
        <f>M93/L93</f>
        <v>162.79046868845998</v>
      </c>
      <c r="O93" s="100">
        <f>L93-I93</f>
        <v>0</v>
      </c>
      <c r="P93" s="101">
        <f>N93-K93</f>
        <v>-24.709531311540019</v>
      </c>
      <c r="Q93" s="102">
        <f>N93/K93</f>
        <v>0.86821583300511995</v>
      </c>
      <c r="R93" s="272"/>
      <c r="S93" s="1">
        <v>0.50555555555555554</v>
      </c>
      <c r="T93" s="2">
        <v>0.53494212962962961</v>
      </c>
      <c r="U93" s="103">
        <v>56.6666666666666</v>
      </c>
      <c r="V93" s="104">
        <v>42.316666666666677</v>
      </c>
      <c r="W93" s="105"/>
      <c r="X93" s="106"/>
      <c r="Y93" s="264"/>
      <c r="Z93" s="265"/>
      <c r="AA93" s="110">
        <f>M93-J93</f>
        <v>-395.3525009846403</v>
      </c>
      <c r="AB93" s="102">
        <f>M93/J93</f>
        <v>0.86821583300511995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2744.174782968104</v>
      </c>
      <c r="N106" s="138">
        <f t="shared" ref="N106:N111" si="41">M106/L106</f>
        <v>203.27220614578547</v>
      </c>
      <c r="O106" s="139">
        <f t="shared" ref="O106:O111" si="42">L106-I106</f>
        <v>0</v>
      </c>
      <c r="P106" s="140">
        <f t="shared" ref="P106:P111" si="43">N106-K106</f>
        <v>-29.061127187547868</v>
      </c>
      <c r="Q106" s="141">
        <f t="shared" ref="Q106:Q111" si="44">N106/K106</f>
        <v>0.87491623879104219</v>
      </c>
      <c r="R106" s="273"/>
      <c r="S106" s="142">
        <f>S90</f>
        <v>0.16666666666666666</v>
      </c>
      <c r="T106" s="143">
        <f>INDEX(T90:T105,COUNTA(T90:T105))</f>
        <v>0.53494212962962961</v>
      </c>
      <c r="U106" s="144"/>
      <c r="V106" s="155"/>
      <c r="W106" s="134"/>
      <c r="X106" s="138"/>
      <c r="Y106" s="260"/>
      <c r="Z106" s="261"/>
      <c r="AA106" s="156">
        <f t="shared" ref="AA106:AA111" si="45">M106-J106</f>
        <v>-392.32521703189605</v>
      </c>
      <c r="AB106" s="141">
        <f t="shared" ref="AB106:AB111" si="46">M106/J106</f>
        <v>0.87491623879104219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490</v>
      </c>
      <c r="G107" s="158">
        <f t="shared" ref="G107:G111" si="47">E107*F107</f>
        <v>9853.9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3254.6125461254519</v>
      </c>
      <c r="N107" s="162">
        <f t="shared" si="41"/>
        <v>542.43542435424195</v>
      </c>
      <c r="O107" s="164">
        <f t="shared" si="42"/>
        <v>0</v>
      </c>
      <c r="P107" s="165">
        <f t="shared" si="43"/>
        <v>-57.564575645758055</v>
      </c>
      <c r="Q107" s="151">
        <f t="shared" si="44"/>
        <v>0.90405904059040321</v>
      </c>
      <c r="R107" s="271">
        <f>Q123</f>
        <v>0.8878972178304132</v>
      </c>
      <c r="S107" s="192">
        <v>0.16666666666666666</v>
      </c>
      <c r="T107" s="193">
        <v>0.17293981481481482</v>
      </c>
      <c r="U107" s="168"/>
      <c r="V107" s="169">
        <v>9.0333333333333599</v>
      </c>
      <c r="W107" s="167"/>
      <c r="X107" s="170"/>
      <c r="Y107" s="274"/>
      <c r="Z107" s="275"/>
      <c r="AA107" s="108">
        <f t="shared" si="45"/>
        <v>-345.3874538745481</v>
      </c>
      <c r="AB107" s="151">
        <f t="shared" si="46"/>
        <v>0.90405904059040332</v>
      </c>
      <c r="AC107" s="276">
        <f>AB123</f>
        <v>0.8878972178304132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2023</v>
      </c>
      <c r="G108" s="94">
        <f t="shared" si="47"/>
        <v>50028.79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3255.6101922217249</v>
      </c>
      <c r="N108" s="98">
        <f t="shared" si="41"/>
        <v>542.60169870362085</v>
      </c>
      <c r="O108" s="100">
        <f t="shared" si="42"/>
        <v>0</v>
      </c>
      <c r="P108" s="101">
        <f t="shared" si="43"/>
        <v>-57.398301296379145</v>
      </c>
      <c r="Q108" s="102">
        <f t="shared" si="44"/>
        <v>0.90433616450603471</v>
      </c>
      <c r="R108" s="272"/>
      <c r="S108" s="1">
        <v>0.17638888888888887</v>
      </c>
      <c r="T108" s="2">
        <v>0.20228009259259258</v>
      </c>
      <c r="U108" s="103">
        <v>4.9666666666666304</v>
      </c>
      <c r="V108" s="104">
        <v>37.283333333333339</v>
      </c>
      <c r="W108" s="105"/>
      <c r="X108" s="112"/>
      <c r="Y108" s="264"/>
      <c r="Z108" s="265"/>
      <c r="AA108" s="110">
        <f t="shared" si="45"/>
        <v>-344.3898077782751</v>
      </c>
      <c r="AB108" s="102">
        <f t="shared" si="46"/>
        <v>0.90433616450603471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1601</v>
      </c>
      <c r="G109" s="94">
        <f t="shared" si="47"/>
        <v>39592.730000000003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3254.4325239977406</v>
      </c>
      <c r="N109" s="98">
        <f t="shared" si="41"/>
        <v>542.40542066629007</v>
      </c>
      <c r="O109" s="100">
        <f t="shared" si="42"/>
        <v>0</v>
      </c>
      <c r="P109" s="101">
        <f t="shared" si="43"/>
        <v>-57.59457933370993</v>
      </c>
      <c r="Q109" s="102">
        <f t="shared" si="44"/>
        <v>0.90400903444381675</v>
      </c>
      <c r="R109" s="272"/>
      <c r="S109" s="1">
        <v>0.2058912037037037</v>
      </c>
      <c r="T109" s="2">
        <v>0.22638888888888889</v>
      </c>
      <c r="U109" s="103">
        <v>5.2000000000000135</v>
      </c>
      <c r="V109" s="104">
        <v>29.516666666666673</v>
      </c>
      <c r="W109" s="105"/>
      <c r="X109" s="106"/>
      <c r="Y109" s="264"/>
      <c r="Z109" s="265"/>
      <c r="AA109" s="110">
        <f t="shared" si="45"/>
        <v>-345.56747600225935</v>
      </c>
      <c r="AB109" s="102">
        <f t="shared" si="46"/>
        <v>0.90400903444381686</v>
      </c>
      <c r="AC109" s="277"/>
    </row>
    <row r="110" spans="1:29" ht="15.75" customHeight="1">
      <c r="A110" s="280"/>
      <c r="B110" s="91" t="s">
        <v>153</v>
      </c>
      <c r="C110" s="262" t="s">
        <v>235</v>
      </c>
      <c r="D110" s="263"/>
      <c r="E110" s="92">
        <v>21.56</v>
      </c>
      <c r="F110" s="93">
        <v>4930</v>
      </c>
      <c r="G110" s="94">
        <f t="shared" si="47"/>
        <v>106290.79999999999</v>
      </c>
      <c r="H110" s="95"/>
      <c r="I110" s="96">
        <v>10</v>
      </c>
      <c r="J110" s="97">
        <v>3600</v>
      </c>
      <c r="K110" s="98">
        <f t="shared" si="33"/>
        <v>360</v>
      </c>
      <c r="L110" s="99">
        <v>10</v>
      </c>
      <c r="M110" s="97">
        <f>F110/V110*60</f>
        <v>3065.8144757298342</v>
      </c>
      <c r="N110" s="98">
        <f t="shared" si="41"/>
        <v>306.58144757298339</v>
      </c>
      <c r="O110" s="100">
        <f t="shared" si="42"/>
        <v>0</v>
      </c>
      <c r="P110" s="101">
        <f t="shared" si="43"/>
        <v>-53.418552427016607</v>
      </c>
      <c r="Q110" s="102">
        <f t="shared" si="44"/>
        <v>0.8516151321471761</v>
      </c>
      <c r="R110" s="272"/>
      <c r="S110" s="1">
        <v>0.23055555555555557</v>
      </c>
      <c r="T110" s="2">
        <v>0.29755787037037035</v>
      </c>
      <c r="U110" s="103">
        <v>6.0000000000000187</v>
      </c>
      <c r="V110" s="104">
        <v>96.483333333333277</v>
      </c>
      <c r="W110" s="105"/>
      <c r="X110" s="112"/>
      <c r="Y110" s="264"/>
      <c r="Z110" s="265"/>
      <c r="AA110" s="110">
        <f t="shared" si="45"/>
        <v>-534.18552427016584</v>
      </c>
      <c r="AB110" s="102">
        <f t="shared" si="46"/>
        <v>0.8516151321471761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24.94</v>
      </c>
      <c r="F111" s="93">
        <v>4753</v>
      </c>
      <c r="G111" s="114">
        <f t="shared" si="47"/>
        <v>118539.82</v>
      </c>
      <c r="H111" s="118"/>
      <c r="I111" s="96">
        <v>6</v>
      </c>
      <c r="J111" s="97">
        <v>3273</v>
      </c>
      <c r="K111" s="98">
        <f t="shared" si="33"/>
        <v>545.5</v>
      </c>
      <c r="L111" s="113">
        <v>6</v>
      </c>
      <c r="M111" s="97">
        <f>F111/V111*60</f>
        <v>2861.3377926421399</v>
      </c>
      <c r="N111" s="98">
        <f t="shared" si="41"/>
        <v>476.88963210702332</v>
      </c>
      <c r="O111" s="119">
        <f t="shared" si="42"/>
        <v>0</v>
      </c>
      <c r="P111" s="120">
        <f t="shared" si="43"/>
        <v>-68.610367892976683</v>
      </c>
      <c r="Q111" s="121">
        <f t="shared" si="44"/>
        <v>0.87422480679564307</v>
      </c>
      <c r="R111" s="272"/>
      <c r="S111" s="1">
        <v>0.36064814814814816</v>
      </c>
      <c r="T111" s="2">
        <v>0.42986111111111114</v>
      </c>
      <c r="U111" s="103">
        <v>5.900000000000043</v>
      </c>
      <c r="V111" s="104">
        <v>99.666666666666686</v>
      </c>
      <c r="W111" s="105"/>
      <c r="X111" s="112"/>
      <c r="Y111" s="264"/>
      <c r="Z111" s="265"/>
      <c r="AA111" s="110">
        <f t="shared" si="45"/>
        <v>-411.6622073578601</v>
      </c>
      <c r="AB111" s="102">
        <f t="shared" si="46"/>
        <v>0.87422480679564307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6.8</v>
      </c>
      <c r="J123" s="137">
        <f t="shared" si="48"/>
        <v>3534.6</v>
      </c>
      <c r="K123" s="138">
        <f t="shared" ref="K123" si="49">J123/I123</f>
        <v>519.79411764705878</v>
      </c>
      <c r="L123" s="136">
        <f t="shared" ref="L123:M123" si="50">AVERAGE(L107:L122)</f>
        <v>6.8</v>
      </c>
      <c r="M123" s="137">
        <f t="shared" si="50"/>
        <v>3138.3615061433784</v>
      </c>
      <c r="N123" s="138">
        <f>M123/L123</f>
        <v>461.52375090343799</v>
      </c>
      <c r="O123" s="139">
        <f>L123-I123</f>
        <v>0</v>
      </c>
      <c r="P123" s="140">
        <f>N123-K123</f>
        <v>-58.270366743620798</v>
      </c>
      <c r="Q123" s="141">
        <f>N123/K123</f>
        <v>0.8878972178304132</v>
      </c>
      <c r="R123" s="273"/>
      <c r="S123" s="142">
        <f>S107</f>
        <v>0.16666666666666666</v>
      </c>
      <c r="T123" s="143">
        <f>INDEX(T107:T122,COUNTA(T107:T122))</f>
        <v>0.42986111111111114</v>
      </c>
      <c r="U123" s="144"/>
      <c r="V123" s="155"/>
      <c r="W123" s="134"/>
      <c r="X123" s="138"/>
      <c r="Y123" s="260"/>
      <c r="Z123" s="261"/>
      <c r="AA123" s="156">
        <f>M123-J123</f>
        <v>-396.23849385662152</v>
      </c>
      <c r="AB123" s="141">
        <f>M123/J123</f>
        <v>0.8878972178304132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1222</v>
      </c>
      <c r="G124" s="158">
        <f t="shared" ref="G124:G126" si="51">E124*F124</f>
        <v>54134.6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1763.9133921411365</v>
      </c>
      <c r="N124" s="162">
        <f>M124/L124</f>
        <v>103.75961130241978</v>
      </c>
      <c r="O124" s="164">
        <f>L124-I124</f>
        <v>0</v>
      </c>
      <c r="P124" s="165">
        <f>N124-K124</f>
        <v>-13.887447521109621</v>
      </c>
      <c r="Q124" s="151">
        <f>N124/K124</f>
        <v>0.88195669607056826</v>
      </c>
      <c r="R124" s="271">
        <f>Q140</f>
        <v>0.88294601146906881</v>
      </c>
      <c r="S124" s="166">
        <v>0.70863425925925927</v>
      </c>
      <c r="T124" s="167">
        <v>0.73750000000000004</v>
      </c>
      <c r="U124" s="168"/>
      <c r="V124" s="169">
        <v>41.56666666666672</v>
      </c>
      <c r="W124" s="86"/>
      <c r="X124" s="87"/>
      <c r="Y124" s="274"/>
      <c r="Z124" s="275"/>
      <c r="AA124" s="108">
        <f>M124-J124</f>
        <v>-236.08660785886354</v>
      </c>
      <c r="AB124" s="151">
        <f>M124/J124</f>
        <v>0.88195669607056826</v>
      </c>
      <c r="AC124" s="349">
        <f>AB140</f>
        <v>0.88294601146906881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1194</v>
      </c>
      <c r="G125" s="94">
        <f t="shared" si="51"/>
        <v>60499.98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1766.7077681874184</v>
      </c>
      <c r="N125" s="98">
        <f>M125/L125</f>
        <v>88.335388409370921</v>
      </c>
      <c r="O125" s="100">
        <f>L125-I125</f>
        <v>0</v>
      </c>
      <c r="P125" s="101">
        <f>N125-K125</f>
        <v>-11.664611590629079</v>
      </c>
      <c r="Q125" s="102">
        <f>N125/K125</f>
        <v>0.88335388409370919</v>
      </c>
      <c r="R125" s="272"/>
      <c r="S125" s="1">
        <v>0.74128472222222219</v>
      </c>
      <c r="T125" s="2">
        <v>0.76944444444444449</v>
      </c>
      <c r="U125" s="103">
        <v>5.4499999999998927</v>
      </c>
      <c r="V125" s="104">
        <v>40.550000000000104</v>
      </c>
      <c r="W125" s="105"/>
      <c r="X125" s="106"/>
      <c r="Y125" s="264"/>
      <c r="Z125" s="265"/>
      <c r="AA125" s="110">
        <f>M125-J125</f>
        <v>-233.29223181258158</v>
      </c>
      <c r="AB125" s="102">
        <f>M125/J125</f>
        <v>0.88335388409370919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1180</v>
      </c>
      <c r="G126" s="94">
        <f t="shared" si="51"/>
        <v>67614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1767.054908485858</v>
      </c>
      <c r="N126" s="98">
        <f>M126/L126</f>
        <v>84.145471832659908</v>
      </c>
      <c r="O126" s="100">
        <f>L126-I126</f>
        <v>0</v>
      </c>
      <c r="P126" s="101">
        <f>N126-K126</f>
        <v>-11.092623405435333</v>
      </c>
      <c r="Q126" s="102">
        <f>N126/K126</f>
        <v>0.883527454242929</v>
      </c>
      <c r="R126" s="272"/>
      <c r="S126" s="1">
        <v>0.77361111111111114</v>
      </c>
      <c r="T126" s="2">
        <v>0.80143518518518519</v>
      </c>
      <c r="U126" s="103">
        <v>5.9999999999999787</v>
      </c>
      <c r="V126" s="104">
        <v>40.066666666666642</v>
      </c>
      <c r="W126" s="105"/>
      <c r="X126" s="106"/>
      <c r="Y126" s="264"/>
      <c r="Z126" s="265"/>
      <c r="AA126" s="110">
        <f>M126-J126</f>
        <v>-232.94509151414195</v>
      </c>
      <c r="AB126" s="102">
        <f>M126/J126</f>
        <v>0.883527454242929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1765.8920229381376</v>
      </c>
      <c r="N140" s="138">
        <f>M140/L140</f>
        <v>91.339242565765744</v>
      </c>
      <c r="O140" s="139">
        <f>L140-I140</f>
        <v>0</v>
      </c>
      <c r="P140" s="140">
        <f>N140-K140</f>
        <v>-12.109033296303224</v>
      </c>
      <c r="Q140" s="141">
        <f>N140/K140</f>
        <v>0.88294601146906881</v>
      </c>
      <c r="R140" s="273"/>
      <c r="S140" s="142">
        <f>S124</f>
        <v>0.70863425925925927</v>
      </c>
      <c r="T140" s="143">
        <f>INDEX(T124:T139,COUNTA(T124:T139))</f>
        <v>0.80143518518518519</v>
      </c>
      <c r="U140" s="144"/>
      <c r="V140" s="155"/>
      <c r="W140" s="187"/>
      <c r="X140" s="188"/>
      <c r="Y140" s="260"/>
      <c r="Z140" s="261"/>
      <c r="AA140" s="156">
        <f>M140-J140</f>
        <v>-234.10797706186236</v>
      </c>
      <c r="AB140" s="141">
        <f>M140/J140</f>
        <v>0.88294601146906881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2103</v>
      </c>
      <c r="G141" s="158">
        <f t="shared" ref="G141:G143" si="56">E141*F141</f>
        <v>119429.37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1766.40223985068</v>
      </c>
      <c r="N141" s="162">
        <f>M141/L141</f>
        <v>76.800097384812176</v>
      </c>
      <c r="O141" s="164">
        <f>L141-I141</f>
        <v>0</v>
      </c>
      <c r="P141" s="165">
        <f>N141-K141</f>
        <v>-10.156424354318261</v>
      </c>
      <c r="Q141" s="151">
        <f>N141/K141</f>
        <v>0.88320111992534001</v>
      </c>
      <c r="R141" s="271">
        <f>Q157</f>
        <v>0.88350891712781199</v>
      </c>
      <c r="S141" s="166">
        <v>0.70833333333333337</v>
      </c>
      <c r="T141" s="167">
        <v>0.75793981481481476</v>
      </c>
      <c r="U141" s="168"/>
      <c r="V141" s="169">
        <v>71.433333333333195</v>
      </c>
      <c r="W141" s="167"/>
      <c r="X141" s="170"/>
      <c r="Y141" s="274"/>
      <c r="Z141" s="275"/>
      <c r="AA141" s="108">
        <f>M141-J141</f>
        <v>-233.59776014932004</v>
      </c>
      <c r="AB141" s="151">
        <f>M141/J141</f>
        <v>0.88320111992534001</v>
      </c>
      <c r="AC141" s="276">
        <f>AB157</f>
        <v>0.88350891712781199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1709</v>
      </c>
      <c r="G142" s="94">
        <f t="shared" si="56"/>
        <v>97190.83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1765.9012629161909</v>
      </c>
      <c r="N142" s="98">
        <f>M142/L142</f>
        <v>76.778315778964824</v>
      </c>
      <c r="O142" s="100">
        <f>L142-I142</f>
        <v>0</v>
      </c>
      <c r="P142" s="101">
        <f>N142-K142</f>
        <v>-10.178205960165613</v>
      </c>
      <c r="Q142" s="102">
        <f>N142/K142</f>
        <v>0.88295063145809549</v>
      </c>
      <c r="R142" s="272"/>
      <c r="S142" s="1">
        <v>0.76111111111111118</v>
      </c>
      <c r="T142" s="2">
        <v>0.80143518518518519</v>
      </c>
      <c r="U142" s="103">
        <v>4.5666666666668476</v>
      </c>
      <c r="V142" s="104">
        <v>58.066666666666578</v>
      </c>
      <c r="W142" s="105"/>
      <c r="X142" s="106"/>
      <c r="Y142" s="264"/>
      <c r="Z142" s="265"/>
      <c r="AA142" s="110">
        <f>M142-J142</f>
        <v>-234.09873708380906</v>
      </c>
      <c r="AB142" s="102">
        <f>M142/J142</f>
        <v>0.88295063145809549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1981</v>
      </c>
      <c r="G143" s="94">
        <f t="shared" si="56"/>
        <v>94295.6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1768.7500000000011</v>
      </c>
      <c r="N143" s="98">
        <f>M143/L143</f>
        <v>76.902173913043526</v>
      </c>
      <c r="O143" s="100">
        <f>L143-I143</f>
        <v>0</v>
      </c>
      <c r="P143" s="101">
        <f>N143-K143</f>
        <v>-10.054347826086911</v>
      </c>
      <c r="Q143" s="102">
        <f>N143/K143</f>
        <v>0.88437500000000058</v>
      </c>
      <c r="R143" s="272"/>
      <c r="S143" s="1">
        <v>0.80555555555555558</v>
      </c>
      <c r="T143" s="2">
        <v>0.85222222222222221</v>
      </c>
      <c r="U143" s="103">
        <v>5.9333333333333549</v>
      </c>
      <c r="V143" s="104">
        <v>67.19999999999996</v>
      </c>
      <c r="W143" s="105"/>
      <c r="X143" s="106"/>
      <c r="Y143" s="264"/>
      <c r="Z143" s="265"/>
      <c r="AA143" s="110">
        <f>M143-J143</f>
        <v>-231.24999999999886</v>
      </c>
      <c r="AB143" s="102">
        <f>M143/J143</f>
        <v>0.88437500000000058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1767.0178342556239</v>
      </c>
      <c r="N157" s="138">
        <f>M157/L157</f>
        <v>76.826862358940176</v>
      </c>
      <c r="O157" s="139">
        <f>L157-I157</f>
        <v>0</v>
      </c>
      <c r="P157" s="140">
        <f>N157-K157</f>
        <v>-10.129659380190262</v>
      </c>
      <c r="Q157" s="141">
        <f>N157/K157</f>
        <v>0.88350891712781199</v>
      </c>
      <c r="R157" s="273"/>
      <c r="S157" s="142">
        <f>S141</f>
        <v>0.70833333333333337</v>
      </c>
      <c r="T157" s="143">
        <f>INDEX(T141:T156,COUNTA(T141:T156))</f>
        <v>0.85222222222222221</v>
      </c>
      <c r="U157" s="144"/>
      <c r="V157" s="155"/>
      <c r="W157" s="134"/>
      <c r="X157" s="138"/>
      <c r="Y157" s="260"/>
      <c r="Z157" s="261"/>
      <c r="AA157" s="156">
        <f>M157-J157</f>
        <v>-232.98216574437606</v>
      </c>
      <c r="AB157" s="141">
        <f>M157/J157</f>
        <v>0.88350891712781199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62" priority="3" operator="greaterThan">
      <formula>0</formula>
    </cfRule>
  </conditionalFormatting>
  <conditionalFormatting sqref="P5:P157 AA5:AA157">
    <cfRule type="cellIs" dxfId="361" priority="6" operator="lessThan">
      <formula>0</formula>
    </cfRule>
  </conditionalFormatting>
  <conditionalFormatting sqref="Q5:Q157 AB5:AB157">
    <cfRule type="cellIs" dxfId="360" priority="4" operator="greaterThan">
      <formula>1</formula>
    </cfRule>
    <cfRule type="cellIs" dxfId="359" priority="5" operator="lessThan">
      <formula>0.8</formula>
    </cfRule>
  </conditionalFormatting>
  <conditionalFormatting sqref="R5:R157 AC124">
    <cfRule type="cellIs" dxfId="358" priority="7" operator="lessThan">
      <formula>0.8</formula>
    </cfRule>
  </conditionalFormatting>
  <conditionalFormatting sqref="AC5:AC22 AC56:AC91">
    <cfRule type="cellIs" dxfId="357" priority="9" operator="lessThan">
      <formula>0.8</formula>
    </cfRule>
  </conditionalFormatting>
  <conditionalFormatting sqref="AC39">
    <cfRule type="cellIs" dxfId="356" priority="12" operator="lessThan">
      <formula>0.8</formula>
    </cfRule>
  </conditionalFormatting>
  <conditionalFormatting sqref="AC54">
    <cfRule type="cellIs" dxfId="355" priority="11" operator="lessThan">
      <formula>0.8</formula>
    </cfRule>
  </conditionalFormatting>
  <conditionalFormatting sqref="AC97:AC105">
    <cfRule type="cellIs" dxfId="354" priority="10" operator="lessThan">
      <formula>0.8</formula>
    </cfRule>
  </conditionalFormatting>
  <conditionalFormatting sqref="AC107:AC112">
    <cfRule type="cellIs" dxfId="353" priority="8" operator="lessThan">
      <formula>0.8</formula>
    </cfRule>
  </conditionalFormatting>
  <conditionalFormatting sqref="AC139">
    <cfRule type="cellIs" dxfId="352" priority="2" operator="lessThan">
      <formula>0.8</formula>
    </cfRule>
  </conditionalFormatting>
  <conditionalFormatting sqref="AC141:AC157">
    <cfRule type="cellIs" dxfId="351" priority="1" operator="lessThan">
      <formula>0.8</formula>
    </cfRule>
  </conditionalFormatting>
  <dataValidations count="1">
    <dataValidation type="list" allowBlank="1" showInputMessage="1" showErrorMessage="1" sqref="Y5:Z157" xr:uid="{5601608E-BD8B-4688-BFB8-FCDB50F7B0C4}">
      <formula1>$Y$159:$Y$187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DB00-88DF-4755-A2C5-CDBA9EA168AA}">
  <sheetPr>
    <tabColor theme="8" tint="0.59999389629810485"/>
  </sheetPr>
  <dimension ref="B1:AR36"/>
  <sheetViews>
    <sheetView zoomScale="70" zoomScaleNormal="70" workbookViewId="0">
      <selection activeCell="J38" sqref="J38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237</v>
      </c>
      <c r="D3" s="248"/>
      <c r="E3" s="6" t="s">
        <v>2</v>
      </c>
      <c r="F3" s="249">
        <f>'1112(18度C)'!D1+'1112(4度C)'!D1</f>
        <v>244208</v>
      </c>
      <c r="G3" s="250"/>
      <c r="H3" s="6" t="s">
        <v>3</v>
      </c>
      <c r="I3" s="251">
        <f>'1112(18度C)'!F1+'1112(4度C)'!F1</f>
        <v>7718236.9600000009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454.54472535858326</v>
      </c>
      <c r="F6" s="226" t="e">
        <f>AVERAGE(#REF!,D13:K13)</f>
        <v>#REF!</v>
      </c>
      <c r="G6" s="227">
        <f>AVERAGE(D13:K13)</f>
        <v>182.82318066344169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400.3349891136786</v>
      </c>
      <c r="F7" s="230" t="e">
        <f>AVERAGE(#REF!,D14:K14)</f>
        <v>#REF!</v>
      </c>
      <c r="G7" s="217">
        <f>AVERAGE(D14:K14)</f>
        <v>161.06006448894681</v>
      </c>
      <c r="H7" s="218"/>
      <c r="I7" s="217">
        <f>AVERAGE(L14:O14)</f>
        <v>84.08407174022696</v>
      </c>
      <c r="J7" s="218"/>
      <c r="K7" s="217">
        <f>AVERAGE(D28:O28)</f>
        <v>520.10383569028204</v>
      </c>
      <c r="L7" s="218"/>
      <c r="M7" s="217">
        <f>AVERAGE(P28:X28)</f>
        <v>694.14386533043876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0.88059400020091361</v>
      </c>
      <c r="F8" s="222" t="e">
        <f>AVERAGE(D15:K15,#REF!)</f>
        <v>#REF!</v>
      </c>
      <c r="G8" s="223">
        <f>AVERAGE(D15:K15)</f>
        <v>0.88155233533364297</v>
      </c>
      <c r="H8" s="224"/>
      <c r="I8" s="223">
        <f>AVERAGE(L15:O15)</f>
        <v>0.88323329760575309</v>
      </c>
      <c r="J8" s="224"/>
      <c r="K8" s="223">
        <f>AVERAGE(D29:O29)</f>
        <v>0.87910870946707964</v>
      </c>
      <c r="L8" s="224"/>
      <c r="M8" s="223">
        <f>AVERAGE(P29:X29)</f>
        <v>0.88027601908052433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120.75471698113208</v>
      </c>
      <c r="E13" s="23">
        <v>80</v>
      </c>
      <c r="F13" s="23">
        <v>92.913385826771659</v>
      </c>
      <c r="G13" s="23">
        <v>86.021505376344081</v>
      </c>
      <c r="H13" s="23">
        <v>147.94520547945206</v>
      </c>
      <c r="I13" s="23">
        <v>232.33333333333334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105.80678605399039</v>
      </c>
      <c r="E14" s="27">
        <v>70.935627512380563</v>
      </c>
      <c r="F14" s="27">
        <v>82.033231197115384</v>
      </c>
      <c r="G14" s="27">
        <v>75.983145312220103</v>
      </c>
      <c r="H14" s="27">
        <v>131.22922276488836</v>
      </c>
      <c r="I14" s="27">
        <v>202.59983181501727</v>
      </c>
      <c r="J14" s="27" t="s">
        <v>36</v>
      </c>
      <c r="K14" s="54">
        <v>458.83260676701553</v>
      </c>
      <c r="L14" s="26" t="s">
        <v>36</v>
      </c>
      <c r="M14" s="66" t="s">
        <v>36</v>
      </c>
      <c r="N14" s="27">
        <v>91.34566626202573</v>
      </c>
      <c r="O14" s="28">
        <v>76.82247721842819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0.87621244700960799</v>
      </c>
      <c r="E15" s="31">
        <f t="shared" si="0"/>
        <v>0.88669534390475702</v>
      </c>
      <c r="F15" s="31">
        <f t="shared" si="0"/>
        <v>0.88290003068081802</v>
      </c>
      <c r="G15" s="31">
        <f t="shared" si="0"/>
        <v>0.88330406425455876</v>
      </c>
      <c r="H15" s="31">
        <f t="shared" si="0"/>
        <v>0.88701233905896759</v>
      </c>
      <c r="I15" s="31">
        <f t="shared" si="0"/>
        <v>0.8720222316284818</v>
      </c>
      <c r="J15" s="31" t="s">
        <v>36</v>
      </c>
      <c r="K15" s="55">
        <f t="shared" ref="K15" si="1">K14/K13</f>
        <v>0.88271989079830981</v>
      </c>
      <c r="L15" s="30" t="s">
        <v>36</v>
      </c>
      <c r="M15" s="67" t="s">
        <v>36</v>
      </c>
      <c r="N15" s="31">
        <f t="shared" ref="N15:O15" si="2">N14/N13</f>
        <v>0.883008107199582</v>
      </c>
      <c r="O15" s="32">
        <f t="shared" si="2"/>
        <v>0.88345848801192417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0.16666666666666666</v>
      </c>
      <c r="E16" s="2">
        <v>0.25</v>
      </c>
      <c r="F16" s="2">
        <v>0.16666666666666666</v>
      </c>
      <c r="G16" s="2">
        <v>0.25017361111111114</v>
      </c>
      <c r="H16" s="2">
        <v>0.25</v>
      </c>
      <c r="I16" s="2">
        <v>0.16694444444444445</v>
      </c>
      <c r="J16" s="2" t="s">
        <v>36</v>
      </c>
      <c r="K16" s="2">
        <v>0.16666666666666666</v>
      </c>
      <c r="L16" s="1" t="s">
        <v>36</v>
      </c>
      <c r="M16" s="68" t="s">
        <v>36</v>
      </c>
      <c r="N16" s="2">
        <v>0.70837962962962964</v>
      </c>
      <c r="O16" s="3">
        <v>0.70834490740740741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0.58750000000000002</v>
      </c>
      <c r="E17" s="2">
        <v>0.6430555555555556</v>
      </c>
      <c r="F17" s="2">
        <v>0.6020833333333333</v>
      </c>
      <c r="G17" s="2">
        <v>0.60032407407407407</v>
      </c>
      <c r="H17" s="2">
        <v>0.59311342592592597</v>
      </c>
      <c r="I17" s="2">
        <v>0.56597222222222221</v>
      </c>
      <c r="J17" s="2" t="s">
        <v>36</v>
      </c>
      <c r="K17" s="2">
        <v>0.44791666666666669</v>
      </c>
      <c r="L17" s="1" t="s">
        <v>36</v>
      </c>
      <c r="M17" s="68" t="s">
        <v>36</v>
      </c>
      <c r="N17" s="2">
        <v>0.85103009259259255</v>
      </c>
      <c r="O17" s="3">
        <v>0.87857638888888889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17.666666666666668</v>
      </c>
      <c r="E18" s="34">
        <v>25</v>
      </c>
      <c r="F18" s="34">
        <v>21.166666666666668</v>
      </c>
      <c r="G18" s="34">
        <v>23.25</v>
      </c>
      <c r="H18" s="34">
        <v>20.857142857142858</v>
      </c>
      <c r="I18" s="34">
        <v>13.5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183.11543217637492</v>
      </c>
      <c r="E28" s="27" t="s">
        <v>36</v>
      </c>
      <c r="F28" s="27" t="s">
        <v>36</v>
      </c>
      <c r="G28" s="27">
        <v>271.52985555241833</v>
      </c>
      <c r="H28" s="27">
        <v>383.98957608354505</v>
      </c>
      <c r="I28" s="27">
        <v>370.14019666130253</v>
      </c>
      <c r="J28" s="27" t="s">
        <v>36</v>
      </c>
      <c r="K28" s="27" t="s">
        <v>36</v>
      </c>
      <c r="L28" s="27" t="s">
        <v>36</v>
      </c>
      <c r="M28" s="27">
        <v>692.19447470041098</v>
      </c>
      <c r="N28" s="27">
        <v>999.99851764653306</v>
      </c>
      <c r="O28" s="27">
        <v>739.75879701138967</v>
      </c>
      <c r="P28" s="26">
        <v>248.6018159144798</v>
      </c>
      <c r="Q28" s="27" t="s">
        <v>36</v>
      </c>
      <c r="R28" s="27" t="s">
        <v>36</v>
      </c>
      <c r="S28" s="27" t="s">
        <v>36</v>
      </c>
      <c r="T28" s="27">
        <v>774.90114609865054</v>
      </c>
      <c r="U28" s="27" t="s">
        <v>36</v>
      </c>
      <c r="V28" s="27">
        <v>678.45086017517303</v>
      </c>
      <c r="W28" s="27">
        <v>855.94990152566959</v>
      </c>
      <c r="X28" s="28">
        <v>912.81560293822008</v>
      </c>
    </row>
    <row r="29" spans="2:44" ht="40.15" customHeight="1">
      <c r="B29" s="205"/>
      <c r="C29" s="29" t="s">
        <v>38</v>
      </c>
      <c r="D29" s="31">
        <f>D28/D27</f>
        <v>0.86471176305510389</v>
      </c>
      <c r="E29" s="31" t="s">
        <v>36</v>
      </c>
      <c r="F29" s="31" t="s">
        <v>36</v>
      </c>
      <c r="G29" s="31">
        <f>G28/G27</f>
        <v>0.86738703857022526</v>
      </c>
      <c r="H29" s="31">
        <f>H28/H27</f>
        <v>0.88612979096202704</v>
      </c>
      <c r="I29" s="31">
        <f>I28/I27</f>
        <v>0.88833647198712606</v>
      </c>
      <c r="J29" s="31" t="s">
        <v>36</v>
      </c>
      <c r="K29" s="31" t="s">
        <v>36</v>
      </c>
      <c r="L29" s="31" t="s">
        <v>36</v>
      </c>
      <c r="M29" s="31">
        <f>M28/M27</f>
        <v>0.89146258105355958</v>
      </c>
      <c r="N29" s="31">
        <f>N28/N27</f>
        <v>0.86956392838828966</v>
      </c>
      <c r="O29" s="31">
        <f>O28/O27</f>
        <v>0.88616939225322722</v>
      </c>
      <c r="P29" s="30">
        <f>P28/P27</f>
        <v>0.87010635570067929</v>
      </c>
      <c r="Q29" s="31" t="s">
        <v>36</v>
      </c>
      <c r="R29" s="31" t="s">
        <v>36</v>
      </c>
      <c r="S29" s="31" t="s">
        <v>36</v>
      </c>
      <c r="T29" s="31">
        <f>T28/T27</f>
        <v>0.8879075632380371</v>
      </c>
      <c r="U29" s="31" t="s">
        <v>36</v>
      </c>
      <c r="V29" s="31">
        <f>V28/V27</f>
        <v>0.89089506891689385</v>
      </c>
      <c r="W29" s="31">
        <f>W28/W27</f>
        <v>0.88312291427251621</v>
      </c>
      <c r="X29" s="32">
        <f>X28/X27</f>
        <v>0.86934819327449531</v>
      </c>
    </row>
    <row r="30" spans="2:44" ht="17.25" customHeight="1">
      <c r="B30" s="206" t="s">
        <v>39</v>
      </c>
      <c r="C30" s="14" t="s">
        <v>40</v>
      </c>
      <c r="D30" s="2">
        <v>0.31874999999999998</v>
      </c>
      <c r="E30" s="2" t="s">
        <v>36</v>
      </c>
      <c r="F30" s="2" t="s">
        <v>36</v>
      </c>
      <c r="G30" s="2">
        <v>0.32519675925925928</v>
      </c>
      <c r="H30" s="2">
        <v>0.25024305555555554</v>
      </c>
      <c r="I30" s="2">
        <v>0.30902777777777779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0.16666666666666666</v>
      </c>
      <c r="O30" s="2">
        <v>0.16666666666666666</v>
      </c>
      <c r="P30" s="1">
        <v>0.7086689814814815</v>
      </c>
      <c r="Q30" s="2" t="s">
        <v>36</v>
      </c>
      <c r="R30" s="2" t="s">
        <v>36</v>
      </c>
      <c r="S30" s="2" t="s">
        <v>36</v>
      </c>
      <c r="T30" s="2">
        <v>0.70865740740740746</v>
      </c>
      <c r="U30" s="2" t="s">
        <v>36</v>
      </c>
      <c r="V30" s="2">
        <v>0.70833333333333337</v>
      </c>
      <c r="W30" s="2">
        <v>0.70833333333333337</v>
      </c>
      <c r="X30" s="3">
        <v>0.70859953703703704</v>
      </c>
    </row>
    <row r="31" spans="2:44" ht="17.25" customHeight="1">
      <c r="B31" s="203"/>
      <c r="C31" s="14" t="s">
        <v>41</v>
      </c>
      <c r="D31" s="2">
        <v>0.38571759259259258</v>
      </c>
      <c r="E31" s="2" t="s">
        <v>36</v>
      </c>
      <c r="F31" s="2" t="s">
        <v>36</v>
      </c>
      <c r="G31" s="2">
        <v>0.41113425925925928</v>
      </c>
      <c r="H31" s="2">
        <v>0.34861111111111109</v>
      </c>
      <c r="I31" s="2">
        <v>0.37013888888888891</v>
      </c>
      <c r="J31" s="2" t="s">
        <v>36</v>
      </c>
      <c r="K31" s="2" t="s">
        <v>36</v>
      </c>
      <c r="L31" s="2" t="s">
        <v>36</v>
      </c>
      <c r="M31" s="2">
        <v>0.44791666666666669</v>
      </c>
      <c r="N31" s="2">
        <v>0.43971064814814814</v>
      </c>
      <c r="O31" s="2">
        <v>0.39104166666666668</v>
      </c>
      <c r="P31" s="1">
        <v>0.8569444444444444</v>
      </c>
      <c r="Q31" s="2" t="s">
        <v>36</v>
      </c>
      <c r="R31" s="2" t="s">
        <v>36</v>
      </c>
      <c r="S31" s="2" t="s">
        <v>36</v>
      </c>
      <c r="T31" s="2">
        <v>0.87929398148148152</v>
      </c>
      <c r="U31" s="2" t="s">
        <v>36</v>
      </c>
      <c r="V31" s="2">
        <v>0.88981481481481484</v>
      </c>
      <c r="W31" s="2">
        <v>1.0253356481481481</v>
      </c>
      <c r="X31" s="3">
        <v>1.0265277777777777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8C7B-6886-4AE3-86C0-05EDFD270604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J38" sqref="J38"/>
      <selection pane="bottomLeft" activeCell="J38" sqref="J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126628</v>
      </c>
      <c r="E1" s="76" t="s">
        <v>3</v>
      </c>
      <c r="F1" s="77">
        <f>SUM(G5:G208)</f>
        <v>2524888.5000000005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45973</v>
      </c>
      <c r="B2" s="323"/>
      <c r="C2" s="81" t="s">
        <v>34</v>
      </c>
      <c r="D2" s="82">
        <f>AVERAGE(N21,N38,N55,N72,N89,N106,N123,N140,N157,N174,N191,N208)</f>
        <v>592.62051470701397</v>
      </c>
      <c r="E2" s="82" t="s">
        <v>80</v>
      </c>
      <c r="F2" s="83">
        <f>F1/D1</f>
        <v>19.939417032567839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2392</v>
      </c>
      <c r="G5" s="94">
        <f t="shared" ref="G5:G6" si="0">E5*F5</f>
        <v>71401.2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3113.2321041214745</v>
      </c>
      <c r="N5" s="98">
        <f>M5/L5</f>
        <v>183.13130024243969</v>
      </c>
      <c r="O5" s="100">
        <f>L5-I5</f>
        <v>0</v>
      </c>
      <c r="P5" s="101">
        <f>N5-K5</f>
        <v>-28.633405639913235</v>
      </c>
      <c r="Q5" s="102">
        <f>N5/K5</f>
        <v>0.86478669558929855</v>
      </c>
      <c r="R5" s="272">
        <f>Q21</f>
        <v>0.86471176305510389</v>
      </c>
      <c r="S5" s="1">
        <v>0.31874999999999998</v>
      </c>
      <c r="T5" s="2">
        <v>0.35076388888888888</v>
      </c>
      <c r="U5" s="103">
        <v>4.6999999999999353</v>
      </c>
      <c r="V5" s="104">
        <v>46.100000000000009</v>
      </c>
      <c r="W5" s="105"/>
      <c r="X5" s="87"/>
      <c r="Y5" s="274"/>
      <c r="Z5" s="275"/>
      <c r="AA5" s="108">
        <f>M5-J5</f>
        <v>-486.76789587852545</v>
      </c>
      <c r="AB5" s="109">
        <f>M5/J5</f>
        <v>0.86478669558929844</v>
      </c>
      <c r="AC5" s="289">
        <f>AB21</f>
        <v>0.86471176305510378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2357</v>
      </c>
      <c r="G6" s="94">
        <f t="shared" si="0"/>
        <v>69578.64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3112.6925898752725</v>
      </c>
      <c r="N6" s="98">
        <f>M6/L6</f>
        <v>183.09956411031015</v>
      </c>
      <c r="O6" s="100">
        <f>L6-I6</f>
        <v>0</v>
      </c>
      <c r="P6" s="101">
        <f>N6-K6</f>
        <v>-28.665141772042773</v>
      </c>
      <c r="Q6" s="102">
        <f>N6/K6</f>
        <v>0.86463683052090912</v>
      </c>
      <c r="R6" s="272"/>
      <c r="S6" s="1">
        <v>0.35416666666666663</v>
      </c>
      <c r="T6" s="2">
        <v>0.38571759259259258</v>
      </c>
      <c r="U6" s="103">
        <v>4.8999999999999666</v>
      </c>
      <c r="V6" s="104">
        <v>45.433333333333373</v>
      </c>
      <c r="W6" s="105"/>
      <c r="X6" s="106"/>
      <c r="Y6" s="264"/>
      <c r="Z6" s="265"/>
      <c r="AA6" s="110">
        <f>M6-J6</f>
        <v>-487.30741012472754</v>
      </c>
      <c r="AB6" s="111">
        <f>M6/J6</f>
        <v>0.86463683052090901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3112.9623469983735</v>
      </c>
      <c r="N21" s="138">
        <f>M21/L21</f>
        <v>183.11543217637492</v>
      </c>
      <c r="O21" s="139">
        <f>L21-I21</f>
        <v>0</v>
      </c>
      <c r="P21" s="140">
        <f>N21-K21</f>
        <v>-28.649273705978004</v>
      </c>
      <c r="Q21" s="141">
        <f>N21/K21</f>
        <v>0.86471176305510389</v>
      </c>
      <c r="R21" s="273"/>
      <c r="S21" s="142">
        <f>S5</f>
        <v>0.31874999999999998</v>
      </c>
      <c r="T21" s="143">
        <f>INDEX(T5:T20,COUNTA(T5:T20))</f>
        <v>0.38571759259259258</v>
      </c>
      <c r="U21" s="144"/>
      <c r="V21" s="144"/>
      <c r="W21" s="145"/>
      <c r="X21" s="146"/>
      <c r="Y21" s="260"/>
      <c r="Z21" s="261"/>
      <c r="AA21" s="147">
        <f>M21-J21</f>
        <v>-487.0376530016265</v>
      </c>
      <c r="AB21" s="148">
        <f>M21/J21</f>
        <v>0.86471176305510378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1503</v>
      </c>
      <c r="G22" s="94">
        <f t="shared" ref="G22:G23" si="5">E22*F22</f>
        <v>38536.92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3140.3366221706369</v>
      </c>
      <c r="N22" s="98">
        <f>M22/L22</f>
        <v>285.48514747005788</v>
      </c>
      <c r="O22" s="100">
        <f>L22-I22</f>
        <v>0</v>
      </c>
      <c r="P22" s="101">
        <f>N22-K22</f>
        <v>-41.78757980266937</v>
      </c>
      <c r="Q22" s="102">
        <f>N22/K22</f>
        <v>0.87231572838073246</v>
      </c>
      <c r="R22" s="271">
        <f>Q38</f>
        <v>0.86738703857022526</v>
      </c>
      <c r="S22" s="1">
        <v>0.32519675925925928</v>
      </c>
      <c r="T22" s="2">
        <v>0.34513888888888888</v>
      </c>
      <c r="U22" s="103">
        <v>5.2833333333333332</v>
      </c>
      <c r="V22" s="104">
        <v>28.716666666666626</v>
      </c>
      <c r="W22" s="105"/>
      <c r="X22" s="150"/>
      <c r="Y22" s="274"/>
      <c r="Z22" s="275"/>
      <c r="AA22" s="108">
        <f>M22-J22</f>
        <v>-459.66337782936307</v>
      </c>
      <c r="AB22" s="151">
        <f>M22/J22</f>
        <v>0.87231572838073246</v>
      </c>
      <c r="AC22" s="276">
        <f>AB38</f>
        <v>0.86738703857022526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4659</v>
      </c>
      <c r="G23" s="94">
        <f t="shared" si="5"/>
        <v>133107.63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3104.8500555349851</v>
      </c>
      <c r="N23" s="98">
        <f>M23/L23</f>
        <v>258.73750462791543</v>
      </c>
      <c r="O23" s="100">
        <f>L23-I23</f>
        <v>0</v>
      </c>
      <c r="P23" s="101">
        <f>N23-K23</f>
        <v>-41.262495372084572</v>
      </c>
      <c r="Q23" s="102">
        <f>N23/K23</f>
        <v>0.86245834875971805</v>
      </c>
      <c r="R23" s="272"/>
      <c r="S23" s="1">
        <v>0.34861111111111109</v>
      </c>
      <c r="T23" s="2">
        <v>0.41113425925925928</v>
      </c>
      <c r="U23" s="103">
        <v>4.9999999999999822</v>
      </c>
      <c r="V23" s="104">
        <v>90.033333333333388</v>
      </c>
      <c r="W23" s="105"/>
      <c r="X23" s="106"/>
      <c r="Y23" s="264"/>
      <c r="Z23" s="265"/>
      <c r="AA23" s="110">
        <f>M23-J23</f>
        <v>-495.14994446501487</v>
      </c>
      <c r="AB23" s="102">
        <f>M23/J23</f>
        <v>0.86245834875971805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3122.593338852811</v>
      </c>
      <c r="N38" s="138">
        <f>M38/L38</f>
        <v>271.52985555241833</v>
      </c>
      <c r="O38" s="139">
        <f>L38-I38</f>
        <v>0</v>
      </c>
      <c r="P38" s="140">
        <f>N38-K38</f>
        <v>-41.513622708451237</v>
      </c>
      <c r="Q38" s="141">
        <f>N38/K38</f>
        <v>0.86738703857022526</v>
      </c>
      <c r="R38" s="273"/>
      <c r="S38" s="142">
        <f>S22</f>
        <v>0.32519675925925928</v>
      </c>
      <c r="T38" s="143">
        <f>INDEX(T22:T37,COUNTA(T22:T37))</f>
        <v>0.41113425925925928</v>
      </c>
      <c r="U38" s="144"/>
      <c r="V38" s="155"/>
      <c r="W38" s="134"/>
      <c r="X38" s="138"/>
      <c r="Y38" s="260"/>
      <c r="Z38" s="261"/>
      <c r="AA38" s="156">
        <f>M38-J38</f>
        <v>-477.40666114718897</v>
      </c>
      <c r="AB38" s="141">
        <f>M38/J38</f>
        <v>0.86738703857022526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1867</v>
      </c>
      <c r="G39" s="158">
        <f t="shared" ref="G39:G41" si="9">E39*F39</f>
        <v>26194.01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2302.5693730729699</v>
      </c>
      <c r="N39" s="162">
        <f>M39/L39</f>
        <v>383.76156217882834</v>
      </c>
      <c r="O39" s="164">
        <f>L39-I39</f>
        <v>0</v>
      </c>
      <c r="P39" s="165">
        <f>N39-K39</f>
        <v>-49.571771154504972</v>
      </c>
      <c r="Q39" s="151">
        <f>N39/K39</f>
        <v>0.88560360502806545</v>
      </c>
      <c r="R39" s="271">
        <f>Q55</f>
        <v>0.88612979096202704</v>
      </c>
      <c r="S39" s="166">
        <v>0.25024305555555554</v>
      </c>
      <c r="T39" s="167">
        <v>0.28402777777777777</v>
      </c>
      <c r="U39" s="168"/>
      <c r="V39" s="169">
        <v>48.650000000000013</v>
      </c>
      <c r="W39" s="167"/>
      <c r="X39" s="170"/>
      <c r="Y39" s="274"/>
      <c r="Z39" s="275"/>
      <c r="AA39" s="108">
        <f>M39-J39</f>
        <v>-297.43062692703006</v>
      </c>
      <c r="AB39" s="151">
        <f>M39/J39</f>
        <v>0.88560360502806534</v>
      </c>
      <c r="AC39" s="276">
        <f>AB55</f>
        <v>0.88612979096202704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1366</v>
      </c>
      <c r="G40" s="94">
        <f t="shared" si="9"/>
        <v>24219.18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2304.404873477039</v>
      </c>
      <c r="N40" s="98">
        <f>M40/L40</f>
        <v>384.06747891283982</v>
      </c>
      <c r="O40" s="100">
        <f>L40-I40</f>
        <v>0</v>
      </c>
      <c r="P40" s="101">
        <f>N40-K40</f>
        <v>-49.265854420493497</v>
      </c>
      <c r="Q40" s="102">
        <f>N40/K40</f>
        <v>0.88630956672193806</v>
      </c>
      <c r="R40" s="272"/>
      <c r="S40" s="1">
        <v>0.28849537037037037</v>
      </c>
      <c r="T40" s="2">
        <v>0.31319444444444444</v>
      </c>
      <c r="U40" s="103">
        <v>6.4333333333333531</v>
      </c>
      <c r="V40" s="104">
        <v>35.566666666666656</v>
      </c>
      <c r="W40" s="105"/>
      <c r="X40" s="112"/>
      <c r="Y40" s="264"/>
      <c r="Z40" s="265"/>
      <c r="AA40" s="110">
        <f>M40-J40</f>
        <v>-295.59512652296098</v>
      </c>
      <c r="AB40" s="102">
        <f>M40/J40</f>
        <v>0.88630956672193806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1760</v>
      </c>
      <c r="G41" s="94">
        <f t="shared" si="9"/>
        <v>25502.400000000001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2304.8381229538018</v>
      </c>
      <c r="N41" s="98">
        <f>M41/L41</f>
        <v>384.13968715896698</v>
      </c>
      <c r="O41" s="100">
        <f>L41-I41</f>
        <v>0</v>
      </c>
      <c r="P41" s="101">
        <f>N41-K41</f>
        <v>-49.193646174366336</v>
      </c>
      <c r="Q41" s="102">
        <f>N41/K41</f>
        <v>0.88647620113607772</v>
      </c>
      <c r="R41" s="272"/>
      <c r="S41" s="1">
        <v>0.31679398148148147</v>
      </c>
      <c r="T41" s="2">
        <v>0.34861111111111109</v>
      </c>
      <c r="U41" s="103">
        <v>5.1833333333333176</v>
      </c>
      <c r="V41" s="104">
        <v>45.816666666666663</v>
      </c>
      <c r="W41" s="105"/>
      <c r="X41" s="112"/>
      <c r="Y41" s="264"/>
      <c r="Z41" s="265"/>
      <c r="AA41" s="110">
        <f>M41-J41</f>
        <v>-295.16187704619824</v>
      </c>
      <c r="AB41" s="102">
        <f>M41/J41</f>
        <v>0.88647620113607761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2303.9374565012704</v>
      </c>
      <c r="N55" s="138">
        <f>M55/L55</f>
        <v>383.98957608354505</v>
      </c>
      <c r="O55" s="139">
        <f>L55-I55</f>
        <v>0</v>
      </c>
      <c r="P55" s="140">
        <f>N55-K55</f>
        <v>-49.343757249788268</v>
      </c>
      <c r="Q55" s="141">
        <f>N55/K55</f>
        <v>0.88612979096202704</v>
      </c>
      <c r="R55" s="273"/>
      <c r="S55" s="142">
        <f>S39</f>
        <v>0.25024305555555554</v>
      </c>
      <c r="T55" s="143">
        <f>INDEX(T39:T54,COUNTA(T39:T54))</f>
        <v>0.34861111111111109</v>
      </c>
      <c r="U55" s="144"/>
      <c r="V55" s="155"/>
      <c r="W55" s="134"/>
      <c r="X55" s="138"/>
      <c r="Y55" s="260"/>
      <c r="Z55" s="261"/>
      <c r="AA55" s="156">
        <f>M55-J55</f>
        <v>-296.06254349872961</v>
      </c>
      <c r="AB55" s="141">
        <f>M55/J55</f>
        <v>0.88612979096202704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1151</v>
      </c>
      <c r="G56" s="94">
        <f t="shared" ref="G56:G57" si="14">E56*F56</f>
        <v>22317.89</v>
      </c>
      <c r="H56" s="112"/>
      <c r="I56" s="96">
        <v>6</v>
      </c>
      <c r="J56" s="97">
        <v>2500</v>
      </c>
      <c r="K56" s="98">
        <f t="shared" si="12"/>
        <v>416.66666666666669</v>
      </c>
      <c r="L56" s="113">
        <v>6</v>
      </c>
      <c r="M56" s="97">
        <f>F56/V56*60</f>
        <v>2220.5787781350491</v>
      </c>
      <c r="N56" s="98">
        <f>M56/L56</f>
        <v>370.0964630225082</v>
      </c>
      <c r="O56" s="100">
        <f>L56-I56</f>
        <v>0</v>
      </c>
      <c r="P56" s="101">
        <f>N56-K56</f>
        <v>-46.570203644158482</v>
      </c>
      <c r="Q56" s="102">
        <f>N56/K56</f>
        <v>0.88823151125401967</v>
      </c>
      <c r="R56" s="271">
        <f>Q72</f>
        <v>0.88833647198712606</v>
      </c>
      <c r="S56" s="1">
        <v>0.30902777777777779</v>
      </c>
      <c r="T56" s="2">
        <v>0.330625</v>
      </c>
      <c r="U56" s="103">
        <v>5.9999999999999787</v>
      </c>
      <c r="V56" s="104">
        <v>31.099999999999987</v>
      </c>
      <c r="W56" s="105"/>
      <c r="X56" s="170"/>
      <c r="Y56" s="274"/>
      <c r="Z56" s="275"/>
      <c r="AA56" s="108">
        <f>M56-J56</f>
        <v>-279.42122186495089</v>
      </c>
      <c r="AB56" s="151">
        <f>M56/J56</f>
        <v>0.88823151125401967</v>
      </c>
      <c r="AC56" s="276">
        <f>AB72</f>
        <v>0.88833647198712606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1912</v>
      </c>
      <c r="G57" s="114">
        <f t="shared" si="14"/>
        <v>37666.400000000001</v>
      </c>
      <c r="H57" s="115"/>
      <c r="I57" s="96">
        <v>6</v>
      </c>
      <c r="J57" s="97">
        <v>2500</v>
      </c>
      <c r="K57" s="98">
        <f t="shared" si="12"/>
        <v>416.66666666666669</v>
      </c>
      <c r="L57" s="99">
        <v>6</v>
      </c>
      <c r="M57" s="97">
        <f>F57/V57*60</f>
        <v>2221.1035818005812</v>
      </c>
      <c r="N57" s="98">
        <f>M57/L57</f>
        <v>370.18393030009685</v>
      </c>
      <c r="O57" s="100">
        <f>L57-I57</f>
        <v>0</v>
      </c>
      <c r="P57" s="101">
        <f>N57-K57</f>
        <v>-46.482736366569839</v>
      </c>
      <c r="Q57" s="102">
        <f>N57/K57</f>
        <v>0.88844143272023235</v>
      </c>
      <c r="R57" s="272"/>
      <c r="S57" s="1">
        <v>0.33427083333333335</v>
      </c>
      <c r="T57" s="2">
        <v>0.37013888888888891</v>
      </c>
      <c r="U57" s="103">
        <v>5.2500000000000213</v>
      </c>
      <c r="V57" s="104">
        <v>51.65</v>
      </c>
      <c r="W57" s="105"/>
      <c r="X57" s="112"/>
      <c r="Y57" s="264"/>
      <c r="Z57" s="265"/>
      <c r="AA57" s="110">
        <f>M57-J57</f>
        <v>-278.8964181994188</v>
      </c>
      <c r="AB57" s="102">
        <f>M57/J57</f>
        <v>0.88844143272023246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2220.8411799678152</v>
      </c>
      <c r="N72" s="138">
        <f>M72/L72</f>
        <v>370.14019666130253</v>
      </c>
      <c r="O72" s="139">
        <f>L72-I72</f>
        <v>0</v>
      </c>
      <c r="P72" s="140">
        <f>N72-K72</f>
        <v>-46.52647000536416</v>
      </c>
      <c r="Q72" s="141">
        <f>N72/K72</f>
        <v>0.88833647198712606</v>
      </c>
      <c r="R72" s="273"/>
      <c r="S72" s="142">
        <f>S56</f>
        <v>0.30902777777777779</v>
      </c>
      <c r="T72" s="143">
        <f>INDEX(T56:T71,COUNTA(T56:T71))</f>
        <v>0.37013888888888891</v>
      </c>
      <c r="U72" s="144"/>
      <c r="V72" s="155"/>
      <c r="W72" s="134"/>
      <c r="X72" s="138"/>
      <c r="Y72" s="260"/>
      <c r="Z72" s="261"/>
      <c r="AA72" s="156">
        <f>M72-J72</f>
        <v>-279.15882003218485</v>
      </c>
      <c r="AB72" s="141">
        <f>M72/J72</f>
        <v>0.88833647198712606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2899</v>
      </c>
      <c r="G73" s="158">
        <f t="shared" ref="G73:G76" si="18">E73*F73</f>
        <v>62183.549999999996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2946.4709203839629</v>
      </c>
      <c r="N73" s="162">
        <f>M73/L73</f>
        <v>736.61773009599074</v>
      </c>
      <c r="O73" s="164">
        <f>L73-I73</f>
        <v>0</v>
      </c>
      <c r="P73" s="165">
        <f>N73-K73</f>
        <v>-88.382269904009263</v>
      </c>
      <c r="Q73" s="151">
        <f>N73/K73</f>
        <v>0.89286997587392813</v>
      </c>
      <c r="R73" s="271">
        <f>Q89</f>
        <v>0.89146258105355958</v>
      </c>
      <c r="S73" s="166">
        <v>0.25</v>
      </c>
      <c r="T73" s="167">
        <v>0.29099537037037038</v>
      </c>
      <c r="U73" s="168"/>
      <c r="V73" s="169">
        <v>59.033333333333346</v>
      </c>
      <c r="W73" s="172"/>
      <c r="X73" s="150"/>
      <c r="Y73" s="274"/>
      <c r="Z73" s="275"/>
      <c r="AA73" s="108">
        <f>M73-J73</f>
        <v>-353.52907961603705</v>
      </c>
      <c r="AB73" s="151">
        <f>M73/J73</f>
        <v>0.89286997587392813</v>
      </c>
      <c r="AC73" s="276">
        <f>AB89</f>
        <v>0.89146258105355958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3300</v>
      </c>
      <c r="G74" s="94">
        <f t="shared" si="18"/>
        <v>59037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2942.0505200594371</v>
      </c>
      <c r="N74" s="98">
        <f>M74/L74</f>
        <v>735.51263001485927</v>
      </c>
      <c r="O74" s="100">
        <f>L74-I74</f>
        <v>0</v>
      </c>
      <c r="P74" s="101">
        <f>N74-K74</f>
        <v>-89.487369985140731</v>
      </c>
      <c r="Q74" s="102">
        <f>N74/K74</f>
        <v>0.89153046062407182</v>
      </c>
      <c r="R74" s="272"/>
      <c r="S74" s="1">
        <v>0.2951388888888889</v>
      </c>
      <c r="T74" s="2">
        <v>0.34187499999999998</v>
      </c>
      <c r="U74" s="103">
        <v>5.9666666666666668</v>
      </c>
      <c r="V74" s="104">
        <v>67.299999999999969</v>
      </c>
      <c r="W74" s="105"/>
      <c r="X74" s="106"/>
      <c r="Y74" s="264"/>
      <c r="Z74" s="265"/>
      <c r="AA74" s="110">
        <f>M74-J74</f>
        <v>-357.94947994056292</v>
      </c>
      <c r="AB74" s="102">
        <f>M74/J74</f>
        <v>0.89153046062407182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1408</v>
      </c>
      <c r="G75" s="94">
        <f t="shared" si="18"/>
        <v>31370.240000000002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2940.1392111368923</v>
      </c>
      <c r="N75" s="98">
        <f>M75/L75</f>
        <v>588.02784222737841</v>
      </c>
      <c r="O75" s="100">
        <f>L75-I75</f>
        <v>0</v>
      </c>
      <c r="P75" s="101">
        <f>N75-K75</f>
        <v>-71.972157772621586</v>
      </c>
      <c r="Q75" s="102">
        <f>N75/K75</f>
        <v>0.89095127610208846</v>
      </c>
      <c r="R75" s="272"/>
      <c r="S75" s="1">
        <v>0.34532407407407406</v>
      </c>
      <c r="T75" s="2">
        <v>0.36527777777777776</v>
      </c>
      <c r="U75" s="103">
        <v>4.9666666666666703</v>
      </c>
      <c r="V75" s="104">
        <v>28.73333333333332</v>
      </c>
      <c r="W75" s="105"/>
      <c r="X75" s="106"/>
      <c r="Y75" s="264"/>
      <c r="Z75" s="265"/>
      <c r="AA75" s="110">
        <f>M75-J75</f>
        <v>-359.8607888631077</v>
      </c>
      <c r="AB75" s="102">
        <f>M75/J75</f>
        <v>0.89095127610208857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5532</v>
      </c>
      <c r="G76" s="94">
        <f t="shared" si="18"/>
        <v>92163.12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2938.6454183266937</v>
      </c>
      <c r="N76" s="98">
        <f>M76/L76</f>
        <v>734.66135458167344</v>
      </c>
      <c r="O76" s="100">
        <f>L76-I76</f>
        <v>0</v>
      </c>
      <c r="P76" s="101">
        <f>N76-K76</f>
        <v>-90.338645418326564</v>
      </c>
      <c r="Q76" s="102">
        <f>N76/K76</f>
        <v>0.89049861161414967</v>
      </c>
      <c r="R76" s="272"/>
      <c r="S76" s="1">
        <v>0.36947916666666669</v>
      </c>
      <c r="T76" s="2">
        <v>0.44791666666666669</v>
      </c>
      <c r="U76" s="103">
        <v>6.0500000000000664</v>
      </c>
      <c r="V76" s="104">
        <v>112.94999999999999</v>
      </c>
      <c r="W76" s="105"/>
      <c r="X76" s="106"/>
      <c r="Y76" s="264"/>
      <c r="Z76" s="265"/>
      <c r="AA76" s="110">
        <f>M76-J76</f>
        <v>-361.35458167330626</v>
      </c>
      <c r="AB76" s="102">
        <f>M76/J76</f>
        <v>0.89049861161414967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2941.8265174767466</v>
      </c>
      <c r="N89" s="138">
        <f>M89/L89</f>
        <v>692.19447470041098</v>
      </c>
      <c r="O89" s="139">
        <f>L89-I89</f>
        <v>0</v>
      </c>
      <c r="P89" s="140">
        <f>N89-K89</f>
        <v>-84.276113534883166</v>
      </c>
      <c r="Q89" s="141">
        <f>N89/K89</f>
        <v>0.89146258105355958</v>
      </c>
      <c r="R89" s="273"/>
      <c r="S89" s="142">
        <f>S73</f>
        <v>0.25</v>
      </c>
      <c r="T89" s="143">
        <f>INDEX(T73:T88,COUNTA(T73:T88))</f>
        <v>0.44791666666666669</v>
      </c>
      <c r="U89" s="144"/>
      <c r="V89" s="155"/>
      <c r="W89" s="88"/>
      <c r="X89" s="90"/>
      <c r="Y89" s="260"/>
      <c r="Z89" s="261"/>
      <c r="AA89" s="156">
        <f>M89-J89</f>
        <v>-358.17348252325337</v>
      </c>
      <c r="AB89" s="141">
        <f>M89/J89</f>
        <v>0.89146258105355958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1871</v>
      </c>
      <c r="G90" s="158">
        <f t="shared" ref="G90:G93" si="23">E90*F90</f>
        <v>34014.78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3111.131639722862</v>
      </c>
      <c r="N90" s="162">
        <f>M90/L90</f>
        <v>1037.0438799076207</v>
      </c>
      <c r="O90" s="164">
        <f>L90-I90</f>
        <v>0</v>
      </c>
      <c r="P90" s="165">
        <f>N90-K90</f>
        <v>-162.95612009237925</v>
      </c>
      <c r="Q90" s="151">
        <f>N90/K90</f>
        <v>0.86420323325635062</v>
      </c>
      <c r="R90" s="271">
        <f>Q106</f>
        <v>0.86956392838828966</v>
      </c>
      <c r="S90" s="166">
        <v>0.16666666666666666</v>
      </c>
      <c r="T90" s="167">
        <v>0.19172453703703704</v>
      </c>
      <c r="U90" s="168"/>
      <c r="V90" s="169">
        <v>36.08333333333335</v>
      </c>
      <c r="W90" s="172"/>
      <c r="X90" s="150"/>
      <c r="Y90" s="274"/>
      <c r="Z90" s="275"/>
      <c r="AA90" s="108">
        <f>M90-J90</f>
        <v>-488.86836027713798</v>
      </c>
      <c r="AB90" s="151">
        <f>M90/J90</f>
        <v>0.86420323325635051</v>
      </c>
      <c r="AC90" s="276">
        <f>AB106</f>
        <v>0.86956392838828966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2635</v>
      </c>
      <c r="G91" s="94">
        <f t="shared" si="23"/>
        <v>47904.299999999996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3107.1077628562089</v>
      </c>
      <c r="N91" s="98">
        <f>M91/L91</f>
        <v>1035.7025876187363</v>
      </c>
      <c r="O91" s="100">
        <f>L91-I91</f>
        <v>0</v>
      </c>
      <c r="P91" s="101">
        <f>N91-K91</f>
        <v>-164.29741238126371</v>
      </c>
      <c r="Q91" s="102">
        <f>N91/K91</f>
        <v>0.86308548968228027</v>
      </c>
      <c r="R91" s="272"/>
      <c r="S91" s="1">
        <v>0.20216435185185186</v>
      </c>
      <c r="T91" s="2">
        <v>0.23749999999999999</v>
      </c>
      <c r="U91" s="103">
        <v>15.033333333333339</v>
      </c>
      <c r="V91" s="104">
        <v>50.883333333333304</v>
      </c>
      <c r="W91" s="105"/>
      <c r="X91" s="106"/>
      <c r="Y91" s="264"/>
      <c r="Z91" s="265"/>
      <c r="AA91" s="110">
        <f>M91-J91</f>
        <v>-492.89223714379114</v>
      </c>
      <c r="AB91" s="102">
        <f>M91/J91</f>
        <v>0.86308548968228027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6871</v>
      </c>
      <c r="G92" s="94">
        <f t="shared" si="23"/>
        <v>98117.87999999999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3109.4406033940922</v>
      </c>
      <c r="N92" s="98">
        <f>M92/L92</f>
        <v>1036.4802011313641</v>
      </c>
      <c r="O92" s="100">
        <f>L92-I92</f>
        <v>0</v>
      </c>
      <c r="P92" s="101">
        <f>N92-K92</f>
        <v>-163.51979886863592</v>
      </c>
      <c r="Q92" s="102">
        <f>N92/K92</f>
        <v>0.86373350094280343</v>
      </c>
      <c r="R92" s="272"/>
      <c r="S92" s="1">
        <v>0.24890046296296298</v>
      </c>
      <c r="T92" s="2">
        <v>0.34097222222222223</v>
      </c>
      <c r="U92" s="103">
        <v>16.4166666666667</v>
      </c>
      <c r="V92" s="104">
        <v>132.58333333333331</v>
      </c>
      <c r="W92" s="105"/>
      <c r="X92" s="106"/>
      <c r="Y92" s="264"/>
      <c r="Z92" s="265"/>
      <c r="AA92" s="110">
        <f>M92-J92</f>
        <v>-490.55939660590775</v>
      </c>
      <c r="AB92" s="102">
        <f>M92/J92</f>
        <v>0.86373350094280343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5620</v>
      </c>
      <c r="G93" s="94">
        <f t="shared" si="23"/>
        <v>78848.599999999991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2672.3022057852345</v>
      </c>
      <c r="N93" s="98">
        <f>M93/L93</f>
        <v>890.76740192841146</v>
      </c>
      <c r="O93" s="100">
        <f>L93-I93</f>
        <v>0</v>
      </c>
      <c r="P93" s="101">
        <f>N93-K93</f>
        <v>-109.23259807158854</v>
      </c>
      <c r="Q93" s="102">
        <f>N93/K93</f>
        <v>0.89076740192841142</v>
      </c>
      <c r="R93" s="272"/>
      <c r="S93" s="1">
        <v>0.35208333333333336</v>
      </c>
      <c r="T93" s="2">
        <v>0.43971064814814814</v>
      </c>
      <c r="U93" s="103">
        <v>16.000000000000021</v>
      </c>
      <c r="V93" s="104">
        <v>126.18333333333328</v>
      </c>
      <c r="W93" s="105"/>
      <c r="X93" s="106"/>
      <c r="Y93" s="264"/>
      <c r="Z93" s="265"/>
      <c r="AA93" s="110">
        <f>M93-J93</f>
        <v>-327.69779421476551</v>
      </c>
      <c r="AB93" s="102">
        <f>M93/J93</f>
        <v>0.89076740192841153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2999.9955529395993</v>
      </c>
      <c r="N106" s="138">
        <f t="shared" ref="N106:N112" si="28">M106/L106</f>
        <v>999.99851764653306</v>
      </c>
      <c r="O106" s="139">
        <f t="shared" ref="O106:O112" si="29">L106-I106</f>
        <v>0</v>
      </c>
      <c r="P106" s="140">
        <f t="shared" ref="P106:P112" si="30">N106-K106</f>
        <v>-150.00148235346694</v>
      </c>
      <c r="Q106" s="141">
        <f t="shared" ref="Q106:Q112" si="31">N106/K106</f>
        <v>0.86956392838828966</v>
      </c>
      <c r="R106" s="273"/>
      <c r="S106" s="142">
        <f>S90</f>
        <v>0.16666666666666666</v>
      </c>
      <c r="T106" s="143">
        <f>INDEX(T90:T105,COUNTA(T90:T105))</f>
        <v>0.43971064814814814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-450.00444706040071</v>
      </c>
      <c r="AB106" s="141">
        <f t="shared" ref="AB106:AB112" si="33">M106/J106</f>
        <v>0.86956392838828966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1908</v>
      </c>
      <c r="G107" s="158">
        <f t="shared" ref="G107:G112" si="34">E107*F107</f>
        <v>47757.240000000005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2909.2757306226181</v>
      </c>
      <c r="N107" s="162">
        <f t="shared" si="28"/>
        <v>727.31893265565452</v>
      </c>
      <c r="O107" s="164">
        <f t="shared" si="29"/>
        <v>0</v>
      </c>
      <c r="P107" s="165">
        <f t="shared" si="30"/>
        <v>-97.681067344345479</v>
      </c>
      <c r="Q107" s="151">
        <f t="shared" si="31"/>
        <v>0.88159870624927816</v>
      </c>
      <c r="R107" s="271">
        <f>Q123</f>
        <v>0.88616939225322722</v>
      </c>
      <c r="S107" s="166">
        <v>0.16666666666666666</v>
      </c>
      <c r="T107" s="167">
        <v>0.19399305555555554</v>
      </c>
      <c r="U107" s="168"/>
      <c r="V107" s="169">
        <v>39.349999999999994</v>
      </c>
      <c r="W107" s="167"/>
      <c r="X107" s="170"/>
      <c r="Y107" s="274"/>
      <c r="Z107" s="275"/>
      <c r="AA107" s="108">
        <f t="shared" si="32"/>
        <v>-390.72426937738192</v>
      </c>
      <c r="AB107" s="151">
        <f t="shared" si="33"/>
        <v>0.88159870624927816</v>
      </c>
      <c r="AC107" s="276">
        <f>AB123</f>
        <v>0.88616939225322722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1372</v>
      </c>
      <c r="G108" s="94">
        <f t="shared" si="34"/>
        <v>34917.4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2907.1218363743319</v>
      </c>
      <c r="N108" s="98">
        <f t="shared" si="28"/>
        <v>726.78045909358298</v>
      </c>
      <c r="O108" s="100">
        <f t="shared" si="29"/>
        <v>0</v>
      </c>
      <c r="P108" s="101">
        <f t="shared" si="30"/>
        <v>-98.219540906417024</v>
      </c>
      <c r="Q108" s="102">
        <f t="shared" si="31"/>
        <v>0.88094601102252479</v>
      </c>
      <c r="R108" s="272"/>
      <c r="S108" s="1">
        <v>0.20486111111111108</v>
      </c>
      <c r="T108" s="2">
        <v>0.22452546296296297</v>
      </c>
      <c r="U108" s="103">
        <v>15.649999999999968</v>
      </c>
      <c r="V108" s="104">
        <v>28.316666666666723</v>
      </c>
      <c r="W108" s="105"/>
      <c r="X108" s="112"/>
      <c r="Y108" s="264"/>
      <c r="Z108" s="265"/>
      <c r="AA108" s="110">
        <f t="shared" si="32"/>
        <v>-392.87816362566809</v>
      </c>
      <c r="AB108" s="102">
        <f t="shared" si="33"/>
        <v>0.88094601102252479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337</v>
      </c>
      <c r="G109" s="94">
        <f t="shared" si="34"/>
        <v>9008.01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2923.3734939759083</v>
      </c>
      <c r="N109" s="98">
        <f t="shared" si="28"/>
        <v>730.84337349397708</v>
      </c>
      <c r="O109" s="100">
        <f t="shared" si="29"/>
        <v>0</v>
      </c>
      <c r="P109" s="101">
        <f t="shared" si="30"/>
        <v>-94.156626506022917</v>
      </c>
      <c r="Q109" s="102">
        <f t="shared" si="31"/>
        <v>0.8858707557502753</v>
      </c>
      <c r="R109" s="272"/>
      <c r="S109" s="1">
        <v>0.23501157407407408</v>
      </c>
      <c r="T109" s="2">
        <v>0.23981481481481481</v>
      </c>
      <c r="U109" s="103">
        <v>15.100000000000001</v>
      </c>
      <c r="V109" s="104">
        <v>6.9166666666666554</v>
      </c>
      <c r="W109" s="105"/>
      <c r="X109" s="112"/>
      <c r="Y109" s="264"/>
      <c r="Z109" s="265"/>
      <c r="AA109" s="110">
        <f t="shared" si="32"/>
        <v>-376.62650602409167</v>
      </c>
      <c r="AB109" s="102">
        <f t="shared" si="33"/>
        <v>0.8858707557502753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2147</v>
      </c>
      <c r="G110" s="94">
        <f t="shared" si="34"/>
        <v>64410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2681.887578070784</v>
      </c>
      <c r="N110" s="98">
        <f t="shared" si="28"/>
        <v>670.471894517696</v>
      </c>
      <c r="O110" s="100">
        <f t="shared" si="29"/>
        <v>0</v>
      </c>
      <c r="P110" s="101">
        <f t="shared" si="30"/>
        <v>-79.528105482303999</v>
      </c>
      <c r="Q110" s="102">
        <f t="shared" si="31"/>
        <v>0.89396252602359472</v>
      </c>
      <c r="R110" s="272"/>
      <c r="S110" s="1">
        <v>0.24999999999999997</v>
      </c>
      <c r="T110" s="2">
        <v>0.28335648148148146</v>
      </c>
      <c r="U110" s="103">
        <v>14.666666666666629</v>
      </c>
      <c r="V110" s="104">
        <v>48.033333333333339</v>
      </c>
      <c r="W110" s="105"/>
      <c r="X110" s="106"/>
      <c r="Y110" s="264"/>
      <c r="Z110" s="265"/>
      <c r="AA110" s="110">
        <f t="shared" si="32"/>
        <v>-318.112421929216</v>
      </c>
      <c r="AB110" s="102">
        <f t="shared" si="33"/>
        <v>0.89396252602359472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2075</v>
      </c>
      <c r="G111" s="94">
        <f t="shared" si="34"/>
        <v>51501.5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2911.145752143414</v>
      </c>
      <c r="N111" s="98">
        <f t="shared" si="28"/>
        <v>727.78643803585351</v>
      </c>
      <c r="O111" s="100">
        <f t="shared" si="29"/>
        <v>0</v>
      </c>
      <c r="P111" s="101">
        <f t="shared" si="30"/>
        <v>-97.213561964146493</v>
      </c>
      <c r="Q111" s="102">
        <f t="shared" si="31"/>
        <v>0.88216537943739814</v>
      </c>
      <c r="R111" s="272"/>
      <c r="S111" s="1">
        <v>0.2946064814814815</v>
      </c>
      <c r="T111" s="2">
        <v>0.32430555555555557</v>
      </c>
      <c r="U111" s="103">
        <v>16.200000000000053</v>
      </c>
      <c r="V111" s="104">
        <v>42.766666666666666</v>
      </c>
      <c r="W111" s="105"/>
      <c r="X111" s="106"/>
      <c r="Y111" s="264"/>
      <c r="Z111" s="265"/>
      <c r="AA111" s="110">
        <f t="shared" si="32"/>
        <v>-388.85424785658597</v>
      </c>
      <c r="AB111" s="102">
        <f t="shared" si="33"/>
        <v>0.88216537943739814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3580</v>
      </c>
      <c r="G112" s="114">
        <f t="shared" si="34"/>
        <v>107400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2681.6479400749076</v>
      </c>
      <c r="N112" s="98">
        <f t="shared" si="28"/>
        <v>893.88264669163584</v>
      </c>
      <c r="O112" s="100">
        <f t="shared" si="29"/>
        <v>0</v>
      </c>
      <c r="P112" s="101">
        <f t="shared" si="30"/>
        <v>-106.11735330836416</v>
      </c>
      <c r="Q112" s="102">
        <f t="shared" si="31"/>
        <v>0.89388264669163586</v>
      </c>
      <c r="R112" s="272"/>
      <c r="S112" s="1">
        <v>0.3354166666666667</v>
      </c>
      <c r="T112" s="2">
        <v>0.39104166666666668</v>
      </c>
      <c r="U112" s="103">
        <v>16.000000000000021</v>
      </c>
      <c r="V112" s="104">
        <v>80.099999999999966</v>
      </c>
      <c r="W112" s="105"/>
      <c r="X112" s="3"/>
      <c r="Y112" s="264"/>
      <c r="Z112" s="265"/>
      <c r="AA112" s="110">
        <f t="shared" si="32"/>
        <v>-318.35205992509236</v>
      </c>
      <c r="AB112" s="102">
        <f t="shared" si="33"/>
        <v>0.89388264669163586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2835.7420552103272</v>
      </c>
      <c r="N123" s="138">
        <f t="shared" ref="N123:N128" si="39">M123/L123</f>
        <v>739.75879701138967</v>
      </c>
      <c r="O123" s="139">
        <f t="shared" ref="O123:O128" si="40">L123-I123</f>
        <v>0</v>
      </c>
      <c r="P123" s="140">
        <f t="shared" ref="P123:P128" si="41">N123-K123</f>
        <v>-95.023811684262455</v>
      </c>
      <c r="Q123" s="141">
        <f t="shared" ref="Q123:Q128" si="42">N123/K123</f>
        <v>0.88616939225322722</v>
      </c>
      <c r="R123" s="273"/>
      <c r="S123" s="142">
        <f>S107</f>
        <v>0.16666666666666666</v>
      </c>
      <c r="T123" s="143">
        <f>INDEX(T107:T122,COUNTA(T107:T122))</f>
        <v>0.39104166666666668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-364.25794478967282</v>
      </c>
      <c r="AB123" s="141">
        <f t="shared" ref="AB123:AB128" si="44">M123/J123</f>
        <v>0.88616939225322722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240</v>
      </c>
      <c r="G124" s="158">
        <f t="shared" ref="G124:G128" si="45">E124*F124</f>
        <v>3220.8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3188.1918819188095</v>
      </c>
      <c r="N124" s="162">
        <f t="shared" si="39"/>
        <v>531.36531365313488</v>
      </c>
      <c r="O124" s="164">
        <f t="shared" si="40"/>
        <v>0</v>
      </c>
      <c r="P124" s="165">
        <f t="shared" si="41"/>
        <v>-68.634686346865124</v>
      </c>
      <c r="Q124" s="151">
        <f t="shared" si="42"/>
        <v>0.88560885608855811</v>
      </c>
      <c r="R124" s="271">
        <f>Q140</f>
        <v>0.87010635570067929</v>
      </c>
      <c r="S124" s="166">
        <v>0.7086689814814815</v>
      </c>
      <c r="T124" s="167">
        <v>0.71180555555555558</v>
      </c>
      <c r="U124" s="168"/>
      <c r="V124" s="169">
        <v>4.5166666666666799</v>
      </c>
      <c r="W124" s="167"/>
      <c r="X124" s="170"/>
      <c r="Y124" s="274"/>
      <c r="Z124" s="275"/>
      <c r="AA124" s="108">
        <f t="shared" si="43"/>
        <v>-411.80811808119051</v>
      </c>
      <c r="AB124" s="151">
        <f t="shared" si="44"/>
        <v>0.88560885608855822</v>
      </c>
      <c r="AC124" s="276">
        <f>AB140</f>
        <v>0.87010635570067929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1852</v>
      </c>
      <c r="G125" s="94">
        <f t="shared" si="45"/>
        <v>47485.279999999999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3140.4616109279332</v>
      </c>
      <c r="N125" s="98">
        <f t="shared" si="39"/>
        <v>285.49651008435757</v>
      </c>
      <c r="O125" s="100">
        <f t="shared" si="40"/>
        <v>0</v>
      </c>
      <c r="P125" s="101">
        <f t="shared" si="41"/>
        <v>-41.776217188369685</v>
      </c>
      <c r="Q125" s="102">
        <f t="shared" si="42"/>
        <v>0.87235044747998147</v>
      </c>
      <c r="R125" s="272"/>
      <c r="S125" s="1">
        <v>0.71597222222222223</v>
      </c>
      <c r="T125" s="2">
        <v>0.74054398148148148</v>
      </c>
      <c r="U125" s="103">
        <v>5.9999999999999787</v>
      </c>
      <c r="V125" s="104">
        <v>35.383333333333326</v>
      </c>
      <c r="W125" s="105"/>
      <c r="X125" s="112"/>
      <c r="Y125" s="264"/>
      <c r="Z125" s="265"/>
      <c r="AA125" s="110">
        <f t="shared" si="43"/>
        <v>-459.53838907206682</v>
      </c>
      <c r="AB125" s="102">
        <f t="shared" si="44"/>
        <v>0.87235044747998147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2342</v>
      </c>
      <c r="G126" s="94">
        <f t="shared" si="45"/>
        <v>69135.839999999997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3114.5917990395296</v>
      </c>
      <c r="N126" s="98">
        <f t="shared" si="39"/>
        <v>183.21128229644293</v>
      </c>
      <c r="O126" s="100">
        <f t="shared" si="40"/>
        <v>0</v>
      </c>
      <c r="P126" s="101">
        <f t="shared" si="41"/>
        <v>-28.553423585909997</v>
      </c>
      <c r="Q126" s="102">
        <f t="shared" si="42"/>
        <v>0.86516438862209166</v>
      </c>
      <c r="R126" s="272"/>
      <c r="S126" s="1">
        <v>0.74444444444444446</v>
      </c>
      <c r="T126" s="2">
        <v>0.77577546296296296</v>
      </c>
      <c r="U126" s="103">
        <v>5.616666666666692</v>
      </c>
      <c r="V126" s="104">
        <v>45.116666666666632</v>
      </c>
      <c r="W126" s="105"/>
      <c r="X126" s="112"/>
      <c r="Y126" s="264"/>
      <c r="Z126" s="265"/>
      <c r="AA126" s="110">
        <f t="shared" si="43"/>
        <v>-485.40820096047037</v>
      </c>
      <c r="AB126" s="102">
        <f t="shared" si="44"/>
        <v>0.86516438862209155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2416</v>
      </c>
      <c r="G127" s="94">
        <f t="shared" si="45"/>
        <v>72117.600000000006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3115.18624641834</v>
      </c>
      <c r="N127" s="98">
        <f t="shared" si="39"/>
        <v>183.24624978931411</v>
      </c>
      <c r="O127" s="100">
        <f t="shared" si="40"/>
        <v>0</v>
      </c>
      <c r="P127" s="101">
        <f t="shared" si="41"/>
        <v>-28.518456093038822</v>
      </c>
      <c r="Q127" s="102">
        <f t="shared" si="42"/>
        <v>0.8653295128939833</v>
      </c>
      <c r="R127" s="272"/>
      <c r="S127" s="1">
        <v>0.77949074074074076</v>
      </c>
      <c r="T127" s="2">
        <v>0.81180555555555556</v>
      </c>
      <c r="U127" s="103">
        <v>5.3500000000000369</v>
      </c>
      <c r="V127" s="104">
        <v>46.533333333333303</v>
      </c>
      <c r="W127" s="105"/>
      <c r="X127" s="106"/>
      <c r="Y127" s="264"/>
      <c r="Z127" s="265"/>
      <c r="AA127" s="110">
        <f t="shared" si="43"/>
        <v>-484.81375358165997</v>
      </c>
      <c r="AB127" s="102">
        <f t="shared" si="44"/>
        <v>0.8653295128939833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3094</v>
      </c>
      <c r="G128" s="94">
        <f t="shared" si="45"/>
        <v>88395.58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3103.4828643076135</v>
      </c>
      <c r="N128" s="98">
        <f t="shared" si="39"/>
        <v>258.62357202563447</v>
      </c>
      <c r="O128" s="100">
        <f t="shared" si="40"/>
        <v>0</v>
      </c>
      <c r="P128" s="101">
        <f t="shared" si="41"/>
        <v>-41.376427974365527</v>
      </c>
      <c r="Q128" s="102">
        <f t="shared" si="42"/>
        <v>0.86207857341878158</v>
      </c>
      <c r="R128" s="272"/>
      <c r="S128" s="1">
        <v>0.81540509259259264</v>
      </c>
      <c r="T128" s="2">
        <v>0.8569444444444444</v>
      </c>
      <c r="U128" s="103">
        <v>5.1833333333333975</v>
      </c>
      <c r="V128" s="104">
        <v>59.816666666666535</v>
      </c>
      <c r="W128" s="105"/>
      <c r="X128" s="106"/>
      <c r="Y128" s="264"/>
      <c r="Z128" s="265"/>
      <c r="AA128" s="110">
        <f t="shared" si="43"/>
        <v>-496.51713569238655</v>
      </c>
      <c r="AB128" s="102">
        <f t="shared" si="44"/>
        <v>0.86207857341878147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3132.3828805224452</v>
      </c>
      <c r="N140" s="138">
        <f>M140/L140</f>
        <v>248.6018159144798</v>
      </c>
      <c r="O140" s="139">
        <f>L140-I140</f>
        <v>0</v>
      </c>
      <c r="P140" s="140">
        <f>N140-K140</f>
        <v>-37.112469799805922</v>
      </c>
      <c r="Q140" s="141">
        <f>N140/K140</f>
        <v>0.87010635570067929</v>
      </c>
      <c r="R140" s="273"/>
      <c r="S140" s="142">
        <f>S124</f>
        <v>0.7086689814814815</v>
      </c>
      <c r="T140" s="143">
        <f>INDEX(T124:T139,COUNTA(T124:T139))</f>
        <v>0.8569444444444444</v>
      </c>
      <c r="U140" s="144"/>
      <c r="V140" s="155"/>
      <c r="W140" s="134"/>
      <c r="X140" s="138"/>
      <c r="Y140" s="260"/>
      <c r="Z140" s="261"/>
      <c r="AA140" s="156">
        <f>M140-J140</f>
        <v>-467.61711947755475</v>
      </c>
      <c r="AB140" s="141">
        <f>M140/J140</f>
        <v>0.87010635570067929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2494</v>
      </c>
      <c r="G141" s="158">
        <f t="shared" ref="G141:G143" si="49">E141*F141</f>
        <v>55391.740000000005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2646.9339622641537</v>
      </c>
      <c r="N141" s="162">
        <f>M141/L141</f>
        <v>661.73349056603843</v>
      </c>
      <c r="O141" s="164">
        <f>L141-I141</f>
        <v>0</v>
      </c>
      <c r="P141" s="165">
        <f>N141-K141</f>
        <v>-88.266509433961573</v>
      </c>
      <c r="Q141" s="151">
        <f>N141/K141</f>
        <v>0.88231132075471785</v>
      </c>
      <c r="R141" s="271">
        <f>Q157</f>
        <v>0.8879075632380371</v>
      </c>
      <c r="S141" s="166">
        <v>0.70865740740740746</v>
      </c>
      <c r="T141" s="167">
        <v>0.74791666666666667</v>
      </c>
      <c r="U141" s="168"/>
      <c r="V141" s="169">
        <v>56.533333333333275</v>
      </c>
      <c r="W141" s="172"/>
      <c r="X141" s="150"/>
      <c r="Y141" s="274"/>
      <c r="Z141" s="275"/>
      <c r="AA141" s="108">
        <f>M141-J141</f>
        <v>-353.06603773584629</v>
      </c>
      <c r="AB141" s="151">
        <f>M141/J141</f>
        <v>0.88231132075471785</v>
      </c>
      <c r="AC141" s="276">
        <f>AB157</f>
        <v>0.8879075632380371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3043</v>
      </c>
      <c r="G142" s="94">
        <f t="shared" si="49"/>
        <v>50818.1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2938.5193133047201</v>
      </c>
      <c r="N142" s="98">
        <f>M142/L142</f>
        <v>979.50643776824006</v>
      </c>
      <c r="O142" s="100">
        <f>L142-I142</f>
        <v>0</v>
      </c>
      <c r="P142" s="101">
        <f>N142-K142</f>
        <v>-120.49356223175994</v>
      </c>
      <c r="Q142" s="102">
        <f>N142/K142</f>
        <v>0.8904603979711273</v>
      </c>
      <c r="R142" s="272"/>
      <c r="S142" s="1">
        <v>0.75138888888888888</v>
      </c>
      <c r="T142" s="2">
        <v>0.79453703703703704</v>
      </c>
      <c r="U142" s="103">
        <v>4.9999999999999822</v>
      </c>
      <c r="V142" s="104">
        <v>62.133333333333347</v>
      </c>
      <c r="W142" s="105"/>
      <c r="X142" s="106"/>
      <c r="Y142" s="264"/>
      <c r="Z142" s="265"/>
      <c r="AA142" s="110">
        <f>M142-J142</f>
        <v>-361.48068669527993</v>
      </c>
      <c r="AB142" s="102">
        <f>M142/J142</f>
        <v>0.8904603979711273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5690</v>
      </c>
      <c r="G143" s="94">
        <f t="shared" si="49"/>
        <v>101794.1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2938.459331516282</v>
      </c>
      <c r="N143" s="98">
        <f>M143/L143</f>
        <v>734.61483287907049</v>
      </c>
      <c r="O143" s="100">
        <f>L143-I143</f>
        <v>0</v>
      </c>
      <c r="P143" s="101">
        <f>N143-K143</f>
        <v>-90.385167120929509</v>
      </c>
      <c r="Q143" s="102">
        <f>N143/K143</f>
        <v>0.89044222167160059</v>
      </c>
      <c r="R143" s="272"/>
      <c r="S143" s="1">
        <v>0.79861111111111116</v>
      </c>
      <c r="T143" s="2">
        <v>0.87929398148148152</v>
      </c>
      <c r="U143" s="103">
        <v>5.8666666666667311</v>
      </c>
      <c r="V143" s="104">
        <v>116.18333333333332</v>
      </c>
      <c r="W143" s="105"/>
      <c r="X143" s="106"/>
      <c r="Y143" s="264"/>
      <c r="Z143" s="265"/>
      <c r="AA143" s="110">
        <f>M143-J143</f>
        <v>-361.54066848371804</v>
      </c>
      <c r="AB143" s="102">
        <f>M143/J143</f>
        <v>0.89044222167160059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2841.3042023617186</v>
      </c>
      <c r="N157" s="138">
        <f>M157/L157</f>
        <v>774.90114609865054</v>
      </c>
      <c r="O157" s="139">
        <f>L157-I157</f>
        <v>0</v>
      </c>
      <c r="P157" s="140">
        <f>N157-K157</f>
        <v>-97.826126628622205</v>
      </c>
      <c r="Q157" s="141">
        <f>N157/K157</f>
        <v>0.8879075632380371</v>
      </c>
      <c r="R157" s="273"/>
      <c r="S157" s="142">
        <f>S141</f>
        <v>0.70865740740740746</v>
      </c>
      <c r="T157" s="143">
        <f>INDEX(T141:T156,COUNTA(T141:T156))</f>
        <v>0.87929398148148152</v>
      </c>
      <c r="U157" s="144"/>
      <c r="V157" s="155"/>
      <c r="W157" s="88"/>
      <c r="X157" s="90"/>
      <c r="Y157" s="260"/>
      <c r="Z157" s="261"/>
      <c r="AA157" s="156">
        <f>M157-J157</f>
        <v>-358.69579763828142</v>
      </c>
      <c r="AB157" s="141">
        <f>M157/J157</f>
        <v>0.8879075632380371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2012</v>
      </c>
      <c r="G158" s="158">
        <f t="shared" ref="G158:G160" si="54">E158*F158</f>
        <v>44827.360000000001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2941.9983753046367</v>
      </c>
      <c r="N158" s="162">
        <f>M158/L158</f>
        <v>588.39967506092739</v>
      </c>
      <c r="O158" s="164">
        <f>L158-I158</f>
        <v>0</v>
      </c>
      <c r="P158" s="165">
        <f>N158-K158</f>
        <v>-71.600324939072607</v>
      </c>
      <c r="Q158" s="151">
        <f>N158/K158</f>
        <v>0.89151465918322337</v>
      </c>
      <c r="R158" s="271">
        <f>Q174</f>
        <v>0.89089506891689385</v>
      </c>
      <c r="S158" s="166">
        <v>0.70833333333333337</v>
      </c>
      <c r="T158" s="167">
        <v>0.73682870370370368</v>
      </c>
      <c r="U158" s="168"/>
      <c r="V158" s="169">
        <v>41.033333333333246</v>
      </c>
      <c r="W158" s="172"/>
      <c r="X158" s="150"/>
      <c r="Y158" s="274"/>
      <c r="Z158" s="275"/>
      <c r="AA158" s="108">
        <f>M158-J158</f>
        <v>-358.00162469536326</v>
      </c>
      <c r="AB158" s="151">
        <f>M158/J158</f>
        <v>0.89151465918322326</v>
      </c>
      <c r="AC158" s="276">
        <f>AB174</f>
        <v>0.89089506891689385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1282</v>
      </c>
      <c r="G159" s="94">
        <f t="shared" si="54"/>
        <v>23306.76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2939.6178343949177</v>
      </c>
      <c r="N159" s="98">
        <f>M159/L159</f>
        <v>734.90445859872943</v>
      </c>
      <c r="O159" s="100">
        <f>L159-I159</f>
        <v>0</v>
      </c>
      <c r="P159" s="101">
        <f>N159-K159</f>
        <v>-90.095541401270566</v>
      </c>
      <c r="Q159" s="102">
        <f>N159/K159</f>
        <v>0.89079328314997508</v>
      </c>
      <c r="R159" s="272"/>
      <c r="S159" s="1">
        <v>0.74097222222222225</v>
      </c>
      <c r="T159" s="2">
        <v>0.75914351851851847</v>
      </c>
      <c r="U159" s="103">
        <v>5.9666666666667467</v>
      </c>
      <c r="V159" s="104">
        <v>26.166666666666547</v>
      </c>
      <c r="W159" s="105"/>
      <c r="X159" s="106"/>
      <c r="Y159" s="264"/>
      <c r="Z159" s="265"/>
      <c r="AA159" s="110">
        <f>M159-J159</f>
        <v>-360.38216560508226</v>
      </c>
      <c r="AB159" s="102">
        <f>M159/J159</f>
        <v>0.89079328314997508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8929</v>
      </c>
      <c r="G160" s="94">
        <f t="shared" si="54"/>
        <v>148757.14000000001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2938.2449725776951</v>
      </c>
      <c r="N160" s="98">
        <f>M160/L160</f>
        <v>734.56124314442377</v>
      </c>
      <c r="O160" s="100">
        <f>L160-I160</f>
        <v>0</v>
      </c>
      <c r="P160" s="101">
        <f>N160-K160</f>
        <v>-90.43875685557623</v>
      </c>
      <c r="Q160" s="102">
        <f>N160/K160</f>
        <v>0.89037726441748333</v>
      </c>
      <c r="R160" s="272"/>
      <c r="S160" s="1">
        <v>0.7631944444444444</v>
      </c>
      <c r="T160" s="2">
        <v>0.88981481481481484</v>
      </c>
      <c r="U160" s="103">
        <v>5.8333333333333393</v>
      </c>
      <c r="V160" s="104">
        <v>182.33333333333343</v>
      </c>
      <c r="W160" s="105"/>
      <c r="X160" s="106"/>
      <c r="Y160" s="264"/>
      <c r="Z160" s="265"/>
      <c r="AA160" s="110">
        <f>M160-J160</f>
        <v>-361.75502742230492</v>
      </c>
      <c r="AB160" s="102">
        <f>M160/J160</f>
        <v>0.89037726441748333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2939.9537274257495</v>
      </c>
      <c r="N174" s="138">
        <f>M174/L174</f>
        <v>678.45086017517303</v>
      </c>
      <c r="O174" s="139">
        <f>L174-I174</f>
        <v>0</v>
      </c>
      <c r="P174" s="140">
        <f>N174-K174</f>
        <v>-83.087601363288513</v>
      </c>
      <c r="Q174" s="141">
        <f>N174/K174</f>
        <v>0.89089506891689385</v>
      </c>
      <c r="R174" s="273"/>
      <c r="S174" s="142">
        <f>S158</f>
        <v>0.70833333333333337</v>
      </c>
      <c r="T174" s="143">
        <f>INDEX(T158:T173,COUNTA(T158:T173))</f>
        <v>0.88981481481481484</v>
      </c>
      <c r="U174" s="144"/>
      <c r="V174" s="155"/>
      <c r="W174" s="88"/>
      <c r="X174" s="90"/>
      <c r="Y174" s="260"/>
      <c r="Z174" s="261"/>
      <c r="AA174" s="156">
        <f>M174-J174</f>
        <v>-360.04627257425045</v>
      </c>
      <c r="AB174" s="141">
        <f>M174/J174</f>
        <v>0.89089506891689385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1522</v>
      </c>
      <c r="G175" s="158">
        <f t="shared" ref="G175:G178" si="59">E175*F175</f>
        <v>21353.66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2672.7804878048773</v>
      </c>
      <c r="N175" s="162">
        <f>M175/L175</f>
        <v>890.92682926829241</v>
      </c>
      <c r="O175" s="164">
        <f>L175-I175</f>
        <v>0</v>
      </c>
      <c r="P175" s="165">
        <f>N175-K175</f>
        <v>-109.07317073170759</v>
      </c>
      <c r="Q175" s="151">
        <f>N175/K175</f>
        <v>0.89092682926829236</v>
      </c>
      <c r="R175" s="271">
        <f>Q191</f>
        <v>0.88312291427251621</v>
      </c>
      <c r="S175" s="166">
        <v>0.70833333333333337</v>
      </c>
      <c r="T175" s="167">
        <v>0.73206018518518523</v>
      </c>
      <c r="U175" s="168"/>
      <c r="V175" s="169">
        <v>34.166666666666679</v>
      </c>
      <c r="W175" s="172"/>
      <c r="X175" s="150"/>
      <c r="Y175" s="274"/>
      <c r="Z175" s="275"/>
      <c r="AA175" s="108">
        <f>M175-J175</f>
        <v>-327.21951219512266</v>
      </c>
      <c r="AB175" s="151">
        <f>M175/J175</f>
        <v>0.89092682926829248</v>
      </c>
      <c r="AC175" s="276">
        <f>AB191</f>
        <v>0.88312291427251621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2232</v>
      </c>
      <c r="G176" s="94">
        <f t="shared" si="59"/>
        <v>40577.760000000002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2673.0538922155692</v>
      </c>
      <c r="N176" s="98">
        <f>M176/L176</f>
        <v>668.26347305389231</v>
      </c>
      <c r="O176" s="100">
        <f>L176-I176</f>
        <v>0</v>
      </c>
      <c r="P176" s="101">
        <f>N176-K176</f>
        <v>-81.736526946107688</v>
      </c>
      <c r="Q176" s="102">
        <f>N176/K176</f>
        <v>0.89101796407185641</v>
      </c>
      <c r="R176" s="272"/>
      <c r="S176" s="1">
        <v>0.74236111111111114</v>
      </c>
      <c r="T176" s="2">
        <v>0.7771527777777778</v>
      </c>
      <c r="U176" s="103">
        <v>14.833333333333307</v>
      </c>
      <c r="V176" s="104">
        <v>50.099999999999994</v>
      </c>
      <c r="W176" s="105"/>
      <c r="X176" s="106"/>
      <c r="Y176" s="264"/>
      <c r="Z176" s="265"/>
      <c r="AA176" s="110">
        <f>M176-J176</f>
        <v>-326.94610778443075</v>
      </c>
      <c r="AB176" s="102">
        <f>M176/J176</f>
        <v>0.89101796407185641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5463</v>
      </c>
      <c r="G177" s="94">
        <f t="shared" si="59"/>
        <v>78011.64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3108.8839709136878</v>
      </c>
      <c r="N177" s="98">
        <f>M177/L177</f>
        <v>1036.2946569712292</v>
      </c>
      <c r="O177" s="100">
        <f>L177-I177</f>
        <v>0</v>
      </c>
      <c r="P177" s="101">
        <f>N177-K177</f>
        <v>-163.70534302877081</v>
      </c>
      <c r="Q177" s="102">
        <f>N177/K177</f>
        <v>0.86357888080935763</v>
      </c>
      <c r="R177" s="272"/>
      <c r="S177" s="1">
        <v>0.78749999999999998</v>
      </c>
      <c r="T177" s="2">
        <v>0.86071759259259262</v>
      </c>
      <c r="U177" s="103">
        <v>14.899999999999931</v>
      </c>
      <c r="V177" s="104">
        <v>105.43333333333339</v>
      </c>
      <c r="W177" s="105">
        <v>0.86071759259259262</v>
      </c>
      <c r="X177" s="106">
        <v>0.9145833333333333</v>
      </c>
      <c r="Y177" s="264"/>
      <c r="Z177" s="265"/>
      <c r="AA177" s="110">
        <f>M177-J177</f>
        <v>-491.11602908631221</v>
      </c>
      <c r="AB177" s="102">
        <f>M177/J177</f>
        <v>0.86357888080935774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7104</v>
      </c>
      <c r="G178" s="94">
        <f t="shared" si="59"/>
        <v>99669.119999999995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2672.6303688995708</v>
      </c>
      <c r="N178" s="98">
        <f>M178/L178</f>
        <v>890.87678963319024</v>
      </c>
      <c r="O178" s="100">
        <f>L178-I178</f>
        <v>0</v>
      </c>
      <c r="P178" s="101">
        <f>N178-K178</f>
        <v>-109.12321036680976</v>
      </c>
      <c r="Q178" s="102">
        <f>N178/K178</f>
        <v>0.89087678963319028</v>
      </c>
      <c r="R178" s="272"/>
      <c r="S178" s="1">
        <v>0.9145833333333333</v>
      </c>
      <c r="T178" s="2">
        <v>1.0253356481481481</v>
      </c>
      <c r="U178" s="103">
        <v>77.566666666666592</v>
      </c>
      <c r="V178" s="104">
        <v>159.48333333333338</v>
      </c>
      <c r="W178" s="105"/>
      <c r="X178" s="106"/>
      <c r="Y178" s="264"/>
      <c r="Z178" s="265"/>
      <c r="AA178" s="110">
        <f>M178-J178</f>
        <v>-327.36963110042916</v>
      </c>
      <c r="AB178" s="102">
        <f>M178/J178</f>
        <v>0.89087678963319028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2781.8371799584261</v>
      </c>
      <c r="N191" s="138">
        <f t="shared" ref="N191:N197" si="63">M191/L191</f>
        <v>855.94990152566959</v>
      </c>
      <c r="O191" s="139">
        <f t="shared" ref="O191:O197" si="64">L191-I191</f>
        <v>0</v>
      </c>
      <c r="P191" s="140">
        <f t="shared" ref="P191:P197" si="65">N191-K191</f>
        <v>-113.28086770509969</v>
      </c>
      <c r="Q191" s="141">
        <f t="shared" ref="Q191:Q197" si="66">N191/K191</f>
        <v>0.88312291427251621</v>
      </c>
      <c r="R191" s="273"/>
      <c r="S191" s="142">
        <f>S175</f>
        <v>0.70833333333333337</v>
      </c>
      <c r="T191" s="143">
        <f>INDEX(T175:T190,COUNTA(T175:T190))</f>
        <v>1.0253356481481481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-368.16282004157392</v>
      </c>
      <c r="AB191" s="141">
        <f t="shared" ref="AB191:AB197" si="68">M191/J191</f>
        <v>0.88312291427251621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1121</v>
      </c>
      <c r="G192" s="158">
        <f t="shared" ref="G192:G197" si="69">E192*F192</f>
        <v>20379.78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3111.4880493446462</v>
      </c>
      <c r="N192" s="162">
        <f t="shared" si="63"/>
        <v>1037.1626831148822</v>
      </c>
      <c r="O192" s="164">
        <f t="shared" si="64"/>
        <v>0</v>
      </c>
      <c r="P192" s="165">
        <f t="shared" si="65"/>
        <v>-162.83731688511784</v>
      </c>
      <c r="Q192" s="151">
        <f t="shared" si="66"/>
        <v>0.86430223592906852</v>
      </c>
      <c r="R192" s="271">
        <f>Q208</f>
        <v>0.86934819327449531</v>
      </c>
      <c r="S192" s="166">
        <v>0.70859953703703704</v>
      </c>
      <c r="T192" s="167">
        <v>0.72361111111111109</v>
      </c>
      <c r="U192" s="168"/>
      <c r="V192" s="169">
        <v>21.616666666666635</v>
      </c>
      <c r="W192" s="167"/>
      <c r="X192" s="170"/>
      <c r="Y192" s="274"/>
      <c r="Z192" s="275"/>
      <c r="AA192" s="173">
        <f t="shared" si="67"/>
        <v>-488.51195065535376</v>
      </c>
      <c r="AB192" s="151">
        <f t="shared" si="68"/>
        <v>0.86430223592906841</v>
      </c>
      <c r="AC192" s="276">
        <f>AB208</f>
        <v>0.86934819327449531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1874</v>
      </c>
      <c r="G193" s="94">
        <f t="shared" si="69"/>
        <v>34069.32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3107.5080608014641</v>
      </c>
      <c r="N193" s="98">
        <f t="shared" si="63"/>
        <v>1035.8360202671547</v>
      </c>
      <c r="O193" s="100">
        <f t="shared" si="64"/>
        <v>0</v>
      </c>
      <c r="P193" s="101">
        <f t="shared" si="65"/>
        <v>-164.16397973284529</v>
      </c>
      <c r="Q193" s="102">
        <f t="shared" si="66"/>
        <v>0.86319668355596224</v>
      </c>
      <c r="R193" s="272"/>
      <c r="S193" s="1">
        <v>0.73402777777777772</v>
      </c>
      <c r="T193" s="2">
        <v>0.75915509259259262</v>
      </c>
      <c r="U193" s="103">
        <v>14.999999999999947</v>
      </c>
      <c r="V193" s="104">
        <v>36.183333333333451</v>
      </c>
      <c r="W193" s="105"/>
      <c r="X193" s="112"/>
      <c r="Y193" s="264"/>
      <c r="Z193" s="265"/>
      <c r="AA193" s="174">
        <f t="shared" si="67"/>
        <v>-492.49193919853587</v>
      </c>
      <c r="AB193" s="102">
        <f t="shared" si="68"/>
        <v>0.86319668355596224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2875</v>
      </c>
      <c r="G194" s="94">
        <f t="shared" si="69"/>
        <v>71357.5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2907.303370786522</v>
      </c>
      <c r="N194" s="98">
        <f t="shared" si="63"/>
        <v>726.8258426966305</v>
      </c>
      <c r="O194" s="100">
        <f t="shared" si="64"/>
        <v>0</v>
      </c>
      <c r="P194" s="101">
        <f t="shared" si="65"/>
        <v>-98.174157303369498</v>
      </c>
      <c r="Q194" s="102">
        <f t="shared" si="66"/>
        <v>0.88100102145046122</v>
      </c>
      <c r="R194" s="272"/>
      <c r="S194" s="1">
        <v>0.76944444444444449</v>
      </c>
      <c r="T194" s="2">
        <v>0.81064814814814812</v>
      </c>
      <c r="U194" s="103">
        <v>14.816666666666691</v>
      </c>
      <c r="V194" s="104">
        <v>59.333333333333229</v>
      </c>
      <c r="W194" s="105"/>
      <c r="X194" s="112"/>
      <c r="Y194" s="264"/>
      <c r="Z194" s="265"/>
      <c r="AA194" s="174">
        <f t="shared" si="67"/>
        <v>-392.69662921347799</v>
      </c>
      <c r="AB194" s="102">
        <f t="shared" si="68"/>
        <v>0.88100102145046122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2371</v>
      </c>
      <c r="G195" s="94">
        <f t="shared" si="69"/>
        <v>59346.130000000005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2909.202453987732</v>
      </c>
      <c r="N195" s="98">
        <f t="shared" si="63"/>
        <v>727.30061349693301</v>
      </c>
      <c r="O195" s="100">
        <f t="shared" si="64"/>
        <v>0</v>
      </c>
      <c r="P195" s="101">
        <f t="shared" si="65"/>
        <v>-97.699386503066989</v>
      </c>
      <c r="Q195" s="102">
        <f t="shared" si="66"/>
        <v>0.8815765012084037</v>
      </c>
      <c r="R195" s="272"/>
      <c r="S195" s="1">
        <v>0.82090277777777776</v>
      </c>
      <c r="T195" s="2">
        <v>0.85486111111111107</v>
      </c>
      <c r="U195" s="103">
        <v>14.766666666666683</v>
      </c>
      <c r="V195" s="104">
        <v>48.89999999999997</v>
      </c>
      <c r="W195" s="105">
        <v>0.85486111111111107</v>
      </c>
      <c r="X195" s="106">
        <v>0.90694444444444444</v>
      </c>
      <c r="Y195" s="264"/>
      <c r="Z195" s="265"/>
      <c r="AA195" s="174">
        <f t="shared" si="67"/>
        <v>-390.79754601226796</v>
      </c>
      <c r="AB195" s="102">
        <f t="shared" si="68"/>
        <v>0.8815765012084037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2906</v>
      </c>
      <c r="G196" s="94">
        <f t="shared" si="69"/>
        <v>52831.08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3111.7192147531218</v>
      </c>
      <c r="N196" s="98">
        <f t="shared" si="63"/>
        <v>1037.2397382510405</v>
      </c>
      <c r="O196" s="100">
        <f t="shared" si="64"/>
        <v>0</v>
      </c>
      <c r="P196" s="101">
        <f t="shared" si="65"/>
        <v>-162.76026174895946</v>
      </c>
      <c r="Q196" s="102">
        <f t="shared" si="66"/>
        <v>0.86436644854253375</v>
      </c>
      <c r="R196" s="272"/>
      <c r="S196" s="1">
        <v>0.90694444444444444</v>
      </c>
      <c r="T196" s="2">
        <v>0.94585648148148149</v>
      </c>
      <c r="U196" s="103">
        <v>75.000000000000057</v>
      </c>
      <c r="V196" s="104">
        <v>56.033333333333353</v>
      </c>
      <c r="W196" s="105"/>
      <c r="X196" s="106"/>
      <c r="Y196" s="264"/>
      <c r="Z196" s="265"/>
      <c r="AA196" s="174">
        <f t="shared" si="67"/>
        <v>-488.28078524687817</v>
      </c>
      <c r="AB196" s="102">
        <f t="shared" si="68"/>
        <v>0.86436644854253386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5244</v>
      </c>
      <c r="G197" s="114">
        <f t="shared" si="69"/>
        <v>74884.319999999992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3109.0909090909145</v>
      </c>
      <c r="N197" s="98">
        <f t="shared" si="63"/>
        <v>1036.3636363636381</v>
      </c>
      <c r="O197" s="100">
        <f t="shared" si="64"/>
        <v>0</v>
      </c>
      <c r="P197" s="101">
        <f t="shared" si="65"/>
        <v>-163.63636363636192</v>
      </c>
      <c r="Q197" s="102">
        <f t="shared" si="66"/>
        <v>0.86363636363636509</v>
      </c>
      <c r="R197" s="272"/>
      <c r="S197" s="1">
        <v>0.95625000000000004</v>
      </c>
      <c r="T197" s="2">
        <v>1.0265277777777777</v>
      </c>
      <c r="U197" s="103">
        <v>14.966666666666715</v>
      </c>
      <c r="V197" s="104">
        <v>101.19999999999983</v>
      </c>
      <c r="W197" s="105"/>
      <c r="X197" s="3"/>
      <c r="Y197" s="264"/>
      <c r="Z197" s="265"/>
      <c r="AA197" s="174">
        <f t="shared" si="67"/>
        <v>-490.90909090908553</v>
      </c>
      <c r="AB197" s="102">
        <f t="shared" si="68"/>
        <v>0.86363636363636509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3042.7186764607336</v>
      </c>
      <c r="N208" s="138">
        <f>M208/L208</f>
        <v>912.81560293822008</v>
      </c>
      <c r="O208" s="139">
        <f>L208-I208</f>
        <v>0</v>
      </c>
      <c r="P208" s="140">
        <f>N208-K208</f>
        <v>-137.18439706177992</v>
      </c>
      <c r="Q208" s="141">
        <f>N208/K208</f>
        <v>0.86934819327449531</v>
      </c>
      <c r="R208" s="273"/>
      <c r="S208" s="142">
        <f>S192</f>
        <v>0.70859953703703704</v>
      </c>
      <c r="T208" s="143">
        <f>INDEX(T192:T207,COUNTA(T192:T207))</f>
        <v>1.0265277777777777</v>
      </c>
      <c r="U208" s="144"/>
      <c r="V208" s="155"/>
      <c r="W208" s="134"/>
      <c r="X208" s="138"/>
      <c r="Y208" s="260"/>
      <c r="Z208" s="261"/>
      <c r="AA208" s="176">
        <f>M208-J208</f>
        <v>-457.2813235392664</v>
      </c>
      <c r="AB208" s="141">
        <f>M208/J208</f>
        <v>0.86934819327449531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350" priority="1" operator="greaterThan">
      <formula>0</formula>
    </cfRule>
  </conditionalFormatting>
  <conditionalFormatting sqref="P5:P208 AA5:AA208">
    <cfRule type="cellIs" dxfId="349" priority="4" operator="lessThan">
      <formula>0</formula>
    </cfRule>
  </conditionalFormatting>
  <conditionalFormatting sqref="Q5:Q208 AB5:AB208">
    <cfRule type="cellIs" dxfId="348" priority="2" operator="greaterThan">
      <formula>1</formula>
    </cfRule>
    <cfRule type="cellIs" dxfId="347" priority="3" operator="lessThan">
      <formula>0.8</formula>
    </cfRule>
  </conditionalFormatting>
  <conditionalFormatting sqref="AC5:AC23 R5:R208 AC124:AC129">
    <cfRule type="cellIs" dxfId="346" priority="5" operator="lessThan">
      <formula>0.8</formula>
    </cfRule>
  </conditionalFormatting>
  <conditionalFormatting sqref="AC29:AC37">
    <cfRule type="cellIs" dxfId="345" priority="15" operator="lessThan">
      <formula>0.8</formula>
    </cfRule>
  </conditionalFormatting>
  <conditionalFormatting sqref="AC39:AC44">
    <cfRule type="cellIs" dxfId="344" priority="14" operator="lessThan">
      <formula>0.8</formula>
    </cfRule>
  </conditionalFormatting>
  <conditionalFormatting sqref="AC56:AC61">
    <cfRule type="cellIs" dxfId="343" priority="8" operator="lessThan">
      <formula>0.8</formula>
    </cfRule>
  </conditionalFormatting>
  <conditionalFormatting sqref="AC73">
    <cfRule type="cellIs" dxfId="342" priority="13" operator="lessThan">
      <formula>0.8</formula>
    </cfRule>
  </conditionalFormatting>
  <conditionalFormatting sqref="AC90">
    <cfRule type="cellIs" dxfId="341" priority="7" operator="lessThan">
      <formula>0.8</formula>
    </cfRule>
  </conditionalFormatting>
  <conditionalFormatting sqref="AC107:AC112">
    <cfRule type="cellIs" dxfId="340" priority="6" operator="lessThan">
      <formula>0.8</formula>
    </cfRule>
  </conditionalFormatting>
  <conditionalFormatting sqref="AC141">
    <cfRule type="cellIs" dxfId="339" priority="12" operator="lessThan">
      <formula>0.8</formula>
    </cfRule>
  </conditionalFormatting>
  <conditionalFormatting sqref="AC158">
    <cfRule type="cellIs" dxfId="338" priority="11" operator="lessThan">
      <formula>0.8</formula>
    </cfRule>
  </conditionalFormatting>
  <conditionalFormatting sqref="AC175">
    <cfRule type="cellIs" dxfId="337" priority="10" operator="lessThan">
      <formula>0.8</formula>
    </cfRule>
  </conditionalFormatting>
  <conditionalFormatting sqref="AC192:AC197">
    <cfRule type="cellIs" dxfId="336" priority="9" operator="lessThan">
      <formula>0.8</formula>
    </cfRule>
  </conditionalFormatting>
  <dataValidations count="1">
    <dataValidation type="list" allowBlank="1" showInputMessage="1" showErrorMessage="1" sqref="Y5:Z208" xr:uid="{1DD75D2E-5F92-4624-930C-58AB20AF69EF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6828-5CBF-485E-A94D-4B9EE47AA4F5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J38" sqref="J38"/>
      <selection pane="bottomLeft" activeCell="J38" sqref="J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117580</v>
      </c>
      <c r="E1" s="76" t="s">
        <v>3</v>
      </c>
      <c r="F1" s="77">
        <f>SUM(G5:G157)</f>
        <v>5193348.46</v>
      </c>
      <c r="G1" s="78" t="s">
        <v>73</v>
      </c>
      <c r="H1" s="79">
        <f>L21+L38+L55+L72+L89+L106+L123+L140+L157</f>
        <v>170.57380952380956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45973</v>
      </c>
      <c r="B2" s="323"/>
      <c r="C2" s="81" t="s">
        <v>34</v>
      </c>
      <c r="D2" s="82">
        <f>AVERAGE(N21,N38,N55,N72,N89,N106,N123,N140,N157)</f>
        <v>143.95428832256462</v>
      </c>
      <c r="E2" s="82" t="s">
        <v>80</v>
      </c>
      <c r="F2" s="83">
        <f>F1/D1</f>
        <v>44.168638033679194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3849</v>
      </c>
      <c r="G5" s="158">
        <f t="shared" ref="G5:G7" si="0">E5*F5</f>
        <v>75825.3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1077.6481567895473</v>
      </c>
      <c r="N5" s="162">
        <f>M5/L5</f>
        <v>82.896012060734407</v>
      </c>
      <c r="O5" s="178">
        <f>L5-I5</f>
        <v>0</v>
      </c>
      <c r="P5" s="179">
        <f>N5-K5</f>
        <v>-9.4116802469579</v>
      </c>
      <c r="Q5" s="131">
        <f>N5/K5</f>
        <v>0.89804013065795607</v>
      </c>
      <c r="R5" s="272">
        <f>Q21</f>
        <v>0.87621244700960799</v>
      </c>
      <c r="S5" s="166">
        <v>0.16666666666666666</v>
      </c>
      <c r="T5" s="167">
        <v>0.31548611111111113</v>
      </c>
      <c r="U5" s="168"/>
      <c r="V5" s="169">
        <v>214.30000000000004</v>
      </c>
      <c r="W5" s="86"/>
      <c r="X5" s="87"/>
      <c r="Y5" s="274"/>
      <c r="Z5" s="275"/>
      <c r="AA5" s="108">
        <f>M5-J5</f>
        <v>-122.35184321045267</v>
      </c>
      <c r="AB5" s="109">
        <f>M5/J5</f>
        <v>0.89804013065795607</v>
      </c>
      <c r="AC5" s="289">
        <f>AB21</f>
        <v>0.87621244700960788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2797</v>
      </c>
      <c r="G6" s="94">
        <f t="shared" si="0"/>
        <v>83826.09</v>
      </c>
      <c r="H6" s="95"/>
      <c r="I6" s="96">
        <v>20</v>
      </c>
      <c r="J6" s="97">
        <v>2600</v>
      </c>
      <c r="K6" s="98">
        <f t="shared" ref="K6:K7" si="1">J6/I6</f>
        <v>130</v>
      </c>
      <c r="L6" s="99">
        <v>20</v>
      </c>
      <c r="M6" s="97">
        <f>F6/V6*60</f>
        <v>2304.6921492332349</v>
      </c>
      <c r="N6" s="98">
        <f>M6/L6</f>
        <v>115.23460746166174</v>
      </c>
      <c r="O6" s="100">
        <f>L6-I6</f>
        <v>0</v>
      </c>
      <c r="P6" s="101">
        <f>N6-K6</f>
        <v>-14.765392538338261</v>
      </c>
      <c r="Q6" s="102">
        <f>N6/K6</f>
        <v>0.88642005739739804</v>
      </c>
      <c r="R6" s="272"/>
      <c r="S6" s="1">
        <v>0.38971064814814815</v>
      </c>
      <c r="T6" s="2">
        <v>0.44027777777777777</v>
      </c>
      <c r="U6" s="103">
        <v>5.7500000000000195</v>
      </c>
      <c r="V6" s="104">
        <v>72.816666666666649</v>
      </c>
      <c r="W6" s="105">
        <v>0.44027777777777777</v>
      </c>
      <c r="X6" s="106">
        <v>0.47986111111111113</v>
      </c>
      <c r="Y6" s="264"/>
      <c r="Z6" s="265"/>
      <c r="AA6" s="110">
        <f>M6-J6</f>
        <v>-295.30785076676511</v>
      </c>
      <c r="AB6" s="111">
        <f>M6/J6</f>
        <v>0.88642005739739804</v>
      </c>
      <c r="AC6" s="290"/>
    </row>
    <row r="7" spans="1:29" ht="15.75" customHeight="1">
      <c r="A7" s="280"/>
      <c r="B7" s="91" t="s">
        <v>153</v>
      </c>
      <c r="C7" s="283" t="s">
        <v>232</v>
      </c>
      <c r="D7" s="284"/>
      <c r="E7" s="92">
        <v>22.9</v>
      </c>
      <c r="F7" s="93">
        <v>5749</v>
      </c>
      <c r="G7" s="94">
        <f t="shared" si="0"/>
        <v>131652.1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2225.4193548387098</v>
      </c>
      <c r="N7" s="98">
        <f>M7/L7</f>
        <v>111.27096774193549</v>
      </c>
      <c r="O7" s="100">
        <f>L7-I7</f>
        <v>0</v>
      </c>
      <c r="P7" s="101">
        <f>N7-K7</f>
        <v>-18.729032258064507</v>
      </c>
      <c r="Q7" s="102">
        <f>N7/K7</f>
        <v>0.85593052109181145</v>
      </c>
      <c r="R7" s="272"/>
      <c r="S7" s="1">
        <v>0.47986111111111113</v>
      </c>
      <c r="T7" s="2">
        <v>0.58750000000000002</v>
      </c>
      <c r="U7" s="103">
        <v>57.000000000000036</v>
      </c>
      <c r="V7" s="104">
        <v>155</v>
      </c>
      <c r="W7" s="105"/>
      <c r="X7" s="106"/>
      <c r="Y7" s="264"/>
      <c r="Z7" s="265"/>
      <c r="AA7" s="110">
        <f>M7-J7</f>
        <v>-374.58064516129025</v>
      </c>
      <c r="AB7" s="111">
        <f>M7/J7</f>
        <v>0.85593052109181145</v>
      </c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17.666666666666668</v>
      </c>
      <c r="J21" s="137">
        <f t="shared" si="2"/>
        <v>2133.3333333333335</v>
      </c>
      <c r="K21" s="138">
        <f t="shared" ref="K21" si="3">J21/I21</f>
        <v>120.75471698113208</v>
      </c>
      <c r="L21" s="136">
        <f t="shared" ref="L21:M21" si="4">AVERAGE(L5:L20)</f>
        <v>17.666666666666668</v>
      </c>
      <c r="M21" s="137">
        <f t="shared" si="4"/>
        <v>1869.2532202871637</v>
      </c>
      <c r="N21" s="138">
        <f>M21/L21</f>
        <v>105.80678605399039</v>
      </c>
      <c r="O21" s="139">
        <f>L21-I21</f>
        <v>0</v>
      </c>
      <c r="P21" s="140">
        <f>N21-K21</f>
        <v>-14.947930927141684</v>
      </c>
      <c r="Q21" s="141">
        <f>N21/K21</f>
        <v>0.87621244700960799</v>
      </c>
      <c r="R21" s="273"/>
      <c r="S21" s="142">
        <f>S5</f>
        <v>0.16666666666666666</v>
      </c>
      <c r="T21" s="143">
        <f>INDEX(T5:T20,COUNTA(T5:T20))</f>
        <v>0.58750000000000002</v>
      </c>
      <c r="U21" s="144"/>
      <c r="V21" s="144"/>
      <c r="W21" s="145"/>
      <c r="X21" s="146"/>
      <c r="Y21" s="260"/>
      <c r="Z21" s="261"/>
      <c r="AA21" s="147">
        <f>M21-J21</f>
        <v>-264.0801130461698</v>
      </c>
      <c r="AB21" s="148">
        <f>M21/J21</f>
        <v>0.87621244700960788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4591</v>
      </c>
      <c r="G22" s="158">
        <f t="shared" ref="G22:G25" si="5">E22*F22</f>
        <v>260631.07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1773.9186433401305</v>
      </c>
      <c r="N22" s="162">
        <f>M22/L22</f>
        <v>70.956745733605217</v>
      </c>
      <c r="O22" s="164">
        <f>L22-I22</f>
        <v>0</v>
      </c>
      <c r="P22" s="165">
        <f>N22-K22</f>
        <v>-9.0432542663947828</v>
      </c>
      <c r="Q22" s="151">
        <f>N22/K22</f>
        <v>0.88695932167006519</v>
      </c>
      <c r="R22" s="271">
        <f>Q38</f>
        <v>0.88669534390475702</v>
      </c>
      <c r="S22" s="166">
        <v>0.25</v>
      </c>
      <c r="T22" s="167">
        <v>0.35783564814814817</v>
      </c>
      <c r="U22" s="168"/>
      <c r="V22" s="169">
        <v>155.28333333333336</v>
      </c>
      <c r="W22" s="180"/>
      <c r="X22" s="162"/>
      <c r="Y22" s="274"/>
      <c r="Z22" s="275"/>
      <c r="AA22" s="108">
        <f>M22-J22</f>
        <v>-226.08135665986947</v>
      </c>
      <c r="AB22" s="151">
        <f>M22/J22</f>
        <v>0.8869593216700653</v>
      </c>
      <c r="AC22" s="349">
        <f>AB38</f>
        <v>0.88669534390475713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1567</v>
      </c>
      <c r="G23" s="94">
        <f t="shared" si="5"/>
        <v>81264.62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1764.529246168283</v>
      </c>
      <c r="N23" s="98">
        <f>M23/L23</f>
        <v>70.581169846731314</v>
      </c>
      <c r="O23" s="100">
        <f>L23-I23</f>
        <v>0</v>
      </c>
      <c r="P23" s="101">
        <f>N23-K23</f>
        <v>-9.4188301532686864</v>
      </c>
      <c r="Q23" s="102">
        <f>N23/K23</f>
        <v>0.88226462308414144</v>
      </c>
      <c r="R23" s="272"/>
      <c r="S23" s="1">
        <v>0.3611111111111111</v>
      </c>
      <c r="T23" s="2">
        <v>0.39811342592592591</v>
      </c>
      <c r="U23" s="103">
        <v>4.7166666666666313</v>
      </c>
      <c r="V23" s="104">
        <v>53.283333333333324</v>
      </c>
      <c r="W23" s="105"/>
      <c r="X23" s="106"/>
      <c r="Y23" s="264"/>
      <c r="Z23" s="265"/>
      <c r="AA23" s="110">
        <f>M23-J23</f>
        <v>-235.47075383171705</v>
      </c>
      <c r="AB23" s="102">
        <f>M23/J23</f>
        <v>0.88226462308414144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2792</v>
      </c>
      <c r="G24" s="94">
        <f t="shared" si="5"/>
        <v>215933.28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1773.6368448914773</v>
      </c>
      <c r="N24" s="98">
        <f>M24/L24</f>
        <v>70.945473795659098</v>
      </c>
      <c r="O24" s="100">
        <f>L24-I24</f>
        <v>0</v>
      </c>
      <c r="P24" s="101">
        <f>N24-K24</f>
        <v>-9.0545262043409025</v>
      </c>
      <c r="Q24" s="102">
        <f>N24/K24</f>
        <v>0.88681842244573872</v>
      </c>
      <c r="R24" s="272"/>
      <c r="S24" s="1">
        <v>0.40208333333333335</v>
      </c>
      <c r="T24" s="2">
        <v>0.46767361111111111</v>
      </c>
      <c r="U24" s="103">
        <v>5.7166666666667076</v>
      </c>
      <c r="V24" s="104">
        <v>94.449999999999974</v>
      </c>
      <c r="W24" s="105">
        <v>0.46767361111111111</v>
      </c>
      <c r="X24" s="106">
        <v>0.50695601851851857</v>
      </c>
      <c r="Y24" s="264"/>
      <c r="Z24" s="265"/>
      <c r="AA24" s="110">
        <f>M24-J24</f>
        <v>-226.36315510852273</v>
      </c>
      <c r="AB24" s="102">
        <f>M24/J24</f>
        <v>0.88681842244573861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5819</v>
      </c>
      <c r="G25" s="94">
        <f t="shared" si="5"/>
        <v>346346.88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1781.4780168381667</v>
      </c>
      <c r="N25" s="98">
        <f>M25/L25</f>
        <v>71.259120673526667</v>
      </c>
      <c r="O25" s="100">
        <f>L25-I25</f>
        <v>0</v>
      </c>
      <c r="P25" s="101">
        <f>N25-K25</f>
        <v>-8.7408793264733333</v>
      </c>
      <c r="Q25" s="102">
        <f>N25/K25</f>
        <v>0.89073900841908338</v>
      </c>
      <c r="R25" s="272"/>
      <c r="S25" s="1">
        <v>0.50695601851851857</v>
      </c>
      <c r="T25" s="2">
        <v>0.6430555555555556</v>
      </c>
      <c r="U25" s="103">
        <v>56.566666666666741</v>
      </c>
      <c r="V25" s="104">
        <v>195.98333333333332</v>
      </c>
      <c r="W25" s="105"/>
      <c r="X25" s="106"/>
      <c r="Y25" s="264"/>
      <c r="Z25" s="265"/>
      <c r="AA25" s="110">
        <f>M25-J25</f>
        <v>-218.5219831618333</v>
      </c>
      <c r="AB25" s="102">
        <f>M25/J25</f>
        <v>0.89073900841908338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1773.3906878095142</v>
      </c>
      <c r="N38" s="138">
        <f t="shared" ref="N38:N44" si="10">M38/L38</f>
        <v>70.935627512380563</v>
      </c>
      <c r="O38" s="139">
        <f t="shared" ref="O38:O44" si="11">L38-I38</f>
        <v>0</v>
      </c>
      <c r="P38" s="140">
        <f t="shared" ref="P38:P44" si="12">N38-K38</f>
        <v>-9.0643724876194369</v>
      </c>
      <c r="Q38" s="141">
        <f t="shared" ref="Q38:Q44" si="13">N38/K38</f>
        <v>0.88669534390475702</v>
      </c>
      <c r="R38" s="273"/>
      <c r="S38" s="142">
        <f>S22</f>
        <v>0.25</v>
      </c>
      <c r="T38" s="143">
        <f>INDEX(T22:T37,COUNTA(T22:T37))</f>
        <v>0.6430555555555556</v>
      </c>
      <c r="U38" s="144"/>
      <c r="V38" s="155"/>
      <c r="W38" s="134"/>
      <c r="X38" s="138"/>
      <c r="Y38" s="260"/>
      <c r="Z38" s="261"/>
      <c r="AA38" s="156">
        <f t="shared" ref="AA38:AA44" si="14">M38-J38</f>
        <v>-226.60931219048575</v>
      </c>
      <c r="AB38" s="141">
        <f t="shared" ref="AB38:AB44" si="15">M38/J38</f>
        <v>0.88669534390475713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4492</v>
      </c>
      <c r="G39" s="158">
        <f t="shared" ref="G39:G44" si="16">E39*F39</f>
        <v>257391.59999999998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17">F39/V39*60</f>
        <v>1591.1837055987401</v>
      </c>
      <c r="N39" s="162">
        <f t="shared" si="10"/>
        <v>72.326532072670005</v>
      </c>
      <c r="O39" s="164">
        <f t="shared" si="11"/>
        <v>0</v>
      </c>
      <c r="P39" s="165">
        <f t="shared" si="12"/>
        <v>-9.4916497455118076</v>
      </c>
      <c r="Q39" s="151">
        <f t="shared" si="13"/>
        <v>0.88399094755485563</v>
      </c>
      <c r="R39" s="271">
        <f>Q55</f>
        <v>0.88290003068081802</v>
      </c>
      <c r="S39" s="166">
        <v>0.16666666666666666</v>
      </c>
      <c r="T39" s="167">
        <v>0.28429398148148149</v>
      </c>
      <c r="U39" s="168"/>
      <c r="V39" s="169">
        <v>169.38333333333338</v>
      </c>
      <c r="W39" s="86"/>
      <c r="X39" s="87"/>
      <c r="Y39" s="274"/>
      <c r="Z39" s="275"/>
      <c r="AA39" s="108">
        <f t="shared" si="14"/>
        <v>-208.81629440125994</v>
      </c>
      <c r="AB39" s="151">
        <f t="shared" si="15"/>
        <v>0.88399094755485563</v>
      </c>
      <c r="AC39" s="349">
        <f>AB55</f>
        <v>0.88290003068081824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2775</v>
      </c>
      <c r="G40" s="94">
        <f t="shared" si="16"/>
        <v>156593.25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1766.5782493368695</v>
      </c>
      <c r="N40" s="98">
        <f t="shared" si="10"/>
        <v>80.299011333494065</v>
      </c>
      <c r="O40" s="100">
        <f t="shared" si="11"/>
        <v>0</v>
      </c>
      <c r="P40" s="101">
        <f t="shared" si="12"/>
        <v>-10.610079575596842</v>
      </c>
      <c r="Q40" s="102">
        <f t="shared" si="13"/>
        <v>0.88328912466843479</v>
      </c>
      <c r="R40" s="272"/>
      <c r="S40" s="1">
        <v>0.28749999999999998</v>
      </c>
      <c r="T40" s="2">
        <v>0.35295138888888888</v>
      </c>
      <c r="U40" s="103">
        <v>4.6166666666666156</v>
      </c>
      <c r="V40" s="104">
        <v>94.250000000000028</v>
      </c>
      <c r="W40" s="105"/>
      <c r="X40" s="106"/>
      <c r="Y40" s="264"/>
      <c r="Z40" s="265"/>
      <c r="AA40" s="110">
        <f t="shared" si="14"/>
        <v>-233.42175066313052</v>
      </c>
      <c r="AB40" s="102">
        <f t="shared" si="15"/>
        <v>0.88328912466843479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3953</v>
      </c>
      <c r="G41" s="94">
        <f t="shared" si="16"/>
        <v>212513.28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 t="shared" si="17"/>
        <v>1766.7039106145244</v>
      </c>
      <c r="N41" s="98">
        <f t="shared" si="10"/>
        <v>80.304723209751103</v>
      </c>
      <c r="O41" s="100">
        <f t="shared" si="11"/>
        <v>0</v>
      </c>
      <c r="P41" s="101">
        <f t="shared" si="12"/>
        <v>-10.604367699339804</v>
      </c>
      <c r="Q41" s="102">
        <f t="shared" si="13"/>
        <v>0.88335195530726218</v>
      </c>
      <c r="R41" s="272"/>
      <c r="S41" s="1">
        <v>0.3569444444444444</v>
      </c>
      <c r="T41" s="2">
        <v>0.45017361111111109</v>
      </c>
      <c r="U41" s="103">
        <v>5.7499999999999396</v>
      </c>
      <c r="V41" s="104">
        <v>134.25000000000006</v>
      </c>
      <c r="W41" s="105"/>
      <c r="X41" s="106"/>
      <c r="Y41" s="264"/>
      <c r="Z41" s="265"/>
      <c r="AA41" s="110">
        <f t="shared" si="14"/>
        <v>-233.29608938547563</v>
      </c>
      <c r="AB41" s="102">
        <f t="shared" si="15"/>
        <v>0.88335195530726218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1976</v>
      </c>
      <c r="G42" s="94">
        <f t="shared" si="16"/>
        <v>93603.12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1763.4110064452175</v>
      </c>
      <c r="N42" s="98">
        <f t="shared" si="10"/>
        <v>83.9719526878675</v>
      </c>
      <c r="O42" s="100">
        <f t="shared" si="11"/>
        <v>0</v>
      </c>
      <c r="P42" s="101">
        <f t="shared" si="12"/>
        <v>-11.266142550227741</v>
      </c>
      <c r="Q42" s="102">
        <f t="shared" si="13"/>
        <v>0.88170550322260877</v>
      </c>
      <c r="R42" s="272"/>
      <c r="S42" s="1">
        <v>0.45416666666666666</v>
      </c>
      <c r="T42" s="2">
        <v>0.50085648148148143</v>
      </c>
      <c r="U42" s="103">
        <v>5.7500000000000195</v>
      </c>
      <c r="V42" s="104">
        <v>67.233333333333263</v>
      </c>
      <c r="W42" s="105">
        <v>0.50085648148148143</v>
      </c>
      <c r="X42" s="106">
        <v>0.54166666666666663</v>
      </c>
      <c r="Y42" s="264"/>
      <c r="Z42" s="265"/>
      <c r="AA42" s="110">
        <f t="shared" si="14"/>
        <v>-236.58899355478252</v>
      </c>
      <c r="AB42" s="102">
        <f t="shared" si="15"/>
        <v>0.88170550322260877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687</v>
      </c>
      <c r="G43" s="94">
        <f t="shared" si="16"/>
        <v>39365.1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1764.0513552068412</v>
      </c>
      <c r="N43" s="98">
        <f t="shared" si="10"/>
        <v>88.202567760342063</v>
      </c>
      <c r="O43" s="100">
        <f t="shared" si="11"/>
        <v>0</v>
      </c>
      <c r="P43" s="101">
        <f t="shared" si="12"/>
        <v>-11.797432239657937</v>
      </c>
      <c r="Q43" s="102">
        <f t="shared" si="13"/>
        <v>0.88202567760342065</v>
      </c>
      <c r="R43" s="272"/>
      <c r="S43" s="1">
        <v>0.54166666666666663</v>
      </c>
      <c r="T43" s="2">
        <v>0.55789351851851854</v>
      </c>
      <c r="U43" s="103">
        <v>58.766666666666687</v>
      </c>
      <c r="V43" s="104">
        <v>23.366666666666749</v>
      </c>
      <c r="W43" s="105"/>
      <c r="X43" s="106"/>
      <c r="Y43" s="264"/>
      <c r="Z43" s="265"/>
      <c r="AA43" s="110">
        <f t="shared" si="14"/>
        <v>-235.94864479315879</v>
      </c>
      <c r="AB43" s="102">
        <f t="shared" si="15"/>
        <v>0.88202567760342065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1703</v>
      </c>
      <c r="G44" s="114">
        <f t="shared" si="16"/>
        <v>101090.08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1766.2921348314628</v>
      </c>
      <c r="N44" s="98">
        <f t="shared" si="10"/>
        <v>88.314606741573144</v>
      </c>
      <c r="O44" s="100">
        <f t="shared" si="11"/>
        <v>0</v>
      </c>
      <c r="P44" s="101">
        <f t="shared" si="12"/>
        <v>-11.685393258426856</v>
      </c>
      <c r="Q44" s="102">
        <f t="shared" si="13"/>
        <v>0.88314606741573143</v>
      </c>
      <c r="R44" s="272"/>
      <c r="S44" s="1">
        <v>0.56190972222222224</v>
      </c>
      <c r="T44" s="2">
        <v>0.6020833333333333</v>
      </c>
      <c r="U44" s="103">
        <v>5.7833333333333314</v>
      </c>
      <c r="V44" s="104">
        <v>57.84999999999993</v>
      </c>
      <c r="W44" s="105"/>
      <c r="X44" s="106"/>
      <c r="Y44" s="264"/>
      <c r="Z44" s="265"/>
      <c r="AA44" s="110">
        <f t="shared" si="14"/>
        <v>-233.70786516853718</v>
      </c>
      <c r="AB44" s="102">
        <f t="shared" si="15"/>
        <v>0.88314606741573143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21.166666666666668</v>
      </c>
      <c r="J55" s="137">
        <f t="shared" si="18"/>
        <v>1966.6666666666667</v>
      </c>
      <c r="K55" s="138">
        <f t="shared" ref="K55" si="19">J55/I55</f>
        <v>92.913385826771659</v>
      </c>
      <c r="L55" s="136">
        <f t="shared" ref="L55:M55" si="20">AVERAGE(L39:L54)</f>
        <v>21.166666666666668</v>
      </c>
      <c r="M55" s="137">
        <f t="shared" si="20"/>
        <v>1736.3700603389425</v>
      </c>
      <c r="N55" s="138">
        <f>M55/L55</f>
        <v>82.033231197115384</v>
      </c>
      <c r="O55" s="139">
        <f>L55-I55</f>
        <v>0</v>
      </c>
      <c r="P55" s="140">
        <f>N55-K55</f>
        <v>-10.880154629656275</v>
      </c>
      <c r="Q55" s="141">
        <f>N55/K55</f>
        <v>0.88290003068081802</v>
      </c>
      <c r="R55" s="273"/>
      <c r="S55" s="142">
        <f>S39</f>
        <v>0.16666666666666666</v>
      </c>
      <c r="T55" s="143">
        <f>INDEX(T39:T54,COUNTA(T39:T54))</f>
        <v>0.6020833333333333</v>
      </c>
      <c r="U55" s="144"/>
      <c r="V55" s="155"/>
      <c r="W55" s="187"/>
      <c r="X55" s="188"/>
      <c r="Y55" s="260"/>
      <c r="Z55" s="261"/>
      <c r="AA55" s="156">
        <f>M55-J55</f>
        <v>-230.29660632772425</v>
      </c>
      <c r="AB55" s="141">
        <f>M55/J55</f>
        <v>0.88290003068081824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2052</v>
      </c>
      <c r="G56" s="158">
        <f t="shared" ref="G56:G59" si="21">E56*F56</f>
        <v>121765.68000000001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1765.1612903225816</v>
      </c>
      <c r="N56" s="162">
        <f>M56/L56</f>
        <v>73.548387096774235</v>
      </c>
      <c r="O56" s="164">
        <f>L56-I56</f>
        <v>0</v>
      </c>
      <c r="P56" s="165">
        <f>N56-K56</f>
        <v>-9.7849462365590938</v>
      </c>
      <c r="Q56" s="151">
        <f>N56/K56</f>
        <v>0.88258064516129087</v>
      </c>
      <c r="R56" s="271">
        <f>Q72</f>
        <v>0.88330406425455876</v>
      </c>
      <c r="S56" s="166">
        <v>0.25017361111111114</v>
      </c>
      <c r="T56" s="167">
        <v>0.2986111111111111</v>
      </c>
      <c r="U56" s="168"/>
      <c r="V56" s="169">
        <v>69.749999999999957</v>
      </c>
      <c r="W56" s="167"/>
      <c r="X56" s="170"/>
      <c r="Y56" s="274"/>
      <c r="Z56" s="275"/>
      <c r="AA56" s="108">
        <f>M56-J56</f>
        <v>-234.83870967741836</v>
      </c>
      <c r="AB56" s="151">
        <f>M56/J56</f>
        <v>0.88258064516129087</v>
      </c>
      <c r="AC56" s="276">
        <f>AB72</f>
        <v>0.88330406425455865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4023</v>
      </c>
      <c r="G57" s="94">
        <f t="shared" si="21"/>
        <v>236029.41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1772.2466960352419</v>
      </c>
      <c r="N57" s="98">
        <f>M57/L57</f>
        <v>77.054204175445307</v>
      </c>
      <c r="O57" s="100">
        <f>L57-I57</f>
        <v>0</v>
      </c>
      <c r="P57" s="101">
        <f>N57-K57</f>
        <v>-9.9023175636851306</v>
      </c>
      <c r="Q57" s="102">
        <f>N57/K57</f>
        <v>0.88612334801762105</v>
      </c>
      <c r="R57" s="272"/>
      <c r="S57" s="1">
        <v>0.30208333333333331</v>
      </c>
      <c r="T57" s="2">
        <v>0.39666666666666667</v>
      </c>
      <c r="U57" s="103">
        <v>4.9999999999999822</v>
      </c>
      <c r="V57" s="104">
        <v>136.20000000000002</v>
      </c>
      <c r="W57" s="105"/>
      <c r="X57" s="106"/>
      <c r="Y57" s="264"/>
      <c r="Z57" s="265"/>
      <c r="AA57" s="110">
        <f>M57-J57</f>
        <v>-227.75330396475806</v>
      </c>
      <c r="AB57" s="102">
        <f>M57/J57</f>
        <v>0.88612334801762094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2938</v>
      </c>
      <c r="G58" s="94">
        <f t="shared" si="21"/>
        <v>210213.9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1763.9759839893263</v>
      </c>
      <c r="N58" s="98">
        <f>M58/L58</f>
        <v>76.694607999535933</v>
      </c>
      <c r="O58" s="100">
        <f>L58-I58</f>
        <v>0</v>
      </c>
      <c r="P58" s="101">
        <f>N58-K58</f>
        <v>-10.261913739594505</v>
      </c>
      <c r="Q58" s="102">
        <f>N58/K58</f>
        <v>0.88198799199466316</v>
      </c>
      <c r="R58" s="272"/>
      <c r="S58" s="1">
        <v>0.40074074074074073</v>
      </c>
      <c r="T58" s="2">
        <v>0.47013888888888888</v>
      </c>
      <c r="U58" s="103">
        <v>5.8666666666666512</v>
      </c>
      <c r="V58" s="104">
        <v>99.933333333333337</v>
      </c>
      <c r="W58" s="105">
        <v>0.47013888888888888</v>
      </c>
      <c r="X58" s="106">
        <v>0.50972222222222219</v>
      </c>
      <c r="Y58" s="264"/>
      <c r="Z58" s="265"/>
      <c r="AA58" s="110">
        <f>M58-J58</f>
        <v>-236.02401601067368</v>
      </c>
      <c r="AB58" s="102">
        <f>M58/J58</f>
        <v>0.88198799199466316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3838</v>
      </c>
      <c r="G59" s="94">
        <f t="shared" si="21"/>
        <v>228514.52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1765.04854368932</v>
      </c>
      <c r="N59" s="98">
        <f>M59/L59</f>
        <v>76.741241029970439</v>
      </c>
      <c r="O59" s="100">
        <f>L59-I59</f>
        <v>0</v>
      </c>
      <c r="P59" s="101">
        <f>N59-K59</f>
        <v>-10.215280709159998</v>
      </c>
      <c r="Q59" s="102">
        <f>N59/K59</f>
        <v>0.88252427184465998</v>
      </c>
      <c r="R59" s="272"/>
      <c r="S59" s="1">
        <v>0.50972222222222219</v>
      </c>
      <c r="T59" s="2">
        <v>0.60032407407407407</v>
      </c>
      <c r="U59" s="103">
        <v>56.999999999999957</v>
      </c>
      <c r="V59" s="104">
        <v>130.4666666666667</v>
      </c>
      <c r="W59" s="105"/>
      <c r="X59" s="106"/>
      <c r="Y59" s="264"/>
      <c r="Z59" s="265"/>
      <c r="AA59" s="110">
        <f>M59-J59</f>
        <v>-234.95145631067999</v>
      </c>
      <c r="AB59" s="102">
        <f>M59/J59</f>
        <v>0.88252427184465998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1766.6081285091173</v>
      </c>
      <c r="N72" s="138">
        <f t="shared" ref="N72:N79" si="25">M72/L72</f>
        <v>75.983145312220103</v>
      </c>
      <c r="O72" s="139">
        <f t="shared" ref="O72:O79" si="26">L72-I72</f>
        <v>0</v>
      </c>
      <c r="P72" s="140">
        <f t="shared" ref="P72:P79" si="27">N72-K72</f>
        <v>-10.038360064123978</v>
      </c>
      <c r="Q72" s="141">
        <f t="shared" ref="Q72:Q79" si="28">N72/K72</f>
        <v>0.88330406425455876</v>
      </c>
      <c r="R72" s="273"/>
      <c r="S72" s="142">
        <f>S56</f>
        <v>0.25017361111111114</v>
      </c>
      <c r="T72" s="143">
        <f>INDEX(T56:T71,COUNTA(T56:T71))</f>
        <v>0.60032407407407407</v>
      </c>
      <c r="U72" s="144"/>
      <c r="V72" s="155"/>
      <c r="W72" s="134"/>
      <c r="X72" s="138"/>
      <c r="Y72" s="260"/>
      <c r="Z72" s="261"/>
      <c r="AA72" s="156">
        <f t="shared" ref="AA72:AA79" si="29">M72-J72</f>
        <v>-233.39187149088275</v>
      </c>
      <c r="AB72" s="141">
        <f t="shared" ref="AB72:AB79" si="30">M72/J72</f>
        <v>0.88330406425455865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2134</v>
      </c>
      <c r="G73" s="158">
        <f t="shared" ref="G73:G79" si="31">E73*F73</f>
        <v>78659.240000000005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3249.7461928934003</v>
      </c>
      <c r="N73" s="162">
        <f t="shared" si="25"/>
        <v>154.74981870920953</v>
      </c>
      <c r="O73" s="164">
        <f t="shared" si="26"/>
        <v>0</v>
      </c>
      <c r="P73" s="165">
        <f t="shared" si="27"/>
        <v>-16.678752719361881</v>
      </c>
      <c r="Q73" s="151">
        <f t="shared" si="28"/>
        <v>0.90270727580372234</v>
      </c>
      <c r="R73" s="271">
        <f>Q89</f>
        <v>0.88701233905896759</v>
      </c>
      <c r="S73" s="166">
        <v>0.25</v>
      </c>
      <c r="T73" s="167">
        <v>0.27736111111111111</v>
      </c>
      <c r="U73" s="168"/>
      <c r="V73" s="169">
        <v>39.400000000000006</v>
      </c>
      <c r="W73" s="167"/>
      <c r="X73" s="170"/>
      <c r="Y73" s="274"/>
      <c r="Z73" s="275"/>
      <c r="AA73" s="108">
        <f t="shared" si="29"/>
        <v>-350.25380710659965</v>
      </c>
      <c r="AB73" s="151">
        <f t="shared" si="30"/>
        <v>0.90270727580372234</v>
      </c>
      <c r="AC73" s="276">
        <f>AB89</f>
        <v>0.8870123390589677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2571</v>
      </c>
      <c r="G74" s="94">
        <f t="shared" si="31"/>
        <v>99317.73000000001</v>
      </c>
      <c r="H74" s="95"/>
      <c r="I74" s="96">
        <v>20</v>
      </c>
      <c r="J74" s="97">
        <v>3600</v>
      </c>
      <c r="K74" s="98">
        <f t="shared" ref="K74:K111" si="33">J74/I74</f>
        <v>180</v>
      </c>
      <c r="L74" s="99">
        <v>20</v>
      </c>
      <c r="M74" s="97">
        <f t="shared" si="32"/>
        <v>3252.1433591004898</v>
      </c>
      <c r="N74" s="98">
        <f t="shared" si="25"/>
        <v>162.60716795502449</v>
      </c>
      <c r="O74" s="100">
        <f t="shared" si="26"/>
        <v>0</v>
      </c>
      <c r="P74" s="101">
        <f t="shared" si="27"/>
        <v>-17.392832044975506</v>
      </c>
      <c r="Q74" s="102">
        <f t="shared" si="28"/>
        <v>0.90337315530569162</v>
      </c>
      <c r="R74" s="272"/>
      <c r="S74" s="1">
        <v>0.28055555555555556</v>
      </c>
      <c r="T74" s="2">
        <v>0.3134953703703704</v>
      </c>
      <c r="U74" s="103">
        <v>4.5999999999999996</v>
      </c>
      <c r="V74" s="104">
        <v>47.433333333333366</v>
      </c>
      <c r="W74" s="105"/>
      <c r="X74" s="106"/>
      <c r="Y74" s="264"/>
      <c r="Z74" s="265"/>
      <c r="AA74" s="110">
        <f t="shared" si="29"/>
        <v>-347.85664089951024</v>
      </c>
      <c r="AB74" s="102">
        <f t="shared" si="30"/>
        <v>0.90337315530569162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3533</v>
      </c>
      <c r="G75" s="94">
        <f t="shared" si="31"/>
        <v>134254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3252.0582971107133</v>
      </c>
      <c r="N75" s="98">
        <f t="shared" si="25"/>
        <v>154.85991891003397</v>
      </c>
      <c r="O75" s="100">
        <f t="shared" si="26"/>
        <v>0</v>
      </c>
      <c r="P75" s="101">
        <f t="shared" si="27"/>
        <v>-16.568652518537448</v>
      </c>
      <c r="Q75" s="102">
        <f t="shared" si="28"/>
        <v>0.90334952697519821</v>
      </c>
      <c r="R75" s="272"/>
      <c r="S75" s="1">
        <v>0.31736111111111109</v>
      </c>
      <c r="T75" s="2">
        <v>0.36262731481481481</v>
      </c>
      <c r="U75" s="103">
        <v>5.5666666666666043</v>
      </c>
      <c r="V75" s="104">
        <v>65.183333333333337</v>
      </c>
      <c r="W75" s="105"/>
      <c r="X75" s="106"/>
      <c r="Y75" s="264"/>
      <c r="Z75" s="265"/>
      <c r="AA75" s="110">
        <f t="shared" si="29"/>
        <v>-347.94170288928672</v>
      </c>
      <c r="AB75" s="102">
        <f t="shared" si="30"/>
        <v>0.9033495269751981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1886</v>
      </c>
      <c r="G76" s="94">
        <f t="shared" si="31"/>
        <v>58975.22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3111.6406966086129</v>
      </c>
      <c r="N76" s="98">
        <f t="shared" si="25"/>
        <v>163.77056297940067</v>
      </c>
      <c r="O76" s="100">
        <f t="shared" si="26"/>
        <v>0</v>
      </c>
      <c r="P76" s="101">
        <f t="shared" si="27"/>
        <v>-25.703121231125664</v>
      </c>
      <c r="Q76" s="102">
        <f t="shared" si="28"/>
        <v>0.8643446379468368</v>
      </c>
      <c r="R76" s="272"/>
      <c r="S76" s="1">
        <v>0.3659722222222222</v>
      </c>
      <c r="T76" s="2">
        <v>0.39122685185185185</v>
      </c>
      <c r="U76" s="103">
        <v>4.8166666666666469</v>
      </c>
      <c r="V76" s="104">
        <v>36.366666666666703</v>
      </c>
      <c r="W76" s="105"/>
      <c r="X76" s="106"/>
      <c r="Y76" s="264"/>
      <c r="Z76" s="265"/>
      <c r="AA76" s="190">
        <f t="shared" si="29"/>
        <v>-488.35930339138713</v>
      </c>
      <c r="AB76" s="191">
        <f t="shared" si="30"/>
        <v>0.86434463794683691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3008</v>
      </c>
      <c r="G77" s="94">
        <f t="shared" si="31"/>
        <v>114123.51999999999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3111.7241379310326</v>
      </c>
      <c r="N77" s="98">
        <f t="shared" si="25"/>
        <v>148.17733990147775</v>
      </c>
      <c r="O77" s="100">
        <f t="shared" si="26"/>
        <v>0</v>
      </c>
      <c r="P77" s="101">
        <f t="shared" si="27"/>
        <v>-23.251231527093665</v>
      </c>
      <c r="Q77" s="102">
        <f t="shared" si="28"/>
        <v>0.86436781609195357</v>
      </c>
      <c r="R77" s="272"/>
      <c r="S77" s="1">
        <v>0.39444444444444443</v>
      </c>
      <c r="T77" s="2">
        <v>0.43472222222222223</v>
      </c>
      <c r="U77" s="103">
        <v>4.6333333333333115</v>
      </c>
      <c r="V77" s="104">
        <v>58.000000000000036</v>
      </c>
      <c r="W77" s="105">
        <v>0.43472222222222223</v>
      </c>
      <c r="X77" s="106">
        <v>0.47499999999999998</v>
      </c>
      <c r="Y77" s="264"/>
      <c r="Z77" s="265"/>
      <c r="AA77" s="190">
        <f t="shared" si="29"/>
        <v>-488.2758620689674</v>
      </c>
      <c r="AB77" s="191">
        <f t="shared" si="30"/>
        <v>0.86436781609195346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1888</v>
      </c>
      <c r="G78" s="114">
        <f t="shared" si="31"/>
        <v>108994.23999999999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1591.011235955054</v>
      </c>
      <c r="N78" s="98">
        <f t="shared" si="25"/>
        <v>72.318692543411544</v>
      </c>
      <c r="O78" s="100">
        <f t="shared" si="26"/>
        <v>0</v>
      </c>
      <c r="P78" s="101">
        <f t="shared" si="27"/>
        <v>-9.4994892747702693</v>
      </c>
      <c r="Q78" s="102">
        <f t="shared" si="28"/>
        <v>0.88389513108614115</v>
      </c>
      <c r="R78" s="272"/>
      <c r="S78" s="1">
        <v>0.47499999999999998</v>
      </c>
      <c r="T78" s="2">
        <v>0.52444444444444449</v>
      </c>
      <c r="U78" s="103">
        <v>57.999999999999957</v>
      </c>
      <c r="V78" s="104">
        <v>71.200000000000102</v>
      </c>
      <c r="W78" s="105"/>
      <c r="X78" s="106"/>
      <c r="Y78" s="264"/>
      <c r="Z78" s="265"/>
      <c r="AA78" s="190">
        <f t="shared" si="29"/>
        <v>-208.98876404494604</v>
      </c>
      <c r="AB78" s="191">
        <f t="shared" si="30"/>
        <v>0.88389513108614104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2495</v>
      </c>
      <c r="G79" s="114">
        <f t="shared" si="31"/>
        <v>144036.35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1591.1426040744013</v>
      </c>
      <c r="N79" s="98">
        <f t="shared" si="25"/>
        <v>72.324663821563703</v>
      </c>
      <c r="O79" s="119">
        <f t="shared" si="26"/>
        <v>0</v>
      </c>
      <c r="P79" s="120">
        <f t="shared" si="27"/>
        <v>-9.4935179966181096</v>
      </c>
      <c r="Q79" s="121">
        <f t="shared" si="28"/>
        <v>0.88396811337466752</v>
      </c>
      <c r="R79" s="272"/>
      <c r="S79" s="1">
        <v>0.52777777777777779</v>
      </c>
      <c r="T79" s="2">
        <v>0.59311342592592597</v>
      </c>
      <c r="U79" s="103">
        <v>4.799999999999951</v>
      </c>
      <c r="V79" s="104">
        <v>94.083333333333385</v>
      </c>
      <c r="W79" s="105"/>
      <c r="X79" s="106"/>
      <c r="Y79" s="264"/>
      <c r="Z79" s="265"/>
      <c r="AA79" s="190">
        <f t="shared" si="29"/>
        <v>-208.85739592559867</v>
      </c>
      <c r="AB79" s="191">
        <f t="shared" si="30"/>
        <v>0.88396811337466741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2737.0666462391005</v>
      </c>
      <c r="N89" s="138">
        <f>M89/L89</f>
        <v>131.22922276488836</v>
      </c>
      <c r="O89" s="139">
        <f>L89-I89</f>
        <v>0</v>
      </c>
      <c r="P89" s="140">
        <f>N89-K89</f>
        <v>-16.715982714563694</v>
      </c>
      <c r="Q89" s="141">
        <f>N89/K89</f>
        <v>0.88701233905896759</v>
      </c>
      <c r="R89" s="273"/>
      <c r="S89" s="142">
        <f>S73</f>
        <v>0.25</v>
      </c>
      <c r="T89" s="143">
        <f>INDEX(T73:T88,COUNTA(T73:T88))</f>
        <v>0.59311342592592597</v>
      </c>
      <c r="U89" s="144"/>
      <c r="V89" s="155"/>
      <c r="W89" s="134"/>
      <c r="X89" s="138"/>
      <c r="Y89" s="260"/>
      <c r="Z89" s="261"/>
      <c r="AA89" s="156">
        <f>M89-J89</f>
        <v>-348.64763947518531</v>
      </c>
      <c r="AB89" s="141">
        <f>M89/J89</f>
        <v>0.8870123390589677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5990</v>
      </c>
      <c r="G90" s="158">
        <f t="shared" ref="G90:G93" si="37">E90*F90</f>
        <v>214621.69999999998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2907.7669902912626</v>
      </c>
      <c r="N90" s="162">
        <f>M90/L90</f>
        <v>242.31391585760522</v>
      </c>
      <c r="O90" s="164">
        <f>L90-I90</f>
        <v>0</v>
      </c>
      <c r="P90" s="165">
        <f>N90-K90</f>
        <v>-30.436084142394776</v>
      </c>
      <c r="Q90" s="151">
        <f>N90/K90</f>
        <v>0.88841032395088992</v>
      </c>
      <c r="R90" s="271">
        <f>Q106</f>
        <v>0.8720222316284818</v>
      </c>
      <c r="S90" s="166">
        <v>0.16694444444444445</v>
      </c>
      <c r="T90" s="167">
        <v>0.25277777777777777</v>
      </c>
      <c r="U90" s="168"/>
      <c r="V90" s="169">
        <v>123.59999999999998</v>
      </c>
      <c r="W90" s="172"/>
      <c r="X90" s="150"/>
      <c r="Y90" s="274"/>
      <c r="Z90" s="275"/>
      <c r="AA90" s="108">
        <f>M90-J90</f>
        <v>-365.23300970873743</v>
      </c>
      <c r="AB90" s="151">
        <f>M90/J90</f>
        <v>0.88841032395088992</v>
      </c>
      <c r="AC90" s="276">
        <f>AB106</f>
        <v>0.8720222316284818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4533</v>
      </c>
      <c r="G91" s="94">
        <f t="shared" si="37"/>
        <v>165046.53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2906.8044175276086</v>
      </c>
      <c r="N91" s="98">
        <f>M91/L91</f>
        <v>264.25494704796444</v>
      </c>
      <c r="O91" s="100">
        <f>L91-I91</f>
        <v>0</v>
      </c>
      <c r="P91" s="101">
        <f>N91-K91</f>
        <v>-33.290507497490125</v>
      </c>
      <c r="Q91" s="102">
        <f>N91/K91</f>
        <v>0.88811622900324128</v>
      </c>
      <c r="R91" s="272"/>
      <c r="S91" s="1">
        <v>0.25655092592592593</v>
      </c>
      <c r="T91" s="2">
        <v>0.3215277777777778</v>
      </c>
      <c r="U91" s="103">
        <v>5.4333333333333567</v>
      </c>
      <c r="V91" s="104">
        <v>93.566666666666691</v>
      </c>
      <c r="W91" s="105"/>
      <c r="X91" s="106"/>
      <c r="Y91" s="264"/>
      <c r="Z91" s="265"/>
      <c r="AA91" s="110">
        <f>M91-J91</f>
        <v>-366.19558247239138</v>
      </c>
      <c r="AB91" s="102">
        <f>M91/J91</f>
        <v>0.88811622900324128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29.42</v>
      </c>
      <c r="F92" s="93">
        <v>4827</v>
      </c>
      <c r="G92" s="94">
        <f t="shared" si="37"/>
        <v>142010.34</v>
      </c>
      <c r="H92" s="112"/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2520.6266318537846</v>
      </c>
      <c r="N92" s="98">
        <f>M92/L92</f>
        <v>168.04177545691897</v>
      </c>
      <c r="O92" s="100">
        <f>L92-I92</f>
        <v>0</v>
      </c>
      <c r="P92" s="101">
        <f>N92-K92</f>
        <v>-31.95822454308103</v>
      </c>
      <c r="Q92" s="102">
        <f>N92/K92</f>
        <v>0.84020887728459481</v>
      </c>
      <c r="R92" s="272"/>
      <c r="S92" s="1">
        <v>0.41465277777777776</v>
      </c>
      <c r="T92" s="2">
        <v>0.49444444444444446</v>
      </c>
      <c r="U92" s="103">
        <v>5.066666666666606</v>
      </c>
      <c r="V92" s="104">
        <v>114.90000000000006</v>
      </c>
      <c r="W92" s="105">
        <v>0.49444444444444446</v>
      </c>
      <c r="X92" s="106">
        <v>0.53476851851851848</v>
      </c>
      <c r="Y92" s="264"/>
      <c r="Z92" s="265"/>
      <c r="AA92" s="110">
        <f>M92-J92</f>
        <v>-479.3733681462154</v>
      </c>
      <c r="AB92" s="102">
        <f>M92/J92</f>
        <v>0.84020887728459481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1951</v>
      </c>
      <c r="G93" s="114">
        <f t="shared" si="37"/>
        <v>66782.73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2605.1928783382764</v>
      </c>
      <c r="N93" s="98">
        <f>M93/L93</f>
        <v>162.82455489614227</v>
      </c>
      <c r="O93" s="100">
        <f>L93-I93</f>
        <v>0</v>
      </c>
      <c r="P93" s="101">
        <f>N93-K93</f>
        <v>-24.675445103857726</v>
      </c>
      <c r="Q93" s="102">
        <f>N93/K93</f>
        <v>0.86839762611275884</v>
      </c>
      <c r="R93" s="272"/>
      <c r="S93" s="1">
        <v>0.53476851851851848</v>
      </c>
      <c r="T93" s="2">
        <v>0.56597222222222221</v>
      </c>
      <c r="U93" s="103">
        <v>58.066666666666578</v>
      </c>
      <c r="V93" s="104">
        <v>44.93333333333338</v>
      </c>
      <c r="W93" s="105"/>
      <c r="X93" s="106"/>
      <c r="Y93" s="264"/>
      <c r="Z93" s="265"/>
      <c r="AA93" s="110">
        <f>M93-J93</f>
        <v>-394.80712166172361</v>
      </c>
      <c r="AB93" s="102">
        <f>M93/J93</f>
        <v>0.86839762611275884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13.5</v>
      </c>
      <c r="J106" s="137">
        <f t="shared" si="38"/>
        <v>3136.5</v>
      </c>
      <c r="K106" s="138">
        <f t="shared" ref="K106" si="39">J106/I106</f>
        <v>232.33333333333334</v>
      </c>
      <c r="L106" s="136">
        <f t="shared" ref="L106:M106" si="40">AVERAGE(L90:L105)</f>
        <v>13.5</v>
      </c>
      <c r="M106" s="137">
        <f t="shared" si="40"/>
        <v>2735.0977295027333</v>
      </c>
      <c r="N106" s="138">
        <f t="shared" ref="N106:N111" si="41">M106/L106</f>
        <v>202.59983181501727</v>
      </c>
      <c r="O106" s="139">
        <f t="shared" ref="O106:O111" si="42">L106-I106</f>
        <v>0</v>
      </c>
      <c r="P106" s="140">
        <f t="shared" ref="P106:P111" si="43">N106-K106</f>
        <v>-29.733501518316075</v>
      </c>
      <c r="Q106" s="141">
        <f t="shared" ref="Q106:Q111" si="44">N106/K106</f>
        <v>0.8720222316284818</v>
      </c>
      <c r="R106" s="273"/>
      <c r="S106" s="142">
        <f>S90</f>
        <v>0.16694444444444445</v>
      </c>
      <c r="T106" s="143">
        <f>INDEX(T90:T105,COUNTA(T90:T105))</f>
        <v>0.56597222222222221</v>
      </c>
      <c r="U106" s="144"/>
      <c r="V106" s="155"/>
      <c r="W106" s="134"/>
      <c r="X106" s="138"/>
      <c r="Y106" s="260"/>
      <c r="Z106" s="261"/>
      <c r="AA106" s="156">
        <f t="shared" ref="AA106:AA111" si="45">M106-J106</f>
        <v>-401.40227049726673</v>
      </c>
      <c r="AB106" s="141">
        <f t="shared" ref="AB106:AB111" si="46">M106/J106</f>
        <v>0.8720222316284818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506</v>
      </c>
      <c r="G107" s="158">
        <f t="shared" ref="G107:G111" si="47">E107*F107</f>
        <v>10175.66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3258.6762075134156</v>
      </c>
      <c r="N107" s="162">
        <f t="shared" si="41"/>
        <v>543.11270125223598</v>
      </c>
      <c r="O107" s="164">
        <f t="shared" si="42"/>
        <v>0</v>
      </c>
      <c r="P107" s="165">
        <f t="shared" si="43"/>
        <v>-56.887298747764021</v>
      </c>
      <c r="Q107" s="151">
        <f t="shared" si="44"/>
        <v>0.90518783542039327</v>
      </c>
      <c r="R107" s="271">
        <f>Q123</f>
        <v>0.88271989079830981</v>
      </c>
      <c r="S107" s="192">
        <v>0.16666666666666666</v>
      </c>
      <c r="T107" s="193">
        <v>0.17313657407407407</v>
      </c>
      <c r="U107" s="168"/>
      <c r="V107" s="169">
        <v>9.31666666666667</v>
      </c>
      <c r="W107" s="167"/>
      <c r="X107" s="170"/>
      <c r="Y107" s="274"/>
      <c r="Z107" s="275"/>
      <c r="AA107" s="108">
        <f t="shared" si="45"/>
        <v>-341.32379248658435</v>
      </c>
      <c r="AB107" s="151">
        <f t="shared" si="46"/>
        <v>0.90518783542039327</v>
      </c>
      <c r="AC107" s="276">
        <f>AB123</f>
        <v>0.8827198907983097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2113</v>
      </c>
      <c r="G108" s="94">
        <f t="shared" si="47"/>
        <v>52254.49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3257.7301927194862</v>
      </c>
      <c r="N108" s="98">
        <f t="shared" si="41"/>
        <v>542.95503211991434</v>
      </c>
      <c r="O108" s="100">
        <f t="shared" si="42"/>
        <v>0</v>
      </c>
      <c r="P108" s="101">
        <f t="shared" si="43"/>
        <v>-57.044967880085665</v>
      </c>
      <c r="Q108" s="102">
        <f t="shared" si="44"/>
        <v>0.90492505353319053</v>
      </c>
      <c r="R108" s="272"/>
      <c r="S108" s="1">
        <v>0.17644675925925926</v>
      </c>
      <c r="T108" s="2">
        <v>0.20347222222222222</v>
      </c>
      <c r="U108" s="103">
        <v>4.766666666666679</v>
      </c>
      <c r="V108" s="104">
        <v>38.916666666666664</v>
      </c>
      <c r="W108" s="105"/>
      <c r="X108" s="112"/>
      <c r="Y108" s="264"/>
      <c r="Z108" s="265"/>
      <c r="AA108" s="110">
        <f t="shared" si="45"/>
        <v>-342.26980728051376</v>
      </c>
      <c r="AB108" s="102">
        <f t="shared" si="46"/>
        <v>0.90492505353319064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1673</v>
      </c>
      <c r="G109" s="94">
        <f t="shared" si="47"/>
        <v>41373.29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3259.0909090909113</v>
      </c>
      <c r="N109" s="98">
        <f t="shared" si="41"/>
        <v>543.18181818181858</v>
      </c>
      <c r="O109" s="100">
        <f t="shared" si="42"/>
        <v>0</v>
      </c>
      <c r="P109" s="101">
        <f t="shared" si="43"/>
        <v>-56.818181818181415</v>
      </c>
      <c r="Q109" s="102">
        <f t="shared" si="44"/>
        <v>0.90530303030303094</v>
      </c>
      <c r="R109" s="272"/>
      <c r="S109" s="1">
        <v>0.20708333333333334</v>
      </c>
      <c r="T109" s="2">
        <v>0.22847222222222222</v>
      </c>
      <c r="U109" s="103">
        <v>5.2000000000000135</v>
      </c>
      <c r="V109" s="104">
        <v>30.799999999999979</v>
      </c>
      <c r="W109" s="105"/>
      <c r="X109" s="106"/>
      <c r="Y109" s="264"/>
      <c r="Z109" s="265"/>
      <c r="AA109" s="110">
        <f t="shared" si="45"/>
        <v>-340.90909090908872</v>
      </c>
      <c r="AB109" s="102">
        <f t="shared" si="46"/>
        <v>0.90530303030303094</v>
      </c>
      <c r="AC109" s="277"/>
    </row>
    <row r="110" spans="1:29" ht="15.75" customHeight="1">
      <c r="A110" s="280"/>
      <c r="B110" s="91" t="s">
        <v>153</v>
      </c>
      <c r="C110" s="262" t="s">
        <v>235</v>
      </c>
      <c r="D110" s="263"/>
      <c r="E110" s="92">
        <v>21.56</v>
      </c>
      <c r="F110" s="93">
        <v>5226</v>
      </c>
      <c r="G110" s="94">
        <f t="shared" si="47"/>
        <v>112672.56</v>
      </c>
      <c r="H110" s="95"/>
      <c r="I110" s="96">
        <v>10</v>
      </c>
      <c r="J110" s="97">
        <v>3600</v>
      </c>
      <c r="K110" s="98">
        <f t="shared" si="33"/>
        <v>360</v>
      </c>
      <c r="L110" s="99">
        <v>10</v>
      </c>
      <c r="M110" s="97">
        <f>F110/V110*60</f>
        <v>3014.9999999999991</v>
      </c>
      <c r="N110" s="98">
        <f t="shared" si="41"/>
        <v>301.49999999999989</v>
      </c>
      <c r="O110" s="100">
        <f t="shared" si="42"/>
        <v>0</v>
      </c>
      <c r="P110" s="101">
        <f t="shared" si="43"/>
        <v>-58.500000000000114</v>
      </c>
      <c r="Q110" s="102">
        <f t="shared" si="44"/>
        <v>0.83749999999999969</v>
      </c>
      <c r="R110" s="272"/>
      <c r="S110" s="1">
        <v>0.2326388888888889</v>
      </c>
      <c r="T110" s="2">
        <v>0.30486111111111114</v>
      </c>
      <c r="U110" s="103">
        <v>6.0000000000000187</v>
      </c>
      <c r="V110" s="104">
        <v>104.00000000000003</v>
      </c>
      <c r="W110" s="105"/>
      <c r="X110" s="112"/>
      <c r="Y110" s="264"/>
      <c r="Z110" s="265"/>
      <c r="AA110" s="110">
        <f t="shared" si="45"/>
        <v>-585.00000000000091</v>
      </c>
      <c r="AB110" s="102">
        <f t="shared" si="46"/>
        <v>0.8374999999999998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24.94</v>
      </c>
      <c r="F111" s="93">
        <v>4964</v>
      </c>
      <c r="G111" s="114">
        <f t="shared" si="47"/>
        <v>123802.16</v>
      </c>
      <c r="H111" s="118"/>
      <c r="I111" s="96">
        <v>6</v>
      </c>
      <c r="J111" s="97">
        <v>3273</v>
      </c>
      <c r="K111" s="98">
        <f t="shared" si="33"/>
        <v>545.5</v>
      </c>
      <c r="L111" s="113">
        <v>6</v>
      </c>
      <c r="M111" s="97">
        <f>F111/V111*60</f>
        <v>2809.8113207547162</v>
      </c>
      <c r="N111" s="98">
        <f t="shared" si="41"/>
        <v>468.30188679245271</v>
      </c>
      <c r="O111" s="119">
        <f t="shared" si="42"/>
        <v>0</v>
      </c>
      <c r="P111" s="120">
        <f t="shared" si="43"/>
        <v>-77.198113207547294</v>
      </c>
      <c r="Q111" s="121">
        <f t="shared" si="44"/>
        <v>0.85848191895958337</v>
      </c>
      <c r="R111" s="272"/>
      <c r="S111" s="1">
        <v>0.37430555555555556</v>
      </c>
      <c r="T111" s="2">
        <v>0.44791666666666669</v>
      </c>
      <c r="U111" s="103">
        <v>5.9999999999999787</v>
      </c>
      <c r="V111" s="104">
        <v>106.00000000000003</v>
      </c>
      <c r="W111" s="105"/>
      <c r="X111" s="112"/>
      <c r="Y111" s="264"/>
      <c r="Z111" s="265"/>
      <c r="AA111" s="110">
        <f t="shared" si="45"/>
        <v>-463.18867924528377</v>
      </c>
      <c r="AB111" s="102">
        <f t="shared" si="46"/>
        <v>0.85848191895958337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6.8</v>
      </c>
      <c r="J123" s="137">
        <f t="shared" si="48"/>
        <v>3534.6</v>
      </c>
      <c r="K123" s="138">
        <f t="shared" ref="K123" si="49">J123/I123</f>
        <v>519.79411764705878</v>
      </c>
      <c r="L123" s="136">
        <f t="shared" ref="L123:M123" si="50">AVERAGE(L107:L122)</f>
        <v>6.8</v>
      </c>
      <c r="M123" s="137">
        <f t="shared" si="50"/>
        <v>3120.0617260157055</v>
      </c>
      <c r="N123" s="138">
        <f>M123/L123</f>
        <v>458.83260676701553</v>
      </c>
      <c r="O123" s="139">
        <f>L123-I123</f>
        <v>0</v>
      </c>
      <c r="P123" s="140">
        <f>N123-K123</f>
        <v>-60.961510880043249</v>
      </c>
      <c r="Q123" s="141">
        <f>N123/K123</f>
        <v>0.88271989079830981</v>
      </c>
      <c r="R123" s="273"/>
      <c r="S123" s="142">
        <f>S107</f>
        <v>0.16666666666666666</v>
      </c>
      <c r="T123" s="143">
        <f>INDEX(T107:T122,COUNTA(T107:T122))</f>
        <v>0.44791666666666669</v>
      </c>
      <c r="U123" s="144"/>
      <c r="V123" s="155"/>
      <c r="W123" s="134"/>
      <c r="X123" s="138"/>
      <c r="Y123" s="260"/>
      <c r="Z123" s="261"/>
      <c r="AA123" s="156">
        <f>M123-J123</f>
        <v>-414.53827398429439</v>
      </c>
      <c r="AB123" s="141">
        <f>M123/J123</f>
        <v>0.8827198907983097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1468</v>
      </c>
      <c r="G124" s="158">
        <f t="shared" ref="G124:G126" si="51">E124*F124</f>
        <v>65032.399999999994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1763.9519359145518</v>
      </c>
      <c r="N124" s="162">
        <f>M124/L124</f>
        <v>103.76187858320893</v>
      </c>
      <c r="O124" s="164">
        <f>L124-I124</f>
        <v>0</v>
      </c>
      <c r="P124" s="165">
        <f>N124-K124</f>
        <v>-13.88518024032048</v>
      </c>
      <c r="Q124" s="151">
        <f>N124/K124</f>
        <v>0.88197596795727595</v>
      </c>
      <c r="R124" s="271">
        <f>Q140</f>
        <v>0.883008107199582</v>
      </c>
      <c r="S124" s="166">
        <v>0.70837962962962964</v>
      </c>
      <c r="T124" s="167">
        <v>0.74305555555555558</v>
      </c>
      <c r="U124" s="168"/>
      <c r="V124" s="169">
        <v>49.933333333333358</v>
      </c>
      <c r="W124" s="86"/>
      <c r="X124" s="87"/>
      <c r="Y124" s="274"/>
      <c r="Z124" s="275"/>
      <c r="AA124" s="108">
        <f>M124-J124</f>
        <v>-236.04806408544823</v>
      </c>
      <c r="AB124" s="151">
        <f>M124/J124</f>
        <v>0.88197596795727584</v>
      </c>
      <c r="AC124" s="349">
        <f>AB140</f>
        <v>0.883008107199582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1364</v>
      </c>
      <c r="G125" s="94">
        <f t="shared" si="51"/>
        <v>69113.88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1766.9665347247214</v>
      </c>
      <c r="N125" s="98">
        <f>M125/L125</f>
        <v>88.348326736236075</v>
      </c>
      <c r="O125" s="100">
        <f>L125-I125</f>
        <v>0</v>
      </c>
      <c r="P125" s="101">
        <f>N125-K125</f>
        <v>-11.651673263763925</v>
      </c>
      <c r="Q125" s="102">
        <f>N125/K125</f>
        <v>0.88348326736236071</v>
      </c>
      <c r="R125" s="272"/>
      <c r="S125" s="1">
        <v>0.74652777777777779</v>
      </c>
      <c r="T125" s="2">
        <v>0.77869212962962964</v>
      </c>
      <c r="U125" s="103">
        <v>4.9999999999999822</v>
      </c>
      <c r="V125" s="104">
        <v>46.316666666666663</v>
      </c>
      <c r="W125" s="105"/>
      <c r="X125" s="106"/>
      <c r="Y125" s="264"/>
      <c r="Z125" s="265"/>
      <c r="AA125" s="110">
        <f>M125-J125</f>
        <v>-233.03346527527856</v>
      </c>
      <c r="AB125" s="102">
        <f>M125/J125</f>
        <v>0.88348326736236071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2930</v>
      </c>
      <c r="G126" s="94">
        <f t="shared" si="51"/>
        <v>167889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1767.1301725582186</v>
      </c>
      <c r="N126" s="98">
        <f>M126/L126</f>
        <v>84.149055836105646</v>
      </c>
      <c r="O126" s="100">
        <f>L126-I126</f>
        <v>0</v>
      </c>
      <c r="P126" s="101">
        <f>N126-K126</f>
        <v>-11.089039401989595</v>
      </c>
      <c r="Q126" s="102">
        <f>N126/K126</f>
        <v>0.88356508627910924</v>
      </c>
      <c r="R126" s="272"/>
      <c r="S126" s="1">
        <v>0.78194444444444444</v>
      </c>
      <c r="T126" s="2">
        <v>0.85103009259259255</v>
      </c>
      <c r="U126" s="103">
        <v>4.6833333333333194</v>
      </c>
      <c r="V126" s="104">
        <v>99.483333333333263</v>
      </c>
      <c r="W126" s="105"/>
      <c r="X126" s="106"/>
      <c r="Y126" s="264"/>
      <c r="Z126" s="265"/>
      <c r="AA126" s="110">
        <f>M126-J126</f>
        <v>-232.86982744178135</v>
      </c>
      <c r="AB126" s="102">
        <f>M126/J126</f>
        <v>0.88356508627910935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1766.016214399164</v>
      </c>
      <c r="N140" s="138">
        <f>M140/L140</f>
        <v>91.34566626202573</v>
      </c>
      <c r="O140" s="139">
        <f>L140-I140</f>
        <v>0</v>
      </c>
      <c r="P140" s="140">
        <f>N140-K140</f>
        <v>-12.102609600043237</v>
      </c>
      <c r="Q140" s="141">
        <f>N140/K140</f>
        <v>0.883008107199582</v>
      </c>
      <c r="R140" s="273"/>
      <c r="S140" s="142">
        <f>S124</f>
        <v>0.70837962962962964</v>
      </c>
      <c r="T140" s="143">
        <f>INDEX(T124:T139,COUNTA(T124:T139))</f>
        <v>0.85103009259259255</v>
      </c>
      <c r="U140" s="144"/>
      <c r="V140" s="155"/>
      <c r="W140" s="187"/>
      <c r="X140" s="188"/>
      <c r="Y140" s="260"/>
      <c r="Z140" s="261"/>
      <c r="AA140" s="156">
        <f>M140-J140</f>
        <v>-233.98378560083597</v>
      </c>
      <c r="AB140" s="141">
        <f>M140/J140</f>
        <v>0.883008107199582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2531</v>
      </c>
      <c r="G141" s="158">
        <f t="shared" ref="G141:G143" si="56">E141*F141</f>
        <v>143735.49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1766.1562318278723</v>
      </c>
      <c r="N141" s="162">
        <f>M141/L141</f>
        <v>76.789401383820532</v>
      </c>
      <c r="O141" s="164">
        <f>L141-I141</f>
        <v>0</v>
      </c>
      <c r="P141" s="165">
        <f>N141-K141</f>
        <v>-10.167120355309905</v>
      </c>
      <c r="Q141" s="151">
        <f>N141/K141</f>
        <v>0.88307811591393615</v>
      </c>
      <c r="R141" s="271">
        <f>Q157</f>
        <v>0.88345848801192417</v>
      </c>
      <c r="S141" s="166">
        <v>0.70834490740740741</v>
      </c>
      <c r="T141" s="167">
        <v>0.7680555555555556</v>
      </c>
      <c r="U141" s="168"/>
      <c r="V141" s="169">
        <v>85.983333333333405</v>
      </c>
      <c r="W141" s="167"/>
      <c r="X141" s="170"/>
      <c r="Y141" s="274"/>
      <c r="Z141" s="275"/>
      <c r="AA141" s="108">
        <f>M141-J141</f>
        <v>-233.84376817212774</v>
      </c>
      <c r="AB141" s="151">
        <f>M141/J141</f>
        <v>0.88307811591393615</v>
      </c>
      <c r="AC141" s="276">
        <f>AB157</f>
        <v>0.88345848801192417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2055</v>
      </c>
      <c r="G142" s="94">
        <f t="shared" si="56"/>
        <v>116867.84999999999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1766.0539508235856</v>
      </c>
      <c r="N142" s="98">
        <f>M142/L142</f>
        <v>76.784954383634158</v>
      </c>
      <c r="O142" s="100">
        <f>L142-I142</f>
        <v>0</v>
      </c>
      <c r="P142" s="101">
        <f>N142-K142</f>
        <v>-10.171567355496279</v>
      </c>
      <c r="Q142" s="102">
        <f>N142/K142</f>
        <v>0.88302697541179276</v>
      </c>
      <c r="R142" s="272"/>
      <c r="S142" s="1">
        <v>0.77165509259259257</v>
      </c>
      <c r="T142" s="2">
        <v>0.82013888888888886</v>
      </c>
      <c r="U142" s="103">
        <v>5.1833333333332376</v>
      </c>
      <c r="V142" s="104">
        <v>69.816666666666663</v>
      </c>
      <c r="W142" s="105"/>
      <c r="X142" s="106"/>
      <c r="Y142" s="264"/>
      <c r="Z142" s="265"/>
      <c r="AA142" s="110">
        <f>M142-J142</f>
        <v>-233.94604917641436</v>
      </c>
      <c r="AB142" s="102">
        <f>M142/J142</f>
        <v>0.88302697541179287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2333</v>
      </c>
      <c r="G143" s="94">
        <f t="shared" si="56"/>
        <v>111050.8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1768.540745420087</v>
      </c>
      <c r="N143" s="98">
        <f>M143/L143</f>
        <v>76.893075887829866</v>
      </c>
      <c r="O143" s="100">
        <f>L143-I143</f>
        <v>0</v>
      </c>
      <c r="P143" s="101">
        <f>N143-K143</f>
        <v>-10.063445851300571</v>
      </c>
      <c r="Q143" s="102">
        <f>N143/K143</f>
        <v>0.88427037271004338</v>
      </c>
      <c r="R143" s="272"/>
      <c r="S143" s="1">
        <v>0.82361111111111107</v>
      </c>
      <c r="T143" s="2">
        <v>0.87857638888888889</v>
      </c>
      <c r="U143" s="103">
        <v>4.9999999999999822</v>
      </c>
      <c r="V143" s="104">
        <v>79.150000000000063</v>
      </c>
      <c r="W143" s="105"/>
      <c r="X143" s="106"/>
      <c r="Y143" s="264"/>
      <c r="Z143" s="265"/>
      <c r="AA143" s="110">
        <f>M143-J143</f>
        <v>-231.45925457991302</v>
      </c>
      <c r="AB143" s="102">
        <f>M143/J143</f>
        <v>0.8842703727100435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1766.9169760238483</v>
      </c>
      <c r="N157" s="138">
        <f>M157/L157</f>
        <v>76.82247721842819</v>
      </c>
      <c r="O157" s="139">
        <f>L157-I157</f>
        <v>0</v>
      </c>
      <c r="P157" s="140">
        <f>N157-K157</f>
        <v>-10.134044520702247</v>
      </c>
      <c r="Q157" s="141">
        <f>N157/K157</f>
        <v>0.88345848801192417</v>
      </c>
      <c r="R157" s="273"/>
      <c r="S157" s="142">
        <f>S141</f>
        <v>0.70834490740740741</v>
      </c>
      <c r="T157" s="143">
        <f>INDEX(T141:T156,COUNTA(T141:T156))</f>
        <v>0.87857638888888889</v>
      </c>
      <c r="U157" s="144"/>
      <c r="V157" s="155"/>
      <c r="W157" s="134"/>
      <c r="X157" s="138"/>
      <c r="Y157" s="260"/>
      <c r="Z157" s="261"/>
      <c r="AA157" s="156">
        <f>M157-J157</f>
        <v>-233.08302397615171</v>
      </c>
      <c r="AB157" s="141">
        <f>M157/J157</f>
        <v>0.88345848801192417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35" priority="3" operator="greaterThan">
      <formula>0</formula>
    </cfRule>
  </conditionalFormatting>
  <conditionalFormatting sqref="P5:P157 AA5:AA157">
    <cfRule type="cellIs" dxfId="334" priority="6" operator="lessThan">
      <formula>0</formula>
    </cfRule>
  </conditionalFormatting>
  <conditionalFormatting sqref="Q5:Q157 AB5:AB157">
    <cfRule type="cellIs" dxfId="333" priority="4" operator="greaterThan">
      <formula>1</formula>
    </cfRule>
    <cfRule type="cellIs" dxfId="332" priority="5" operator="lessThan">
      <formula>0.8</formula>
    </cfRule>
  </conditionalFormatting>
  <conditionalFormatting sqref="R5:R157 AC124">
    <cfRule type="cellIs" dxfId="331" priority="7" operator="lessThan">
      <formula>0.8</formula>
    </cfRule>
  </conditionalFormatting>
  <conditionalFormatting sqref="AC5:AC22 AC56:AC91">
    <cfRule type="cellIs" dxfId="330" priority="9" operator="lessThan">
      <formula>0.8</formula>
    </cfRule>
  </conditionalFormatting>
  <conditionalFormatting sqref="AC39">
    <cfRule type="cellIs" dxfId="329" priority="12" operator="lessThan">
      <formula>0.8</formula>
    </cfRule>
  </conditionalFormatting>
  <conditionalFormatting sqref="AC54">
    <cfRule type="cellIs" dxfId="328" priority="11" operator="lessThan">
      <formula>0.8</formula>
    </cfRule>
  </conditionalFormatting>
  <conditionalFormatting sqref="AC97:AC105">
    <cfRule type="cellIs" dxfId="327" priority="10" operator="lessThan">
      <formula>0.8</formula>
    </cfRule>
  </conditionalFormatting>
  <conditionalFormatting sqref="AC107:AC112">
    <cfRule type="cellIs" dxfId="326" priority="8" operator="lessThan">
      <formula>0.8</formula>
    </cfRule>
  </conditionalFormatting>
  <conditionalFormatting sqref="AC139">
    <cfRule type="cellIs" dxfId="325" priority="2" operator="lessThan">
      <formula>0.8</formula>
    </cfRule>
  </conditionalFormatting>
  <conditionalFormatting sqref="AC141:AC157">
    <cfRule type="cellIs" dxfId="324" priority="1" operator="lessThan">
      <formula>0.8</formula>
    </cfRule>
  </conditionalFormatting>
  <dataValidations count="1">
    <dataValidation type="list" allowBlank="1" showInputMessage="1" showErrorMessage="1" sqref="Y5:Z157" xr:uid="{760E06F0-8C7B-4379-8F8D-2F9B07EA92A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0BFE-DEF6-4535-9767-032B65E08D4B}">
  <sheetPr>
    <tabColor theme="9" tint="0.59999389629810485"/>
  </sheetPr>
  <dimension ref="B1:AR36"/>
  <sheetViews>
    <sheetView zoomScale="70" zoomScaleNormal="70" workbookViewId="0">
      <selection activeCell="M33" sqref="M33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231</v>
      </c>
      <c r="D3" s="248"/>
      <c r="E3" s="6" t="s">
        <v>2</v>
      </c>
      <c r="F3" s="249">
        <f>'1111(18度C)'!D1+'1111(4度C)'!D1</f>
        <v>251531</v>
      </c>
      <c r="G3" s="250"/>
      <c r="H3" s="6" t="s">
        <v>3</v>
      </c>
      <c r="I3" s="251">
        <f>'1111(18度C)'!F1+'1111(4度C)'!F1</f>
        <v>7892278.2299999986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454.33062863213081</v>
      </c>
      <c r="F6" s="226" t="e">
        <f>AVERAGE(#REF!,D13:K13)</f>
        <v>#REF!</v>
      </c>
      <c r="G6" s="227">
        <f>AVERAGE(D13:K13)</f>
        <v>182.18089048408433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399.77570236920172</v>
      </c>
      <c r="F7" s="230" t="e">
        <f>AVERAGE(#REF!,D14:K14)</f>
        <v>#REF!</v>
      </c>
      <c r="G7" s="217">
        <f>AVERAGE(D14:K14)</f>
        <v>159.40999726873079</v>
      </c>
      <c r="H7" s="218"/>
      <c r="I7" s="217">
        <f>AVERAGE(L14:O14)</f>
        <v>84.083027886901192</v>
      </c>
      <c r="J7" s="218"/>
      <c r="K7" s="217">
        <f>AVERAGE(D28:O28)</f>
        <v>520.10468311121167</v>
      </c>
      <c r="L7" s="218"/>
      <c r="M7" s="217">
        <f>AVERAGE(P28:X28)</f>
        <v>694.10418626396722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0.87906535400737407</v>
      </c>
      <c r="F8" s="222" t="e">
        <f>AVERAGE(D15:K15,#REF!)</f>
        <v>#REF!</v>
      </c>
      <c r="G8" s="223">
        <f>AVERAGE(D15:K15)</f>
        <v>0.87702880928732641</v>
      </c>
      <c r="H8" s="224"/>
      <c r="I8" s="223">
        <f>AVERAGE(L15:O15)</f>
        <v>0.88321963093837286</v>
      </c>
      <c r="J8" s="224"/>
      <c r="K8" s="223">
        <f>AVERAGE(D29:O29)</f>
        <v>0.87907219736574482</v>
      </c>
      <c r="L8" s="224"/>
      <c r="M8" s="223">
        <f>AVERAGE(P29:X29)</f>
        <v>0.8802452251413222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123.28767123287672</v>
      </c>
      <c r="E13" s="23">
        <v>80</v>
      </c>
      <c r="F13" s="23">
        <v>92.913385826771659</v>
      </c>
      <c r="G13" s="23">
        <v>86.021505376344081</v>
      </c>
      <c r="H13" s="23">
        <v>147.94520547945206</v>
      </c>
      <c r="I13" s="23">
        <v>225.30434782608694</v>
      </c>
      <c r="J13" s="23" t="s">
        <v>36</v>
      </c>
      <c r="K13" s="53">
        <v>519.79411764705878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106.3701594286952</v>
      </c>
      <c r="E14" s="27">
        <v>70.933723268549997</v>
      </c>
      <c r="F14" s="27">
        <v>82.03020382416392</v>
      </c>
      <c r="G14" s="27">
        <v>75.979981916668677</v>
      </c>
      <c r="H14" s="27">
        <v>131.22871749019114</v>
      </c>
      <c r="I14" s="27">
        <v>193.83008433814348</v>
      </c>
      <c r="J14" s="27" t="s">
        <v>36</v>
      </c>
      <c r="K14" s="54">
        <v>455.4971106147031</v>
      </c>
      <c r="L14" s="26" t="s">
        <v>36</v>
      </c>
      <c r="M14" s="66" t="s">
        <v>36</v>
      </c>
      <c r="N14" s="27">
        <v>91.347479739262795</v>
      </c>
      <c r="O14" s="28">
        <v>76.818576034539589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0.86278018203274998</v>
      </c>
      <c r="E15" s="31">
        <f t="shared" si="0"/>
        <v>0.88667154085687494</v>
      </c>
      <c r="F15" s="31">
        <f t="shared" si="0"/>
        <v>0.8828674479380354</v>
      </c>
      <c r="G15" s="31">
        <f t="shared" si="0"/>
        <v>0.88326728978127345</v>
      </c>
      <c r="H15" s="31">
        <f t="shared" si="0"/>
        <v>0.88700892377629204</v>
      </c>
      <c r="I15" s="31">
        <f t="shared" si="0"/>
        <v>0.86030334615540338</v>
      </c>
      <c r="J15" s="31" t="s">
        <v>36</v>
      </c>
      <c r="K15" s="55">
        <f t="shared" ref="K15" si="1">K14/K13</f>
        <v>0.87630293447065621</v>
      </c>
      <c r="L15" s="30" t="s">
        <v>36</v>
      </c>
      <c r="M15" s="67" t="s">
        <v>36</v>
      </c>
      <c r="N15" s="31">
        <f t="shared" ref="N15:O15" si="2">N14/N13</f>
        <v>0.88302563747954033</v>
      </c>
      <c r="O15" s="32">
        <f t="shared" si="2"/>
        <v>0.88341362439720528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0.16690972222222222</v>
      </c>
      <c r="E16" s="2">
        <v>0.25016203703703704</v>
      </c>
      <c r="F16" s="2">
        <v>0.16666666666666666</v>
      </c>
      <c r="G16" s="2">
        <v>0.25002314814814813</v>
      </c>
      <c r="H16" s="2">
        <v>0.25</v>
      </c>
      <c r="I16" s="2">
        <v>0.16666666666666666</v>
      </c>
      <c r="J16" s="2" t="s">
        <v>36</v>
      </c>
      <c r="K16" s="2">
        <v>0.16684027777777777</v>
      </c>
      <c r="L16" s="1" t="s">
        <v>36</v>
      </c>
      <c r="M16" s="68" t="s">
        <v>36</v>
      </c>
      <c r="N16" s="2">
        <v>0.70833333333333337</v>
      </c>
      <c r="O16" s="3">
        <v>0.70839120370370368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0.65589120370370368</v>
      </c>
      <c r="E17" s="2">
        <v>0.62936342592592598</v>
      </c>
      <c r="F17" s="2">
        <v>0.59027777777777779</v>
      </c>
      <c r="G17" s="2">
        <v>0.59097222222222223</v>
      </c>
      <c r="H17" s="2">
        <v>0.61679398148148146</v>
      </c>
      <c r="I17" s="2">
        <v>0.62865740740740739</v>
      </c>
      <c r="J17" s="2" t="s">
        <v>36</v>
      </c>
      <c r="K17" s="2">
        <v>0.46597222222222223</v>
      </c>
      <c r="L17" s="1" t="s">
        <v>36</v>
      </c>
      <c r="M17" s="68" t="s">
        <v>36</v>
      </c>
      <c r="N17" s="2">
        <v>0.85788194444444443</v>
      </c>
      <c r="O17" s="3">
        <v>0.88680555555555551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18.25</v>
      </c>
      <c r="E18" s="34">
        <v>25</v>
      </c>
      <c r="F18" s="34">
        <v>21.166666666666668</v>
      </c>
      <c r="G18" s="34">
        <v>23.25</v>
      </c>
      <c r="H18" s="34">
        <v>20.857142857142858</v>
      </c>
      <c r="I18" s="34">
        <v>13.8</v>
      </c>
      <c r="J18" s="34" t="s">
        <v>36</v>
      </c>
      <c r="K18" s="56">
        <v>6.8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183.10818386591072</v>
      </c>
      <c r="E28" s="27" t="s">
        <v>36</v>
      </c>
      <c r="F28" s="27" t="s">
        <v>36</v>
      </c>
      <c r="G28" s="27">
        <v>271.48375344555376</v>
      </c>
      <c r="H28" s="27">
        <v>383.92394373066651</v>
      </c>
      <c r="I28" s="27">
        <v>370.07640010444584</v>
      </c>
      <c r="J28" s="27" t="s">
        <v>36</v>
      </c>
      <c r="K28" s="27" t="s">
        <v>36</v>
      </c>
      <c r="L28" s="27" t="s">
        <v>36</v>
      </c>
      <c r="M28" s="27">
        <v>692.19711546806695</v>
      </c>
      <c r="N28" s="27">
        <v>999.98576574294395</v>
      </c>
      <c r="O28" s="27">
        <v>739.95761942089393</v>
      </c>
      <c r="P28" s="26">
        <v>248.62486628461482</v>
      </c>
      <c r="Q28" s="27" t="s">
        <v>36</v>
      </c>
      <c r="R28" s="27" t="s">
        <v>36</v>
      </c>
      <c r="S28" s="27" t="s">
        <v>36</v>
      </c>
      <c r="T28" s="27">
        <v>774.8066489828575</v>
      </c>
      <c r="U28" s="27" t="s">
        <v>36</v>
      </c>
      <c r="V28" s="27">
        <v>678.45280946914136</v>
      </c>
      <c r="W28" s="27">
        <v>855.87218675549309</v>
      </c>
      <c r="X28" s="28">
        <v>912.7644198277294</v>
      </c>
    </row>
    <row r="29" spans="2:44" ht="40.15" customHeight="1">
      <c r="B29" s="205"/>
      <c r="C29" s="29" t="s">
        <v>38</v>
      </c>
      <c r="D29" s="31">
        <f>D28/D27</f>
        <v>0.86467753492235622</v>
      </c>
      <c r="E29" s="31" t="s">
        <v>36</v>
      </c>
      <c r="F29" s="31" t="s">
        <v>36</v>
      </c>
      <c r="G29" s="31">
        <f>G28/G27</f>
        <v>0.86723976795107449</v>
      </c>
      <c r="H29" s="31">
        <f>H28/H27</f>
        <v>0.88597833168615348</v>
      </c>
      <c r="I29" s="31">
        <f>I28/I27</f>
        <v>0.88818336025067002</v>
      </c>
      <c r="J29" s="31" t="s">
        <v>36</v>
      </c>
      <c r="K29" s="31" t="s">
        <v>36</v>
      </c>
      <c r="L29" s="31" t="s">
        <v>36</v>
      </c>
      <c r="M29" s="31">
        <f>M28/M27</f>
        <v>0.89146598204220739</v>
      </c>
      <c r="N29" s="31">
        <f>N28/N27</f>
        <v>0.86955283977647302</v>
      </c>
      <c r="O29" s="31">
        <f>O28/O27</f>
        <v>0.88640756493127926</v>
      </c>
      <c r="P29" s="30">
        <f>P28/P27</f>
        <v>0.87018703199615188</v>
      </c>
      <c r="Q29" s="31" t="s">
        <v>36</v>
      </c>
      <c r="R29" s="31" t="s">
        <v>36</v>
      </c>
      <c r="S29" s="31" t="s">
        <v>36</v>
      </c>
      <c r="T29" s="31">
        <f>T28/T27</f>
        <v>0.88779928529285757</v>
      </c>
      <c r="U29" s="31" t="s">
        <v>36</v>
      </c>
      <c r="V29" s="31">
        <f>V28/V27</f>
        <v>0.89089762859584221</v>
      </c>
      <c r="W29" s="31">
        <f>W28/W27</f>
        <v>0.88304273236677855</v>
      </c>
      <c r="X29" s="32">
        <f>X28/X27</f>
        <v>0.86929944745498033</v>
      </c>
    </row>
    <row r="30" spans="2:44" ht="17.25" customHeight="1">
      <c r="B30" s="206" t="s">
        <v>39</v>
      </c>
      <c r="C30" s="14" t="s">
        <v>40</v>
      </c>
      <c r="D30" s="2">
        <v>0.32184027777777779</v>
      </c>
      <c r="E30" s="2" t="s">
        <v>36</v>
      </c>
      <c r="F30" s="2" t="s">
        <v>36</v>
      </c>
      <c r="G30" s="2">
        <v>0.32361111111111113</v>
      </c>
      <c r="H30" s="2">
        <v>0.25031249999999999</v>
      </c>
      <c r="I30" s="2">
        <v>0.31700231481481483</v>
      </c>
      <c r="J30" s="2" t="s">
        <v>36</v>
      </c>
      <c r="K30" s="2" t="s">
        <v>36</v>
      </c>
      <c r="L30" s="2" t="s">
        <v>36</v>
      </c>
      <c r="M30" s="2">
        <v>0.25024305555555554</v>
      </c>
      <c r="N30" s="2">
        <v>0.16666666666666666</v>
      </c>
      <c r="O30" s="2">
        <v>0.16692129629629629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0.70863425925925927</v>
      </c>
      <c r="U30" s="2" t="s">
        <v>36</v>
      </c>
      <c r="V30" s="2">
        <v>0.70833333333333337</v>
      </c>
      <c r="W30" s="2">
        <v>0.70833333333333337</v>
      </c>
      <c r="X30" s="3">
        <v>0.7084259259259259</v>
      </c>
    </row>
    <row r="31" spans="2:44" ht="17.25" customHeight="1">
      <c r="B31" s="203"/>
      <c r="C31" s="14" t="s">
        <v>41</v>
      </c>
      <c r="D31" s="2">
        <v>0.38767361111111109</v>
      </c>
      <c r="E31" s="2" t="s">
        <v>36</v>
      </c>
      <c r="F31" s="2" t="s">
        <v>36</v>
      </c>
      <c r="G31" s="2">
        <v>0.40694444444444444</v>
      </c>
      <c r="H31" s="2">
        <v>0.34722222222222221</v>
      </c>
      <c r="I31" s="2">
        <v>0.38055555555555554</v>
      </c>
      <c r="J31" s="2" t="s">
        <v>36</v>
      </c>
      <c r="K31" s="2" t="s">
        <v>36</v>
      </c>
      <c r="L31" s="2" t="s">
        <v>36</v>
      </c>
      <c r="M31" s="2">
        <v>0.44097222222222221</v>
      </c>
      <c r="N31" s="2">
        <v>0.42708333333333331</v>
      </c>
      <c r="O31" s="2">
        <v>0.38333333333333336</v>
      </c>
      <c r="P31" s="1">
        <v>0.85763888888888884</v>
      </c>
      <c r="Q31" s="2" t="s">
        <v>36</v>
      </c>
      <c r="R31" s="2" t="s">
        <v>36</v>
      </c>
      <c r="S31" s="2" t="s">
        <v>36</v>
      </c>
      <c r="T31" s="2">
        <v>0.8833333333333333</v>
      </c>
      <c r="U31" s="2" t="s">
        <v>36</v>
      </c>
      <c r="V31" s="2">
        <v>0.89166666666666672</v>
      </c>
      <c r="W31" s="2">
        <v>1.0278703703703704</v>
      </c>
      <c r="X31" s="3">
        <v>1.0298726851851852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21EB-3F18-4DA1-9508-7C4BCE34D167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M33" sqref="M33"/>
      <selection pane="bottomLeft" activeCell="M33" sqref="M33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125101</v>
      </c>
      <c r="E1" s="76" t="s">
        <v>3</v>
      </c>
      <c r="F1" s="77">
        <f>SUM(G5:G208)</f>
        <v>2490170.0899999994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45972</v>
      </c>
      <c r="B2" s="323"/>
      <c r="C2" s="81" t="s">
        <v>34</v>
      </c>
      <c r="D2" s="82">
        <f>AVERAGE(N21,N38,N55,N72,N89,N106,N123,N140,N157,N174,N191,N208)</f>
        <v>592.60447609152652</v>
      </c>
      <c r="E2" s="82" t="s">
        <v>80</v>
      </c>
      <c r="F2" s="83">
        <f>F1/D1</f>
        <v>19.905277255977165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2311</v>
      </c>
      <c r="G5" s="94">
        <f t="shared" ref="G5:G6" si="0">E5*F5</f>
        <v>68983.350000000006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3112.4579124579113</v>
      </c>
      <c r="N5" s="98">
        <f>M5/L5</f>
        <v>183.08575955634774</v>
      </c>
      <c r="O5" s="100">
        <f>L5-I5</f>
        <v>0</v>
      </c>
      <c r="P5" s="101">
        <f>N5-K5</f>
        <v>-28.678946326005189</v>
      </c>
      <c r="Q5" s="102">
        <f>N5/K5</f>
        <v>0.86457164234941997</v>
      </c>
      <c r="R5" s="272">
        <f>Q21</f>
        <v>0.86467753492235622</v>
      </c>
      <c r="S5" s="1">
        <v>0.32184027777777779</v>
      </c>
      <c r="T5" s="2">
        <v>0.3527777777777778</v>
      </c>
      <c r="U5" s="103">
        <v>6.450000000000049</v>
      </c>
      <c r="V5" s="104">
        <v>44.550000000000011</v>
      </c>
      <c r="W5" s="105"/>
      <c r="X5" s="87"/>
      <c r="Y5" s="274"/>
      <c r="Z5" s="275"/>
      <c r="AA5" s="108">
        <f>M5-J5</f>
        <v>-487.54208754208867</v>
      </c>
      <c r="AB5" s="109">
        <f>M5/J5</f>
        <v>0.86457164234941986</v>
      </c>
      <c r="AC5" s="289">
        <f>AB21</f>
        <v>0.86467753492235611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2296</v>
      </c>
      <c r="G6" s="94">
        <f t="shared" si="0"/>
        <v>67777.919999999998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3113.2203389830534</v>
      </c>
      <c r="N6" s="98">
        <f>M6/L6</f>
        <v>183.13060817547372</v>
      </c>
      <c r="O6" s="100">
        <f>L6-I6</f>
        <v>0</v>
      </c>
      <c r="P6" s="101">
        <f>N6-K6</f>
        <v>-28.634097706879203</v>
      </c>
      <c r="Q6" s="102">
        <f>N6/K6</f>
        <v>0.86478342749529269</v>
      </c>
      <c r="R6" s="272"/>
      <c r="S6" s="1">
        <v>0.35694444444444445</v>
      </c>
      <c r="T6" s="2">
        <v>0.38767361111111109</v>
      </c>
      <c r="U6" s="103">
        <v>5.9999999999999787</v>
      </c>
      <c r="V6" s="104">
        <v>44.249999999999964</v>
      </c>
      <c r="W6" s="105"/>
      <c r="X6" s="106"/>
      <c r="Y6" s="264"/>
      <c r="Z6" s="265"/>
      <c r="AA6" s="110">
        <f>M6-J6</f>
        <v>-486.77966101694665</v>
      </c>
      <c r="AB6" s="111">
        <f>M6/J6</f>
        <v>0.86478342749529258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3112.8391257204821</v>
      </c>
      <c r="N21" s="138">
        <f>M21/L21</f>
        <v>183.10818386591072</v>
      </c>
      <c r="O21" s="139">
        <f>L21-I21</f>
        <v>0</v>
      </c>
      <c r="P21" s="140">
        <f>N21-K21</f>
        <v>-28.65652201644221</v>
      </c>
      <c r="Q21" s="141">
        <f>N21/K21</f>
        <v>0.86467753492235622</v>
      </c>
      <c r="R21" s="273"/>
      <c r="S21" s="142">
        <f>S5</f>
        <v>0.32184027777777779</v>
      </c>
      <c r="T21" s="143">
        <f>INDEX(T5:T20,COUNTA(T5:T20))</f>
        <v>0.38767361111111109</v>
      </c>
      <c r="U21" s="144"/>
      <c r="V21" s="144"/>
      <c r="W21" s="145"/>
      <c r="X21" s="146"/>
      <c r="Y21" s="260"/>
      <c r="Z21" s="261"/>
      <c r="AA21" s="147">
        <f>M21-J21</f>
        <v>-487.16087427951788</v>
      </c>
      <c r="AB21" s="148">
        <f>M21/J21</f>
        <v>0.86467753492235611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1438</v>
      </c>
      <c r="G22" s="94">
        <f t="shared" ref="G22:G23" si="5">E22*F22</f>
        <v>36870.32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3139.357186173444</v>
      </c>
      <c r="N22" s="98">
        <f>M22/L22</f>
        <v>285.39610783394943</v>
      </c>
      <c r="O22" s="100">
        <f>L22-I22</f>
        <v>0</v>
      </c>
      <c r="P22" s="101">
        <f>N22-K22</f>
        <v>-41.876619438777823</v>
      </c>
      <c r="Q22" s="102">
        <f>N22/K22</f>
        <v>0.87204366282595669</v>
      </c>
      <c r="R22" s="271">
        <f>Q38</f>
        <v>0.86723976795107449</v>
      </c>
      <c r="S22" s="1">
        <v>0.32361111111111113</v>
      </c>
      <c r="T22" s="2">
        <v>0.34269675925925924</v>
      </c>
      <c r="U22" s="103">
        <v>5.0000000000000622</v>
      </c>
      <c r="V22" s="104">
        <v>27.483333333333285</v>
      </c>
      <c r="W22" s="172"/>
      <c r="X22" s="150"/>
      <c r="Y22" s="274"/>
      <c r="Z22" s="275"/>
      <c r="AA22" s="108">
        <f>M22-J22</f>
        <v>-460.64281382655599</v>
      </c>
      <c r="AB22" s="151">
        <f>M22/J22</f>
        <v>0.87204366282595669</v>
      </c>
      <c r="AC22" s="276">
        <f>AB38</f>
        <v>0.86723976795107449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4539</v>
      </c>
      <c r="G23" s="94">
        <f t="shared" si="5"/>
        <v>129679.23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3104.7691430742925</v>
      </c>
      <c r="N23" s="98">
        <f>M23/L23</f>
        <v>258.73076192285771</v>
      </c>
      <c r="O23" s="100">
        <f>L23-I23</f>
        <v>0</v>
      </c>
      <c r="P23" s="101">
        <f>N23-K23</f>
        <v>-41.26923807714229</v>
      </c>
      <c r="Q23" s="102">
        <f>N23/K23</f>
        <v>0.86243587307619241</v>
      </c>
      <c r="R23" s="272"/>
      <c r="S23" s="1">
        <v>0.3460300925925926</v>
      </c>
      <c r="T23" s="2">
        <v>0.40694444444444444</v>
      </c>
      <c r="U23" s="103">
        <v>4.8000000000000309</v>
      </c>
      <c r="V23" s="104">
        <v>87.716666666666654</v>
      </c>
      <c r="W23" s="105"/>
      <c r="X23" s="106"/>
      <c r="Y23" s="264"/>
      <c r="Z23" s="265"/>
      <c r="AA23" s="110">
        <f>M23-J23</f>
        <v>-495.23085692570749</v>
      </c>
      <c r="AB23" s="102">
        <f>M23/J23</f>
        <v>0.86243587307619241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3122.063164623868</v>
      </c>
      <c r="N38" s="138">
        <f>M38/L38</f>
        <v>271.48375344555376</v>
      </c>
      <c r="O38" s="139">
        <f>L38-I38</f>
        <v>0</v>
      </c>
      <c r="P38" s="140">
        <f>N38-K38</f>
        <v>-41.559724815315803</v>
      </c>
      <c r="Q38" s="141">
        <f>N38/K38</f>
        <v>0.86723976795107449</v>
      </c>
      <c r="R38" s="273"/>
      <c r="S38" s="142">
        <f>S22</f>
        <v>0.32361111111111113</v>
      </c>
      <c r="T38" s="143">
        <f>INDEX(T22:T37,COUNTA(T22:T37))</f>
        <v>0.40694444444444444</v>
      </c>
      <c r="U38" s="144"/>
      <c r="V38" s="155"/>
      <c r="W38" s="134"/>
      <c r="X38" s="138"/>
      <c r="Y38" s="260"/>
      <c r="Z38" s="261"/>
      <c r="AA38" s="156">
        <f>M38-J38</f>
        <v>-477.93683537613197</v>
      </c>
      <c r="AB38" s="141">
        <f>M38/J38</f>
        <v>0.86723976795107449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1863</v>
      </c>
      <c r="G39" s="158">
        <f t="shared" ref="G39:G41" si="9">E39*F39</f>
        <v>26137.89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2302.3686920700306</v>
      </c>
      <c r="N39" s="162">
        <f>M39/L39</f>
        <v>383.72811534500511</v>
      </c>
      <c r="O39" s="164">
        <f>L39-I39</f>
        <v>0</v>
      </c>
      <c r="P39" s="165">
        <f>N39-K39</f>
        <v>-49.605217988328207</v>
      </c>
      <c r="Q39" s="151">
        <f>N39/K39</f>
        <v>0.88552642002693494</v>
      </c>
      <c r="R39" s="271">
        <f>Q55</f>
        <v>0.88597833168615348</v>
      </c>
      <c r="S39" s="166">
        <v>0.25031249999999999</v>
      </c>
      <c r="T39" s="167">
        <v>0.28402777777777777</v>
      </c>
      <c r="U39" s="168"/>
      <c r="V39" s="169">
        <v>48.55</v>
      </c>
      <c r="W39" s="167"/>
      <c r="X39" s="170"/>
      <c r="Y39" s="274"/>
      <c r="Z39" s="275"/>
      <c r="AA39" s="108">
        <f>M39-J39</f>
        <v>-297.63130792996935</v>
      </c>
      <c r="AB39" s="151">
        <f>M39/J39</f>
        <v>0.88552642002693482</v>
      </c>
      <c r="AC39" s="276">
        <f>AB55</f>
        <v>0.88597833168615348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1360</v>
      </c>
      <c r="G40" s="94">
        <f t="shared" si="9"/>
        <v>24112.799999999999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2303.9999999999968</v>
      </c>
      <c r="N40" s="98">
        <f>M40/L40</f>
        <v>383.99999999999949</v>
      </c>
      <c r="O40" s="100">
        <f>L40-I40</f>
        <v>0</v>
      </c>
      <c r="P40" s="101">
        <f>N40-K40</f>
        <v>-49.333333333333826</v>
      </c>
      <c r="Q40" s="102">
        <f>N40/K40</f>
        <v>0.88615384615384496</v>
      </c>
      <c r="R40" s="272"/>
      <c r="S40" s="1">
        <v>0.28749999999999998</v>
      </c>
      <c r="T40" s="2">
        <v>0.31209490740740742</v>
      </c>
      <c r="U40" s="103">
        <v>4.9999999999999822</v>
      </c>
      <c r="V40" s="104">
        <v>35.416666666666714</v>
      </c>
      <c r="W40" s="105"/>
      <c r="X40" s="112"/>
      <c r="Y40" s="264"/>
      <c r="Z40" s="265"/>
      <c r="AA40" s="110">
        <f>M40-J40</f>
        <v>-296.00000000000318</v>
      </c>
      <c r="AB40" s="102">
        <f>M40/J40</f>
        <v>0.88615384615384496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1757</v>
      </c>
      <c r="G41" s="94">
        <f t="shared" si="9"/>
        <v>25458.93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2304.2622950819696</v>
      </c>
      <c r="N41" s="98">
        <f>M41/L41</f>
        <v>384.04371584699493</v>
      </c>
      <c r="O41" s="100">
        <f>L41-I41</f>
        <v>0</v>
      </c>
      <c r="P41" s="101">
        <f>N41-K41</f>
        <v>-49.289617486338386</v>
      </c>
      <c r="Q41" s="102">
        <f>N41/K41</f>
        <v>0.88625472887768064</v>
      </c>
      <c r="R41" s="272"/>
      <c r="S41" s="1">
        <v>0.31545138888888891</v>
      </c>
      <c r="T41" s="2">
        <v>0.34722222222222221</v>
      </c>
      <c r="U41" s="103">
        <v>4.8333333333333428</v>
      </c>
      <c r="V41" s="104">
        <v>45.749999999999957</v>
      </c>
      <c r="W41" s="105"/>
      <c r="X41" s="112"/>
      <c r="Y41" s="264"/>
      <c r="Z41" s="265"/>
      <c r="AA41" s="110">
        <f>M41-J41</f>
        <v>-295.73770491803043</v>
      </c>
      <c r="AB41" s="102">
        <f>M41/J41</f>
        <v>0.88625472887768064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2303.5436623839992</v>
      </c>
      <c r="N55" s="138">
        <f>M55/L55</f>
        <v>383.92394373066651</v>
      </c>
      <c r="O55" s="139">
        <f>L55-I55</f>
        <v>0</v>
      </c>
      <c r="P55" s="140">
        <f>N55-K55</f>
        <v>-49.409389602666806</v>
      </c>
      <c r="Q55" s="141">
        <f>N55/K55</f>
        <v>0.88597833168615348</v>
      </c>
      <c r="R55" s="273"/>
      <c r="S55" s="142">
        <f>S39</f>
        <v>0.25031249999999999</v>
      </c>
      <c r="T55" s="143">
        <f>INDEX(T39:T54,COUNTA(T39:T54))</f>
        <v>0.34722222222222221</v>
      </c>
      <c r="U55" s="144"/>
      <c r="V55" s="155"/>
      <c r="W55" s="134"/>
      <c r="X55" s="138"/>
      <c r="Y55" s="260"/>
      <c r="Z55" s="261"/>
      <c r="AA55" s="156">
        <f>M55-J55</f>
        <v>-296.45633761600084</v>
      </c>
      <c r="AB55" s="141">
        <f>M55/J55</f>
        <v>0.88597833168615348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1203</v>
      </c>
      <c r="G56" s="94">
        <f t="shared" ref="G56:G57" si="14">E56*F56</f>
        <v>23326.170000000002</v>
      </c>
      <c r="H56" s="112"/>
      <c r="I56" s="96">
        <v>6</v>
      </c>
      <c r="J56" s="97">
        <v>2500</v>
      </c>
      <c r="K56" s="98">
        <f t="shared" si="12"/>
        <v>416.66666666666669</v>
      </c>
      <c r="L56" s="113">
        <v>6</v>
      </c>
      <c r="M56" s="97">
        <f>F56/V56*60</f>
        <v>2219.7847257816511</v>
      </c>
      <c r="N56" s="98">
        <f>M56/L56</f>
        <v>369.96412096360854</v>
      </c>
      <c r="O56" s="100">
        <f>L56-I56</f>
        <v>0</v>
      </c>
      <c r="P56" s="101">
        <f>N56-K56</f>
        <v>-46.702545703058149</v>
      </c>
      <c r="Q56" s="102">
        <f>N56/K56</f>
        <v>0.88791389031266044</v>
      </c>
      <c r="R56" s="271">
        <f>Q72</f>
        <v>0.88818336025067002</v>
      </c>
      <c r="S56" s="1">
        <v>0.31700231481481483</v>
      </c>
      <c r="T56" s="2">
        <v>0.33958333333333335</v>
      </c>
      <c r="U56" s="103">
        <v>6.4833333333333609</v>
      </c>
      <c r="V56" s="104">
        <v>32.516666666666659</v>
      </c>
      <c r="W56" s="105"/>
      <c r="X56" s="170"/>
      <c r="Y56" s="274"/>
      <c r="Z56" s="275"/>
      <c r="AA56" s="108">
        <f>M56-J56</f>
        <v>-280.2152742183489</v>
      </c>
      <c r="AB56" s="151">
        <f>M56/J56</f>
        <v>0.88791389031266044</v>
      </c>
      <c r="AC56" s="276">
        <f>AB72</f>
        <v>0.88818336025067002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1962</v>
      </c>
      <c r="G57" s="114">
        <f t="shared" si="14"/>
        <v>38651.4</v>
      </c>
      <c r="H57" s="115"/>
      <c r="I57" s="96">
        <v>6</v>
      </c>
      <c r="J57" s="97">
        <v>2500</v>
      </c>
      <c r="K57" s="98">
        <f t="shared" si="12"/>
        <v>416.66666666666669</v>
      </c>
      <c r="L57" s="99">
        <v>6</v>
      </c>
      <c r="M57" s="97">
        <f>F57/V57*60</f>
        <v>2221.1320754716994</v>
      </c>
      <c r="N57" s="98">
        <f>M57/L57</f>
        <v>370.18867924528325</v>
      </c>
      <c r="O57" s="100">
        <f>L57-I57</f>
        <v>0</v>
      </c>
      <c r="P57" s="101">
        <f>N57-K57</f>
        <v>-46.477987421383432</v>
      </c>
      <c r="Q57" s="102">
        <f>N57/K57</f>
        <v>0.88845283018867982</v>
      </c>
      <c r="R57" s="272"/>
      <c r="S57" s="1">
        <v>0.34375</v>
      </c>
      <c r="T57" s="2">
        <v>0.38055555555555554</v>
      </c>
      <c r="U57" s="103">
        <v>5.9999999999999787</v>
      </c>
      <c r="V57" s="104">
        <v>52.999999999999972</v>
      </c>
      <c r="W57" s="105"/>
      <c r="X57" s="112"/>
      <c r="Y57" s="264"/>
      <c r="Z57" s="265"/>
      <c r="AA57" s="110">
        <f>M57-J57</f>
        <v>-278.86792452830059</v>
      </c>
      <c r="AB57" s="102">
        <f>M57/J57</f>
        <v>0.88845283018867971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2220.458400626675</v>
      </c>
      <c r="N72" s="138">
        <f>M72/L72</f>
        <v>370.07640010444584</v>
      </c>
      <c r="O72" s="139">
        <f>L72-I72</f>
        <v>0</v>
      </c>
      <c r="P72" s="140">
        <f>N72-K72</f>
        <v>-46.590266562220847</v>
      </c>
      <c r="Q72" s="141">
        <f>N72/K72</f>
        <v>0.88818336025067002</v>
      </c>
      <c r="R72" s="273"/>
      <c r="S72" s="142">
        <f>S56</f>
        <v>0.31700231481481483</v>
      </c>
      <c r="T72" s="143">
        <f>INDEX(T56:T71,COUNTA(T56:T71))</f>
        <v>0.38055555555555554</v>
      </c>
      <c r="U72" s="144"/>
      <c r="V72" s="155"/>
      <c r="W72" s="134"/>
      <c r="X72" s="138"/>
      <c r="Y72" s="260"/>
      <c r="Z72" s="261"/>
      <c r="AA72" s="156">
        <f>M72-J72</f>
        <v>-279.54159937332497</v>
      </c>
      <c r="AB72" s="141">
        <f>M72/J72</f>
        <v>0.88818336025067002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2831</v>
      </c>
      <c r="G73" s="158">
        <f t="shared" ref="G73:G76" si="18">E73*F73</f>
        <v>60724.95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2946.400693842148</v>
      </c>
      <c r="N73" s="162">
        <f>M73/L73</f>
        <v>736.60017346053701</v>
      </c>
      <c r="O73" s="164">
        <f>L73-I73</f>
        <v>0</v>
      </c>
      <c r="P73" s="165">
        <f>N73-K73</f>
        <v>-88.399826539462993</v>
      </c>
      <c r="Q73" s="151">
        <f>N73/K73</f>
        <v>0.89284869510368126</v>
      </c>
      <c r="R73" s="271">
        <f>Q89</f>
        <v>0.89146598204220739</v>
      </c>
      <c r="S73" s="166">
        <v>0.25024305555555554</v>
      </c>
      <c r="T73" s="167">
        <v>0.2902777777777778</v>
      </c>
      <c r="U73" s="168"/>
      <c r="V73" s="169">
        <v>57.650000000000063</v>
      </c>
      <c r="W73" s="172"/>
      <c r="X73" s="150"/>
      <c r="Y73" s="274"/>
      <c r="Z73" s="275"/>
      <c r="AA73" s="108">
        <f>M73-J73</f>
        <v>-353.59930615785197</v>
      </c>
      <c r="AB73" s="151">
        <f>M73/J73</f>
        <v>0.89284869510368126</v>
      </c>
      <c r="AC73" s="276">
        <f>AB89</f>
        <v>0.89146598204220739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3153</v>
      </c>
      <c r="G74" s="94">
        <f t="shared" si="18"/>
        <v>56407.17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2942.1461897356148</v>
      </c>
      <c r="N74" s="98">
        <f>M74/L74</f>
        <v>735.53654743390371</v>
      </c>
      <c r="O74" s="100">
        <f>L74-I74</f>
        <v>0</v>
      </c>
      <c r="P74" s="101">
        <f>N74-K74</f>
        <v>-89.463452566096294</v>
      </c>
      <c r="Q74" s="102">
        <f>N74/K74</f>
        <v>0.89155945143503479</v>
      </c>
      <c r="R74" s="272"/>
      <c r="S74" s="1">
        <v>0.29444444444444445</v>
      </c>
      <c r="T74" s="2">
        <v>0.33909722222222222</v>
      </c>
      <c r="U74" s="103">
        <v>5.9999999999999787</v>
      </c>
      <c r="V74" s="104">
        <v>64.299999999999983</v>
      </c>
      <c r="W74" s="105"/>
      <c r="X74" s="106"/>
      <c r="Y74" s="264"/>
      <c r="Z74" s="265"/>
      <c r="AA74" s="110">
        <f>M74-J74</f>
        <v>-357.85381026438517</v>
      </c>
      <c r="AB74" s="102">
        <f>M74/J74</f>
        <v>0.89155945143503479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1328</v>
      </c>
      <c r="G75" s="94">
        <f t="shared" si="18"/>
        <v>29587.84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2940.221402214022</v>
      </c>
      <c r="N75" s="98">
        <f>M75/L75</f>
        <v>588.04428044280439</v>
      </c>
      <c r="O75" s="100">
        <f>L75-I75</f>
        <v>0</v>
      </c>
      <c r="P75" s="101">
        <f>N75-K75</f>
        <v>-71.955719557195607</v>
      </c>
      <c r="Q75" s="102">
        <f>N75/K75</f>
        <v>0.8909761824890976</v>
      </c>
      <c r="R75" s="272"/>
      <c r="S75" s="1">
        <v>0.34305555555555556</v>
      </c>
      <c r="T75" s="2">
        <v>0.361875</v>
      </c>
      <c r="U75" s="103">
        <v>5.7000000000000117</v>
      </c>
      <c r="V75" s="104">
        <v>27.1</v>
      </c>
      <c r="W75" s="105"/>
      <c r="X75" s="106"/>
      <c r="Y75" s="264"/>
      <c r="Z75" s="265"/>
      <c r="AA75" s="110">
        <f>M75-J75</f>
        <v>-359.77859778597804</v>
      </c>
      <c r="AB75" s="102">
        <f>M75/J75</f>
        <v>0.8909761824890976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5287</v>
      </c>
      <c r="G76" s="94">
        <f t="shared" si="18"/>
        <v>88081.42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2938.5826771653542</v>
      </c>
      <c r="N76" s="98">
        <f>M76/L76</f>
        <v>734.64566929133855</v>
      </c>
      <c r="O76" s="100">
        <f>L76-I76</f>
        <v>0</v>
      </c>
      <c r="P76" s="101">
        <f>N76-K76</f>
        <v>-90.35433070866145</v>
      </c>
      <c r="Q76" s="102">
        <f>N76/K76</f>
        <v>0.89047959914101638</v>
      </c>
      <c r="R76" s="272"/>
      <c r="S76" s="1">
        <v>0.36600694444444443</v>
      </c>
      <c r="T76" s="2">
        <v>0.44097222222222221</v>
      </c>
      <c r="U76" s="103">
        <v>5.9499999999999709</v>
      </c>
      <c r="V76" s="104">
        <v>107.95</v>
      </c>
      <c r="W76" s="105"/>
      <c r="X76" s="106"/>
      <c r="Y76" s="264"/>
      <c r="Z76" s="265"/>
      <c r="AA76" s="110">
        <f>M76-J76</f>
        <v>-361.4173228346458</v>
      </c>
      <c r="AB76" s="102">
        <f>M76/J76</f>
        <v>0.89047959914101638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2941.8377407392845</v>
      </c>
      <c r="N89" s="138">
        <f>M89/L89</f>
        <v>692.19711546806695</v>
      </c>
      <c r="O89" s="139">
        <f>L89-I89</f>
        <v>0</v>
      </c>
      <c r="P89" s="140">
        <f>N89-K89</f>
        <v>-84.27347276722719</v>
      </c>
      <c r="Q89" s="141">
        <f>N89/K89</f>
        <v>0.89146598204220739</v>
      </c>
      <c r="R89" s="273"/>
      <c r="S89" s="142">
        <f>S73</f>
        <v>0.25024305555555554</v>
      </c>
      <c r="T89" s="143">
        <f>INDEX(T73:T88,COUNTA(T73:T88))</f>
        <v>0.44097222222222221</v>
      </c>
      <c r="U89" s="144"/>
      <c r="V89" s="155"/>
      <c r="W89" s="88"/>
      <c r="X89" s="90"/>
      <c r="Y89" s="260"/>
      <c r="Z89" s="261"/>
      <c r="AA89" s="156">
        <f>M89-J89</f>
        <v>-358.16225926071547</v>
      </c>
      <c r="AB89" s="141">
        <f>M89/J89</f>
        <v>0.89146598204220739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1788</v>
      </c>
      <c r="G90" s="158">
        <f t="shared" ref="G90:G93" si="23">E90*F90</f>
        <v>32505.84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3111.0681488641849</v>
      </c>
      <c r="N90" s="162">
        <f>M90/L90</f>
        <v>1037.0227162880617</v>
      </c>
      <c r="O90" s="164">
        <f>L90-I90</f>
        <v>0</v>
      </c>
      <c r="P90" s="165">
        <f>N90-K90</f>
        <v>-162.9772837119383</v>
      </c>
      <c r="Q90" s="151">
        <f>N90/K90</f>
        <v>0.86418559690671803</v>
      </c>
      <c r="R90" s="271">
        <f>Q106</f>
        <v>0.86955283977647302</v>
      </c>
      <c r="S90" s="166">
        <v>0.16666666666666666</v>
      </c>
      <c r="T90" s="167">
        <v>0.19061342592592592</v>
      </c>
      <c r="U90" s="168"/>
      <c r="V90" s="169">
        <v>34.483333333333341</v>
      </c>
      <c r="W90" s="172"/>
      <c r="X90" s="150"/>
      <c r="Y90" s="274"/>
      <c r="Z90" s="275"/>
      <c r="AA90" s="108">
        <f>M90-J90</f>
        <v>-488.93185113581512</v>
      </c>
      <c r="AB90" s="151">
        <f>M90/J90</f>
        <v>0.86418559690671803</v>
      </c>
      <c r="AC90" s="276">
        <f>AB106</f>
        <v>0.86955283977647302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2552</v>
      </c>
      <c r="G91" s="94">
        <f t="shared" si="23"/>
        <v>46395.360000000001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3106.9327020628989</v>
      </c>
      <c r="N91" s="98">
        <f>M91/L91</f>
        <v>1035.6442340209662</v>
      </c>
      <c r="O91" s="100">
        <f>L91-I91</f>
        <v>0</v>
      </c>
      <c r="P91" s="101">
        <f>N91-K91</f>
        <v>-164.35576597903378</v>
      </c>
      <c r="Q91" s="102">
        <f>N91/K91</f>
        <v>0.86303686168413851</v>
      </c>
      <c r="R91" s="272"/>
      <c r="S91" s="1">
        <v>0.20069444444444443</v>
      </c>
      <c r="T91" s="2">
        <v>0.23491898148148149</v>
      </c>
      <c r="U91" s="103">
        <v>14.516666666666644</v>
      </c>
      <c r="V91" s="104">
        <v>49.283333333333374</v>
      </c>
      <c r="W91" s="105"/>
      <c r="X91" s="106"/>
      <c r="Y91" s="264"/>
      <c r="Z91" s="265"/>
      <c r="AA91" s="110">
        <f>M91-J91</f>
        <v>-493.0672979371011</v>
      </c>
      <c r="AB91" s="102">
        <f>M91/J91</f>
        <v>0.86303686168413862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6435</v>
      </c>
      <c r="G92" s="94">
        <f t="shared" si="23"/>
        <v>91891.8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3109.5302013422806</v>
      </c>
      <c r="N92" s="98">
        <f>M92/L92</f>
        <v>1036.5100671140935</v>
      </c>
      <c r="O92" s="100">
        <f>L92-I92</f>
        <v>0</v>
      </c>
      <c r="P92" s="101">
        <f>N92-K92</f>
        <v>-163.48993288590646</v>
      </c>
      <c r="Q92" s="102">
        <f>N92/K92</f>
        <v>0.86375838926174464</v>
      </c>
      <c r="R92" s="272"/>
      <c r="S92" s="1">
        <v>0.24583333333333332</v>
      </c>
      <c r="T92" s="2">
        <v>0.33206018518518521</v>
      </c>
      <c r="U92" s="103">
        <v>15.716666666666633</v>
      </c>
      <c r="V92" s="104">
        <v>124.16666666666673</v>
      </c>
      <c r="W92" s="105"/>
      <c r="X92" s="106"/>
      <c r="Y92" s="264"/>
      <c r="Z92" s="265"/>
      <c r="AA92" s="110">
        <f>M92-J92</f>
        <v>-490.46979865771937</v>
      </c>
      <c r="AB92" s="102">
        <f>M92/J92</f>
        <v>0.86375838926174464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5378</v>
      </c>
      <c r="G93" s="94">
        <f t="shared" si="23"/>
        <v>75453.34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2672.2981366459626</v>
      </c>
      <c r="N93" s="98">
        <f>M93/L93</f>
        <v>890.76604554865423</v>
      </c>
      <c r="O93" s="100">
        <f>L93-I93</f>
        <v>0</v>
      </c>
      <c r="P93" s="101">
        <f>N93-K93</f>
        <v>-109.23395445134577</v>
      </c>
      <c r="Q93" s="102">
        <f>N93/K93</f>
        <v>0.89076604554865424</v>
      </c>
      <c r="R93" s="272"/>
      <c r="S93" s="1">
        <v>0.34322916666666664</v>
      </c>
      <c r="T93" s="2">
        <v>0.42708333333333331</v>
      </c>
      <c r="U93" s="103">
        <v>16.083333333333265</v>
      </c>
      <c r="V93" s="104">
        <v>120.75000000000001</v>
      </c>
      <c r="W93" s="105"/>
      <c r="X93" s="106"/>
      <c r="Y93" s="264"/>
      <c r="Z93" s="265"/>
      <c r="AA93" s="110">
        <f>M93-J93</f>
        <v>-327.70186335403741</v>
      </c>
      <c r="AB93" s="102">
        <f>M93/J93</f>
        <v>0.89076604554865424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2999.957297228832</v>
      </c>
      <c r="N106" s="138">
        <f t="shared" ref="N106:N112" si="28">M106/L106</f>
        <v>999.98576574294395</v>
      </c>
      <c r="O106" s="139">
        <f t="shared" ref="O106:O112" si="29">L106-I106</f>
        <v>0</v>
      </c>
      <c r="P106" s="140">
        <f t="shared" ref="P106:P112" si="30">N106-K106</f>
        <v>-150.01423425705605</v>
      </c>
      <c r="Q106" s="141">
        <f t="shared" ref="Q106:Q112" si="31">N106/K106</f>
        <v>0.86955283977647302</v>
      </c>
      <c r="R106" s="273"/>
      <c r="S106" s="142">
        <f>S90</f>
        <v>0.16666666666666666</v>
      </c>
      <c r="T106" s="143">
        <f>INDEX(T90:T105,COUNTA(T90:T105))</f>
        <v>0.42708333333333331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-450.04270277116802</v>
      </c>
      <c r="AB106" s="141">
        <f t="shared" ref="AB106:AB112" si="33">M106/J106</f>
        <v>0.86955283977647302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1825</v>
      </c>
      <c r="G107" s="158">
        <f t="shared" ref="G107:G112" si="34">E107*F107</f>
        <v>45679.75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2909.6545615589002</v>
      </c>
      <c r="N107" s="162">
        <f t="shared" si="28"/>
        <v>727.41364038972506</v>
      </c>
      <c r="O107" s="164">
        <f t="shared" si="29"/>
        <v>0</v>
      </c>
      <c r="P107" s="165">
        <f t="shared" si="30"/>
        <v>-97.58635961027494</v>
      </c>
      <c r="Q107" s="151">
        <f t="shared" si="31"/>
        <v>0.88171350350269706</v>
      </c>
      <c r="R107" s="271">
        <f>Q123</f>
        <v>0.88640756493127926</v>
      </c>
      <c r="S107" s="166">
        <v>0.16692129629629629</v>
      </c>
      <c r="T107" s="167">
        <v>0.19305555555555556</v>
      </c>
      <c r="U107" s="168"/>
      <c r="V107" s="169">
        <v>37.633333333333354</v>
      </c>
      <c r="W107" s="167"/>
      <c r="X107" s="170"/>
      <c r="Y107" s="274"/>
      <c r="Z107" s="275"/>
      <c r="AA107" s="108">
        <f t="shared" si="32"/>
        <v>-390.34543844109976</v>
      </c>
      <c r="AB107" s="151">
        <f t="shared" si="33"/>
        <v>0.88171350350269706</v>
      </c>
      <c r="AC107" s="276">
        <f>AB123</f>
        <v>0.88640756493127926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1353</v>
      </c>
      <c r="G108" s="94">
        <f t="shared" si="34"/>
        <v>34433.85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2907.9402985074594</v>
      </c>
      <c r="N108" s="98">
        <f t="shared" si="28"/>
        <v>726.98507462686484</v>
      </c>
      <c r="O108" s="100">
        <f t="shared" si="29"/>
        <v>0</v>
      </c>
      <c r="P108" s="101">
        <f t="shared" si="30"/>
        <v>-98.014925373135156</v>
      </c>
      <c r="Q108" s="102">
        <f t="shared" si="31"/>
        <v>0.88119402985074524</v>
      </c>
      <c r="R108" s="272"/>
      <c r="S108" s="1">
        <v>0.20353009259259258</v>
      </c>
      <c r="T108" s="2">
        <v>0.22291666666666668</v>
      </c>
      <c r="U108" s="103">
        <v>15.083333333333307</v>
      </c>
      <c r="V108" s="104">
        <v>27.9166666666667</v>
      </c>
      <c r="W108" s="105"/>
      <c r="X108" s="112"/>
      <c r="Y108" s="264"/>
      <c r="Z108" s="265"/>
      <c r="AA108" s="110">
        <f t="shared" si="32"/>
        <v>-392.05970149254063</v>
      </c>
      <c r="AB108" s="102">
        <f t="shared" si="33"/>
        <v>0.88119402985074524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325</v>
      </c>
      <c r="G109" s="94">
        <f t="shared" si="34"/>
        <v>8687.25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2925.0000000000045</v>
      </c>
      <c r="N109" s="98">
        <f t="shared" si="28"/>
        <v>731.25000000000114</v>
      </c>
      <c r="O109" s="100">
        <f t="shared" si="29"/>
        <v>0</v>
      </c>
      <c r="P109" s="101">
        <f t="shared" si="30"/>
        <v>-93.749999999998863</v>
      </c>
      <c r="Q109" s="102">
        <f t="shared" si="31"/>
        <v>0.8863636363636378</v>
      </c>
      <c r="R109" s="272"/>
      <c r="S109" s="1">
        <v>0.23356481481481481</v>
      </c>
      <c r="T109" s="2">
        <v>0.23819444444444443</v>
      </c>
      <c r="U109" s="103">
        <v>15.333333333333306</v>
      </c>
      <c r="V109" s="104">
        <v>6.6666666666666563</v>
      </c>
      <c r="W109" s="105"/>
      <c r="X109" s="112"/>
      <c r="Y109" s="264"/>
      <c r="Z109" s="265"/>
      <c r="AA109" s="110">
        <f t="shared" si="32"/>
        <v>-374.99999999999545</v>
      </c>
      <c r="AB109" s="102">
        <f t="shared" si="33"/>
        <v>0.8863636363636378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2064</v>
      </c>
      <c r="G110" s="94">
        <f t="shared" si="34"/>
        <v>61920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2683.4236186348849</v>
      </c>
      <c r="N110" s="98">
        <f t="shared" si="28"/>
        <v>670.85590465872122</v>
      </c>
      <c r="O110" s="100">
        <f t="shared" si="29"/>
        <v>0</v>
      </c>
      <c r="P110" s="101">
        <f t="shared" si="30"/>
        <v>-79.144095341278785</v>
      </c>
      <c r="Q110" s="102">
        <f t="shared" si="31"/>
        <v>0.89447453954496159</v>
      </c>
      <c r="R110" s="272"/>
      <c r="S110" s="1">
        <v>0.24861111111111112</v>
      </c>
      <c r="T110" s="2">
        <v>0.28065972222222224</v>
      </c>
      <c r="U110" s="103">
        <v>15.000000000000027</v>
      </c>
      <c r="V110" s="104">
        <v>46.15000000000002</v>
      </c>
      <c r="W110" s="105"/>
      <c r="X110" s="106"/>
      <c r="Y110" s="264"/>
      <c r="Z110" s="265"/>
      <c r="AA110" s="110">
        <f t="shared" si="32"/>
        <v>-316.57638136511514</v>
      </c>
      <c r="AB110" s="102">
        <f t="shared" si="33"/>
        <v>0.89447453954496159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1971</v>
      </c>
      <c r="G111" s="94">
        <f t="shared" si="34"/>
        <v>48920.22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2910.4183757178066</v>
      </c>
      <c r="N111" s="98">
        <f t="shared" si="28"/>
        <v>727.60459392945165</v>
      </c>
      <c r="O111" s="100">
        <f t="shared" si="29"/>
        <v>0</v>
      </c>
      <c r="P111" s="101">
        <f t="shared" si="30"/>
        <v>-97.395406070548347</v>
      </c>
      <c r="Q111" s="102">
        <f t="shared" si="31"/>
        <v>0.88194496233872932</v>
      </c>
      <c r="R111" s="272"/>
      <c r="S111" s="1">
        <v>0.29192129629629632</v>
      </c>
      <c r="T111" s="2">
        <v>0.32013888888888886</v>
      </c>
      <c r="U111" s="103">
        <v>16.216666666666669</v>
      </c>
      <c r="V111" s="104">
        <v>40.633333333333262</v>
      </c>
      <c r="W111" s="105"/>
      <c r="X111" s="106"/>
      <c r="Y111" s="264"/>
      <c r="Z111" s="265"/>
      <c r="AA111" s="110">
        <f t="shared" si="32"/>
        <v>-389.58162428219339</v>
      </c>
      <c r="AB111" s="102">
        <f t="shared" si="33"/>
        <v>0.88194496233872932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3351</v>
      </c>
      <c r="G112" s="114">
        <f t="shared" si="34"/>
        <v>100530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2682.5883922615062</v>
      </c>
      <c r="N112" s="98">
        <f t="shared" si="28"/>
        <v>894.1961307538354</v>
      </c>
      <c r="O112" s="100">
        <f t="shared" si="29"/>
        <v>0</v>
      </c>
      <c r="P112" s="101">
        <f t="shared" si="30"/>
        <v>-105.8038692461646</v>
      </c>
      <c r="Q112" s="102">
        <f t="shared" si="31"/>
        <v>0.89419613075383542</v>
      </c>
      <c r="R112" s="272"/>
      <c r="S112" s="1">
        <v>0.33128472222222222</v>
      </c>
      <c r="T112" s="2">
        <v>0.38333333333333336</v>
      </c>
      <c r="U112" s="103">
        <v>16.050000000000033</v>
      </c>
      <c r="V112" s="104">
        <v>74.950000000000045</v>
      </c>
      <c r="W112" s="105"/>
      <c r="X112" s="3"/>
      <c r="Y112" s="264"/>
      <c r="Z112" s="265"/>
      <c r="AA112" s="110">
        <f t="shared" si="32"/>
        <v>-317.41160773849379</v>
      </c>
      <c r="AB112" s="102">
        <f t="shared" si="33"/>
        <v>0.89419613075383542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2836.5042077800936</v>
      </c>
      <c r="N123" s="138">
        <f t="shared" ref="N123:N128" si="39">M123/L123</f>
        <v>739.95761942089393</v>
      </c>
      <c r="O123" s="139">
        <f t="shared" ref="O123:O128" si="40">L123-I123</f>
        <v>0</v>
      </c>
      <c r="P123" s="140">
        <f t="shared" ref="P123:P128" si="41">N123-K123</f>
        <v>-94.824989274758195</v>
      </c>
      <c r="Q123" s="141">
        <f t="shared" ref="Q123:Q128" si="42">N123/K123</f>
        <v>0.88640756493127926</v>
      </c>
      <c r="R123" s="273"/>
      <c r="S123" s="142">
        <f>S107</f>
        <v>0.16692129629629629</v>
      </c>
      <c r="T123" s="143">
        <f>INDEX(T107:T122,COUNTA(T107:T122))</f>
        <v>0.38333333333333336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-363.49579221990643</v>
      </c>
      <c r="AB123" s="141">
        <f t="shared" ref="AB123:AB128" si="44">M123/J123</f>
        <v>0.88640756493127926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272</v>
      </c>
      <c r="G124" s="158">
        <f t="shared" ref="G124:G128" si="45">E124*F124</f>
        <v>3650.24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3189.5765472313033</v>
      </c>
      <c r="N124" s="162">
        <f t="shared" si="39"/>
        <v>531.59609120521725</v>
      </c>
      <c r="O124" s="164">
        <f t="shared" si="40"/>
        <v>0</v>
      </c>
      <c r="P124" s="165">
        <f t="shared" si="41"/>
        <v>-68.403908794782751</v>
      </c>
      <c r="Q124" s="151">
        <f t="shared" si="42"/>
        <v>0.88599348534202871</v>
      </c>
      <c r="R124" s="271">
        <f>Q140</f>
        <v>0.87018703199615188</v>
      </c>
      <c r="S124" s="166">
        <v>0.70833333333333337</v>
      </c>
      <c r="T124" s="167">
        <v>0.71188657407407407</v>
      </c>
      <c r="U124" s="168"/>
      <c r="V124" s="169">
        <v>5.1166666666666138</v>
      </c>
      <c r="W124" s="167"/>
      <c r="X124" s="170"/>
      <c r="Y124" s="274"/>
      <c r="Z124" s="275"/>
      <c r="AA124" s="108">
        <f t="shared" si="43"/>
        <v>-410.42345276869673</v>
      </c>
      <c r="AB124" s="151">
        <f t="shared" si="44"/>
        <v>0.88599348534202871</v>
      </c>
      <c r="AC124" s="276">
        <f>AB140</f>
        <v>0.87018703199615188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1857</v>
      </c>
      <c r="G125" s="94">
        <f t="shared" si="45"/>
        <v>47613.48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3140.0657585720992</v>
      </c>
      <c r="N125" s="98">
        <f t="shared" si="39"/>
        <v>285.46052350655447</v>
      </c>
      <c r="O125" s="100">
        <f t="shared" si="40"/>
        <v>0</v>
      </c>
      <c r="P125" s="101">
        <f t="shared" si="41"/>
        <v>-41.812203766172786</v>
      </c>
      <c r="Q125" s="102">
        <f t="shared" si="42"/>
        <v>0.87224048849224978</v>
      </c>
      <c r="R125" s="272"/>
      <c r="S125" s="1">
        <v>0.71597222222222223</v>
      </c>
      <c r="T125" s="2">
        <v>0.74061342592592594</v>
      </c>
      <c r="U125" s="103">
        <v>5.8833333333333471</v>
      </c>
      <c r="V125" s="104">
        <v>35.483333333333334</v>
      </c>
      <c r="W125" s="105"/>
      <c r="X125" s="112"/>
      <c r="Y125" s="264"/>
      <c r="Z125" s="265"/>
      <c r="AA125" s="110">
        <f t="shared" si="43"/>
        <v>-459.93424142790082</v>
      </c>
      <c r="AB125" s="102">
        <f t="shared" si="44"/>
        <v>0.87224048849224978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2274</v>
      </c>
      <c r="G126" s="94">
        <f t="shared" si="45"/>
        <v>67128.479999999996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3115.0684931506871</v>
      </c>
      <c r="N126" s="98">
        <f t="shared" si="39"/>
        <v>183.23932312651101</v>
      </c>
      <c r="O126" s="100">
        <f t="shared" si="40"/>
        <v>0</v>
      </c>
      <c r="P126" s="101">
        <f t="shared" si="41"/>
        <v>-28.525382755841918</v>
      </c>
      <c r="Q126" s="102">
        <f t="shared" si="42"/>
        <v>0.86529680365296868</v>
      </c>
      <c r="R126" s="272"/>
      <c r="S126" s="1">
        <v>0.74458333333333337</v>
      </c>
      <c r="T126" s="2">
        <v>0.77500000000000002</v>
      </c>
      <c r="U126" s="103">
        <v>5.7166666666667076</v>
      </c>
      <c r="V126" s="104">
        <v>43.799999999999969</v>
      </c>
      <c r="W126" s="105"/>
      <c r="X126" s="112"/>
      <c r="Y126" s="264"/>
      <c r="Z126" s="265"/>
      <c r="AA126" s="110">
        <f t="shared" si="43"/>
        <v>-484.93150684931288</v>
      </c>
      <c r="AB126" s="102">
        <f t="shared" si="44"/>
        <v>0.86529680365296868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2377</v>
      </c>
      <c r="G127" s="94">
        <f t="shared" si="45"/>
        <v>70953.45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3115.1073898798682</v>
      </c>
      <c r="N127" s="98">
        <f t="shared" si="39"/>
        <v>183.241611169404</v>
      </c>
      <c r="O127" s="100">
        <f t="shared" si="40"/>
        <v>0</v>
      </c>
      <c r="P127" s="101">
        <f t="shared" si="41"/>
        <v>-28.523094712948932</v>
      </c>
      <c r="Q127" s="102">
        <f t="shared" si="42"/>
        <v>0.86530760829996334</v>
      </c>
      <c r="R127" s="272"/>
      <c r="S127" s="1">
        <v>0.77862268518518518</v>
      </c>
      <c r="T127" s="2">
        <v>0.81041666666666667</v>
      </c>
      <c r="U127" s="103">
        <v>5.2166666666666295</v>
      </c>
      <c r="V127" s="104">
        <v>45.783333333333346</v>
      </c>
      <c r="W127" s="105"/>
      <c r="X127" s="106"/>
      <c r="Y127" s="264"/>
      <c r="Z127" s="265"/>
      <c r="AA127" s="110">
        <f t="shared" si="43"/>
        <v>-484.89261012013185</v>
      </c>
      <c r="AB127" s="102">
        <f t="shared" si="44"/>
        <v>0.86530760829996334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3207</v>
      </c>
      <c r="G128" s="94">
        <f t="shared" si="45"/>
        <v>91623.99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3103.5483870967773</v>
      </c>
      <c r="N128" s="98">
        <f t="shared" si="39"/>
        <v>258.6290322580648</v>
      </c>
      <c r="O128" s="100">
        <f t="shared" si="40"/>
        <v>0</v>
      </c>
      <c r="P128" s="101">
        <f t="shared" si="41"/>
        <v>-41.370967741935203</v>
      </c>
      <c r="Q128" s="102">
        <f t="shared" si="42"/>
        <v>0.86209677419354935</v>
      </c>
      <c r="R128" s="272"/>
      <c r="S128" s="1">
        <v>0.81458333333333333</v>
      </c>
      <c r="T128" s="2">
        <v>0.85763888888888884</v>
      </c>
      <c r="U128" s="103">
        <v>5.9999999999999787</v>
      </c>
      <c r="V128" s="104">
        <v>61.999999999999943</v>
      </c>
      <c r="W128" s="105"/>
      <c r="X128" s="106"/>
      <c r="Y128" s="264"/>
      <c r="Z128" s="265"/>
      <c r="AA128" s="110">
        <f t="shared" si="43"/>
        <v>-496.45161290322267</v>
      </c>
      <c r="AB128" s="102">
        <f t="shared" si="44"/>
        <v>0.86209677419354924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3132.6733151861467</v>
      </c>
      <c r="N140" s="138">
        <f>M140/L140</f>
        <v>248.62486628461482</v>
      </c>
      <c r="O140" s="139">
        <f>L140-I140</f>
        <v>0</v>
      </c>
      <c r="P140" s="140">
        <f>N140-K140</f>
        <v>-37.089419429670897</v>
      </c>
      <c r="Q140" s="141">
        <f>N140/K140</f>
        <v>0.87018703199615188</v>
      </c>
      <c r="R140" s="273"/>
      <c r="S140" s="142">
        <f>S124</f>
        <v>0.70833333333333337</v>
      </c>
      <c r="T140" s="143">
        <f>INDEX(T124:T139,COUNTA(T124:T139))</f>
        <v>0.85763888888888884</v>
      </c>
      <c r="U140" s="144"/>
      <c r="V140" s="155"/>
      <c r="W140" s="134"/>
      <c r="X140" s="138"/>
      <c r="Y140" s="260"/>
      <c r="Z140" s="261"/>
      <c r="AA140" s="156">
        <f>M140-J140</f>
        <v>-467.32668481385326</v>
      </c>
      <c r="AB140" s="141">
        <f>M140/J140</f>
        <v>0.87018703199615188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2539</v>
      </c>
      <c r="G141" s="158">
        <f t="shared" ref="G141:G143" si="49">E141*F141</f>
        <v>56391.19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2646.3231036479447</v>
      </c>
      <c r="N141" s="162">
        <f>M141/L141</f>
        <v>661.58077591198617</v>
      </c>
      <c r="O141" s="164">
        <f>L141-I141</f>
        <v>0</v>
      </c>
      <c r="P141" s="165">
        <f>N141-K141</f>
        <v>-88.419224088013834</v>
      </c>
      <c r="Q141" s="151">
        <f>N141/K141</f>
        <v>0.88210770121598159</v>
      </c>
      <c r="R141" s="271">
        <f>Q157</f>
        <v>0.88779928529285757</v>
      </c>
      <c r="S141" s="166">
        <v>0.70863425925925927</v>
      </c>
      <c r="T141" s="167">
        <v>0.74861111111111112</v>
      </c>
      <c r="U141" s="168"/>
      <c r="V141" s="169">
        <v>57.566666666666663</v>
      </c>
      <c r="W141" s="172"/>
      <c r="X141" s="150"/>
      <c r="Y141" s="274"/>
      <c r="Z141" s="275"/>
      <c r="AA141" s="108">
        <f>M141-J141</f>
        <v>-353.67689635205534</v>
      </c>
      <c r="AB141" s="151">
        <f>M141/J141</f>
        <v>0.88210770121598159</v>
      </c>
      <c r="AC141" s="276">
        <f>AB157</f>
        <v>0.88779928529285757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3121</v>
      </c>
      <c r="G142" s="94">
        <f t="shared" si="49"/>
        <v>52120.7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2938.1799163179867</v>
      </c>
      <c r="N142" s="98">
        <f>M142/L142</f>
        <v>979.39330543932886</v>
      </c>
      <c r="O142" s="100">
        <f>L142-I142</f>
        <v>0</v>
      </c>
      <c r="P142" s="101">
        <f>N142-K142</f>
        <v>-120.60669456067114</v>
      </c>
      <c r="Q142" s="102">
        <f>N142/K142</f>
        <v>0.89035755039938991</v>
      </c>
      <c r="R142" s="272"/>
      <c r="S142" s="1">
        <v>0.75296296296296295</v>
      </c>
      <c r="T142" s="2">
        <v>0.79722222222222228</v>
      </c>
      <c r="U142" s="103">
        <v>6.2666666666666337</v>
      </c>
      <c r="V142" s="104">
        <v>63.733333333333434</v>
      </c>
      <c r="W142" s="105"/>
      <c r="X142" s="106"/>
      <c r="Y142" s="264"/>
      <c r="Z142" s="265"/>
      <c r="AA142" s="110">
        <f>M142-J142</f>
        <v>-361.82008368201332</v>
      </c>
      <c r="AB142" s="102">
        <f>M142/J142</f>
        <v>0.89035755039938991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5769</v>
      </c>
      <c r="G143" s="94">
        <f t="shared" si="49"/>
        <v>103207.41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2938.3701188455002</v>
      </c>
      <c r="N143" s="98">
        <f>M143/L143</f>
        <v>734.59252971137505</v>
      </c>
      <c r="O143" s="100">
        <f>L143-I143</f>
        <v>0</v>
      </c>
      <c r="P143" s="101">
        <f>N143-K143</f>
        <v>-90.40747028862495</v>
      </c>
      <c r="Q143" s="102">
        <f>N143/K143</f>
        <v>0.89041518752893944</v>
      </c>
      <c r="R143" s="272"/>
      <c r="S143" s="1">
        <v>0.80152777777777773</v>
      </c>
      <c r="T143" s="2">
        <v>0.8833333333333333</v>
      </c>
      <c r="U143" s="103">
        <v>6.1999999999998501</v>
      </c>
      <c r="V143" s="104">
        <v>117.80000000000003</v>
      </c>
      <c r="W143" s="105"/>
      <c r="X143" s="106"/>
      <c r="Y143" s="264"/>
      <c r="Z143" s="265"/>
      <c r="AA143" s="110">
        <f>M143-J143</f>
        <v>-361.6298811544998</v>
      </c>
      <c r="AB143" s="102">
        <f>M143/J143</f>
        <v>0.89041518752893944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2840.9577129371442</v>
      </c>
      <c r="N157" s="138">
        <f>M157/L157</f>
        <v>774.8066489828575</v>
      </c>
      <c r="O157" s="139">
        <f>L157-I157</f>
        <v>0</v>
      </c>
      <c r="P157" s="140">
        <f>N157-K157</f>
        <v>-97.920623744415252</v>
      </c>
      <c r="Q157" s="141">
        <f>N157/K157</f>
        <v>0.88779928529285757</v>
      </c>
      <c r="R157" s="273"/>
      <c r="S157" s="142">
        <f>S141</f>
        <v>0.70863425925925927</v>
      </c>
      <c r="T157" s="143">
        <f>INDEX(T141:T156,COUNTA(T141:T156))</f>
        <v>0.8833333333333333</v>
      </c>
      <c r="U157" s="144"/>
      <c r="V157" s="155"/>
      <c r="W157" s="88"/>
      <c r="X157" s="90"/>
      <c r="Y157" s="260"/>
      <c r="Z157" s="261"/>
      <c r="AA157" s="156">
        <f>M157-J157</f>
        <v>-359.04228706285585</v>
      </c>
      <c r="AB157" s="141">
        <f>M157/J157</f>
        <v>0.88779928529285757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2026</v>
      </c>
      <c r="G158" s="158">
        <f t="shared" ref="G158:G160" si="54">E158*F158</f>
        <v>45139.28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2942.1540943928994</v>
      </c>
      <c r="N158" s="162">
        <f>M158/L158</f>
        <v>588.43081887857988</v>
      </c>
      <c r="O158" s="164">
        <f>L158-I158</f>
        <v>0</v>
      </c>
      <c r="P158" s="165">
        <f>N158-K158</f>
        <v>-71.569181121420115</v>
      </c>
      <c r="Q158" s="151">
        <f>N158/K158</f>
        <v>0.89156184678572714</v>
      </c>
      <c r="R158" s="271">
        <f>Q174</f>
        <v>0.89089762859584221</v>
      </c>
      <c r="S158" s="166">
        <v>0.70833333333333337</v>
      </c>
      <c r="T158" s="167">
        <v>0.73702546296296301</v>
      </c>
      <c r="U158" s="168"/>
      <c r="V158" s="169">
        <v>41.316666666666677</v>
      </c>
      <c r="W158" s="172"/>
      <c r="X158" s="150"/>
      <c r="Y158" s="274"/>
      <c r="Z158" s="275"/>
      <c r="AA158" s="108">
        <f>M158-J158</f>
        <v>-357.84590560710058</v>
      </c>
      <c r="AB158" s="151">
        <f>M158/J158</f>
        <v>0.89156184678572714</v>
      </c>
      <c r="AC158" s="276">
        <f>AB174</f>
        <v>0.89089762859584221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1314</v>
      </c>
      <c r="G159" s="94">
        <f t="shared" si="54"/>
        <v>23888.52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2939.9627097576154</v>
      </c>
      <c r="N159" s="98">
        <f>M159/L159</f>
        <v>734.99067743940384</v>
      </c>
      <c r="O159" s="100">
        <f>L159-I159</f>
        <v>0</v>
      </c>
      <c r="P159" s="101">
        <f>N159-K159</f>
        <v>-90.009322560596161</v>
      </c>
      <c r="Q159" s="102">
        <f>N159/K159</f>
        <v>0.89089779083564102</v>
      </c>
      <c r="R159" s="272"/>
      <c r="S159" s="1">
        <v>0.74109953703703701</v>
      </c>
      <c r="T159" s="2">
        <v>0.75972222222222219</v>
      </c>
      <c r="U159" s="103">
        <v>5.8666666666665712</v>
      </c>
      <c r="V159" s="104">
        <v>26.816666666666649</v>
      </c>
      <c r="W159" s="105"/>
      <c r="X159" s="106"/>
      <c r="Y159" s="264"/>
      <c r="Z159" s="265"/>
      <c r="AA159" s="110">
        <f>M159-J159</f>
        <v>-360.03729024238464</v>
      </c>
      <c r="AB159" s="102">
        <f>M159/J159</f>
        <v>0.89089779083564102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9001</v>
      </c>
      <c r="G160" s="94">
        <f t="shared" si="54"/>
        <v>149956.66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2937.7697189483224</v>
      </c>
      <c r="N160" s="98">
        <f>M160/L160</f>
        <v>734.4424297370806</v>
      </c>
      <c r="O160" s="100">
        <f>L160-I160</f>
        <v>0</v>
      </c>
      <c r="P160" s="101">
        <f>N160-K160</f>
        <v>-90.557570262919398</v>
      </c>
      <c r="Q160" s="102">
        <f>N160/K160</f>
        <v>0.89023324816615834</v>
      </c>
      <c r="R160" s="272"/>
      <c r="S160" s="1">
        <v>0.76400462962962967</v>
      </c>
      <c r="T160" s="2">
        <v>0.89166666666666672</v>
      </c>
      <c r="U160" s="103">
        <v>6.166666666666778</v>
      </c>
      <c r="V160" s="104">
        <v>183.83333333333334</v>
      </c>
      <c r="W160" s="105"/>
      <c r="X160" s="106"/>
      <c r="Y160" s="264"/>
      <c r="Z160" s="265"/>
      <c r="AA160" s="110">
        <f>M160-J160</f>
        <v>-362.23028105167759</v>
      </c>
      <c r="AB160" s="102">
        <f>M160/J160</f>
        <v>0.89023324816615834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2939.9621743662792</v>
      </c>
      <c r="N174" s="138">
        <f>M174/L174</f>
        <v>678.45280946914136</v>
      </c>
      <c r="O174" s="139">
        <f>L174-I174</f>
        <v>0</v>
      </c>
      <c r="P174" s="140">
        <f>N174-K174</f>
        <v>-83.08565206932019</v>
      </c>
      <c r="Q174" s="141">
        <f>N174/K174</f>
        <v>0.89089762859584221</v>
      </c>
      <c r="R174" s="273"/>
      <c r="S174" s="142">
        <f>S158</f>
        <v>0.70833333333333337</v>
      </c>
      <c r="T174" s="143">
        <f>INDEX(T158:T173,COUNTA(T158:T173))</f>
        <v>0.89166666666666672</v>
      </c>
      <c r="U174" s="144"/>
      <c r="V174" s="155"/>
      <c r="W174" s="88"/>
      <c r="X174" s="90"/>
      <c r="Y174" s="260"/>
      <c r="Z174" s="261"/>
      <c r="AA174" s="156">
        <f>M174-J174</f>
        <v>-360.03782563372079</v>
      </c>
      <c r="AB174" s="141">
        <f>M174/J174</f>
        <v>0.89089762859584221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1305</v>
      </c>
      <c r="G175" s="158">
        <f t="shared" ref="G175:G178" si="59">E175*F175</f>
        <v>18309.149999999998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2672.3549488054655</v>
      </c>
      <c r="N175" s="162">
        <f>M175/L175</f>
        <v>890.7849829351552</v>
      </c>
      <c r="O175" s="164">
        <f>L175-I175</f>
        <v>0</v>
      </c>
      <c r="P175" s="165">
        <f>N175-K175</f>
        <v>-109.2150170648448</v>
      </c>
      <c r="Q175" s="151">
        <f>N175/K175</f>
        <v>0.89078498293515518</v>
      </c>
      <c r="R175" s="271">
        <f>Q191</f>
        <v>0.88304273236677855</v>
      </c>
      <c r="S175" s="166">
        <v>0.70833333333333337</v>
      </c>
      <c r="T175" s="167">
        <v>0.72868055555555555</v>
      </c>
      <c r="U175" s="168"/>
      <c r="V175" s="169">
        <v>29.299999999999944</v>
      </c>
      <c r="W175" s="172"/>
      <c r="X175" s="150"/>
      <c r="Y175" s="274"/>
      <c r="Z175" s="275"/>
      <c r="AA175" s="108">
        <f>M175-J175</f>
        <v>-327.64505119453452</v>
      </c>
      <c r="AB175" s="151">
        <f>M175/J175</f>
        <v>0.89078498293515518</v>
      </c>
      <c r="AC175" s="276">
        <f>AB191</f>
        <v>0.88304273236677866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2237</v>
      </c>
      <c r="G176" s="94">
        <f t="shared" si="59"/>
        <v>40668.659999999996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2672.8177895784956</v>
      </c>
      <c r="N176" s="98">
        <f>M176/L176</f>
        <v>668.20444739462391</v>
      </c>
      <c r="O176" s="100">
        <f>L176-I176</f>
        <v>0</v>
      </c>
      <c r="P176" s="101">
        <f>N176-K176</f>
        <v>-81.795552605376088</v>
      </c>
      <c r="Q176" s="102">
        <f>N176/K176</f>
        <v>0.8909392631928319</v>
      </c>
      <c r="R176" s="272"/>
      <c r="S176" s="1">
        <v>0.73888888888888893</v>
      </c>
      <c r="T176" s="2">
        <v>0.77376157407407409</v>
      </c>
      <c r="U176" s="103">
        <v>14.70000000000006</v>
      </c>
      <c r="V176" s="104">
        <v>50.216666666666626</v>
      </c>
      <c r="W176" s="105"/>
      <c r="X176" s="106"/>
      <c r="Y176" s="264"/>
      <c r="Z176" s="265"/>
      <c r="AA176" s="110">
        <f>M176-J176</f>
        <v>-327.18221042150435</v>
      </c>
      <c r="AB176" s="102">
        <f>M176/J176</f>
        <v>0.8909392631928319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5500</v>
      </c>
      <c r="G177" s="94">
        <f t="shared" si="59"/>
        <v>78540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3108.8082901554417</v>
      </c>
      <c r="N177" s="98">
        <f>M177/L177</f>
        <v>1036.269430051814</v>
      </c>
      <c r="O177" s="100">
        <f>L177-I177</f>
        <v>0</v>
      </c>
      <c r="P177" s="101">
        <f>N177-K177</f>
        <v>-163.73056994818603</v>
      </c>
      <c r="Q177" s="102">
        <f>N177/K177</f>
        <v>0.86355785837651167</v>
      </c>
      <c r="R177" s="272"/>
      <c r="S177" s="1">
        <v>0.78402777777777777</v>
      </c>
      <c r="T177" s="2">
        <v>0.85774305555555552</v>
      </c>
      <c r="U177" s="103">
        <v>14.783333333333299</v>
      </c>
      <c r="V177" s="104">
        <v>106.14999999999996</v>
      </c>
      <c r="W177" s="105">
        <v>0.85774305555555552</v>
      </c>
      <c r="X177" s="106">
        <v>0.91180555555555554</v>
      </c>
      <c r="Y177" s="264"/>
      <c r="Z177" s="265"/>
      <c r="AA177" s="110">
        <f>M177-J177</f>
        <v>-491.19170984455832</v>
      </c>
      <c r="AB177" s="102">
        <f>M177/J177</f>
        <v>0.86355785837651156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7444</v>
      </c>
      <c r="G178" s="94">
        <f t="shared" si="59"/>
        <v>104439.31999999999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2672.3573992820088</v>
      </c>
      <c r="N178" s="98">
        <f>M178/L178</f>
        <v>890.78579976066965</v>
      </c>
      <c r="O178" s="100">
        <f>L178-I178</f>
        <v>0</v>
      </c>
      <c r="P178" s="101">
        <f>N178-K178</f>
        <v>-109.21420023933035</v>
      </c>
      <c r="Q178" s="102">
        <f>N178/K178</f>
        <v>0.89078579976066963</v>
      </c>
      <c r="R178" s="272"/>
      <c r="S178" s="1">
        <v>0.91180555555555554</v>
      </c>
      <c r="T178" s="2">
        <v>1.0278703703703704</v>
      </c>
      <c r="U178" s="103">
        <v>77.850000000000023</v>
      </c>
      <c r="V178" s="104">
        <v>167.13333333333344</v>
      </c>
      <c r="W178" s="105"/>
      <c r="X178" s="106"/>
      <c r="Y178" s="264"/>
      <c r="Z178" s="265"/>
      <c r="AA178" s="110">
        <f>M178-J178</f>
        <v>-327.64260071799117</v>
      </c>
      <c r="AB178" s="102">
        <f>M178/J178</f>
        <v>0.89078579976066963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2781.5846069553527</v>
      </c>
      <c r="N191" s="138">
        <f t="shared" ref="N191:N197" si="63">M191/L191</f>
        <v>855.87218675549309</v>
      </c>
      <c r="O191" s="139">
        <f t="shared" ref="O191:O197" si="64">L191-I191</f>
        <v>0</v>
      </c>
      <c r="P191" s="140">
        <f t="shared" ref="P191:P197" si="65">N191-K191</f>
        <v>-113.35858247527619</v>
      </c>
      <c r="Q191" s="141">
        <f t="shared" ref="Q191:Q197" si="66">N191/K191</f>
        <v>0.88304273236677855</v>
      </c>
      <c r="R191" s="273"/>
      <c r="S191" s="142">
        <f>S175</f>
        <v>0.70833333333333337</v>
      </c>
      <c r="T191" s="143">
        <f>INDEX(T175:T190,COUNTA(T175:T190))</f>
        <v>1.0278703703703704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-368.41539304464732</v>
      </c>
      <c r="AB191" s="141">
        <f t="shared" ref="AB191:AB197" si="68">M191/J191</f>
        <v>0.88304273236677866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1134</v>
      </c>
      <c r="G192" s="158">
        <f t="shared" ref="G192:G197" si="69">E192*F192</f>
        <v>20616.12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3111.5853658536575</v>
      </c>
      <c r="N192" s="162">
        <f t="shared" si="63"/>
        <v>1037.1951219512191</v>
      </c>
      <c r="O192" s="164">
        <f t="shared" si="64"/>
        <v>0</v>
      </c>
      <c r="P192" s="165">
        <f t="shared" si="65"/>
        <v>-162.80487804878089</v>
      </c>
      <c r="Q192" s="151">
        <f t="shared" si="66"/>
        <v>0.86432926829268264</v>
      </c>
      <c r="R192" s="271">
        <f>Q208</f>
        <v>0.86929944745498033</v>
      </c>
      <c r="S192" s="166">
        <v>0.7084259259259259</v>
      </c>
      <c r="T192" s="167">
        <v>0.72361111111111109</v>
      </c>
      <c r="U192" s="168"/>
      <c r="V192" s="169">
        <v>21.866666666666674</v>
      </c>
      <c r="W192" s="167"/>
      <c r="X192" s="170"/>
      <c r="Y192" s="274"/>
      <c r="Z192" s="275"/>
      <c r="AA192" s="173">
        <f t="shared" si="67"/>
        <v>-488.41463414634245</v>
      </c>
      <c r="AB192" s="151">
        <f t="shared" si="68"/>
        <v>0.86432926829268264</v>
      </c>
      <c r="AC192" s="276">
        <f>AB208</f>
        <v>0.86929944745498033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1870</v>
      </c>
      <c r="G193" s="94">
        <f t="shared" si="69"/>
        <v>33996.6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3108.0332409972252</v>
      </c>
      <c r="N193" s="98">
        <f t="shared" si="63"/>
        <v>1036.0110803324085</v>
      </c>
      <c r="O193" s="100">
        <f t="shared" si="64"/>
        <v>0</v>
      </c>
      <c r="P193" s="101">
        <f t="shared" si="65"/>
        <v>-163.98891966759152</v>
      </c>
      <c r="Q193" s="102">
        <f t="shared" si="66"/>
        <v>0.86334256694367373</v>
      </c>
      <c r="R193" s="272"/>
      <c r="S193" s="1">
        <v>0.73402777777777772</v>
      </c>
      <c r="T193" s="2">
        <v>0.7590972222222222</v>
      </c>
      <c r="U193" s="103">
        <v>14.999999999999947</v>
      </c>
      <c r="V193" s="104">
        <v>36.100000000000051</v>
      </c>
      <c r="W193" s="105"/>
      <c r="X193" s="112"/>
      <c r="Y193" s="264"/>
      <c r="Z193" s="265"/>
      <c r="AA193" s="174">
        <f t="shared" si="67"/>
        <v>-491.96675900277478</v>
      </c>
      <c r="AB193" s="102">
        <f t="shared" si="68"/>
        <v>0.86334256694367362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2848</v>
      </c>
      <c r="G194" s="94">
        <f t="shared" si="69"/>
        <v>70687.360000000001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2906.9464133824795</v>
      </c>
      <c r="N194" s="98">
        <f t="shared" si="63"/>
        <v>726.73660334561987</v>
      </c>
      <c r="O194" s="100">
        <f t="shared" si="64"/>
        <v>0</v>
      </c>
      <c r="P194" s="101">
        <f t="shared" si="65"/>
        <v>-98.263396654380131</v>
      </c>
      <c r="Q194" s="102">
        <f t="shared" si="66"/>
        <v>0.88089285254014527</v>
      </c>
      <c r="R194" s="272"/>
      <c r="S194" s="1">
        <v>0.76959490740740744</v>
      </c>
      <c r="T194" s="2">
        <v>0.81041666666666667</v>
      </c>
      <c r="U194" s="103">
        <v>15.116666666666738</v>
      </c>
      <c r="V194" s="104">
        <v>58.783333333333303</v>
      </c>
      <c r="W194" s="105"/>
      <c r="X194" s="112"/>
      <c r="Y194" s="264"/>
      <c r="Z194" s="265"/>
      <c r="AA194" s="174">
        <f t="shared" si="67"/>
        <v>-393.05358661752052</v>
      </c>
      <c r="AB194" s="102">
        <f t="shared" si="68"/>
        <v>0.88089285254014527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2376</v>
      </c>
      <c r="G195" s="94">
        <f t="shared" si="69"/>
        <v>59471.280000000006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2908.3985039102286</v>
      </c>
      <c r="N195" s="98">
        <f t="shared" si="63"/>
        <v>727.09962597755714</v>
      </c>
      <c r="O195" s="100">
        <f t="shared" si="64"/>
        <v>0</v>
      </c>
      <c r="P195" s="101">
        <f t="shared" si="65"/>
        <v>-97.900374022442861</v>
      </c>
      <c r="Q195" s="102">
        <f t="shared" si="66"/>
        <v>0.88133287997279652</v>
      </c>
      <c r="R195" s="272"/>
      <c r="S195" s="1">
        <v>0.8208333333333333</v>
      </c>
      <c r="T195" s="2">
        <v>0.85487268518518522</v>
      </c>
      <c r="U195" s="103">
        <v>14.999999999999947</v>
      </c>
      <c r="V195" s="104">
        <v>49.016666666666765</v>
      </c>
      <c r="W195" s="105">
        <v>0.85487268518518522</v>
      </c>
      <c r="X195" s="106">
        <v>0.90902777777777755</v>
      </c>
      <c r="Y195" s="264"/>
      <c r="Z195" s="265"/>
      <c r="AA195" s="174">
        <f t="shared" si="67"/>
        <v>-391.60149608977144</v>
      </c>
      <c r="AB195" s="102">
        <f t="shared" si="68"/>
        <v>0.88133287997279652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2974</v>
      </c>
      <c r="G196" s="94">
        <f t="shared" si="69"/>
        <v>54067.32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3111.4210985178543</v>
      </c>
      <c r="N196" s="98">
        <f t="shared" si="63"/>
        <v>1037.1403661726181</v>
      </c>
      <c r="O196" s="100">
        <f t="shared" si="64"/>
        <v>0</v>
      </c>
      <c r="P196" s="101">
        <f t="shared" si="65"/>
        <v>-162.85963382738191</v>
      </c>
      <c r="Q196" s="102">
        <f t="shared" si="66"/>
        <v>0.8642836384771817</v>
      </c>
      <c r="R196" s="272"/>
      <c r="S196" s="1">
        <v>0.90902777777777755</v>
      </c>
      <c r="T196" s="2">
        <v>0.94885416666666667</v>
      </c>
      <c r="U196" s="103">
        <v>77.983333333332951</v>
      </c>
      <c r="V196" s="104">
        <v>57.350000000000335</v>
      </c>
      <c r="W196" s="105"/>
      <c r="X196" s="106"/>
      <c r="Y196" s="264"/>
      <c r="Z196" s="265"/>
      <c r="AA196" s="174">
        <f t="shared" si="67"/>
        <v>-488.57890148214574</v>
      </c>
      <c r="AB196" s="102">
        <f t="shared" si="68"/>
        <v>0.8642836384771817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5286</v>
      </c>
      <c r="G197" s="114">
        <f t="shared" si="69"/>
        <v>75484.08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3108.9037738931434</v>
      </c>
      <c r="N197" s="98">
        <f t="shared" si="63"/>
        <v>1036.3012579643812</v>
      </c>
      <c r="O197" s="100">
        <f t="shared" si="64"/>
        <v>0</v>
      </c>
      <c r="P197" s="101">
        <f t="shared" si="65"/>
        <v>-163.69874203561881</v>
      </c>
      <c r="Q197" s="102">
        <f t="shared" si="66"/>
        <v>0.86358438163698437</v>
      </c>
      <c r="R197" s="272"/>
      <c r="S197" s="1">
        <v>0.95902777777777748</v>
      </c>
      <c r="T197" s="2">
        <v>1.0298726851851852</v>
      </c>
      <c r="U197" s="103">
        <v>14.649999999999572</v>
      </c>
      <c r="V197" s="104">
        <v>102.01666666666705</v>
      </c>
      <c r="W197" s="105"/>
      <c r="X197" s="3"/>
      <c r="Y197" s="264"/>
      <c r="Z197" s="265"/>
      <c r="AA197" s="174">
        <f t="shared" si="67"/>
        <v>-491.09622610685665</v>
      </c>
      <c r="AB197" s="102">
        <f t="shared" si="68"/>
        <v>0.86358438163698426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3042.5480660924313</v>
      </c>
      <c r="N208" s="138">
        <f>M208/L208</f>
        <v>912.7644198277294</v>
      </c>
      <c r="O208" s="139">
        <f>L208-I208</f>
        <v>0</v>
      </c>
      <c r="P208" s="140">
        <f>N208-K208</f>
        <v>-137.2355801722706</v>
      </c>
      <c r="Q208" s="141">
        <f>N208/K208</f>
        <v>0.86929944745498033</v>
      </c>
      <c r="R208" s="273"/>
      <c r="S208" s="142">
        <f>S192</f>
        <v>0.7084259259259259</v>
      </c>
      <c r="T208" s="143">
        <f>INDEX(T192:T207,COUNTA(T192:T207))</f>
        <v>1.0298726851851852</v>
      </c>
      <c r="U208" s="144"/>
      <c r="V208" s="155"/>
      <c r="W208" s="134"/>
      <c r="X208" s="138"/>
      <c r="Y208" s="260"/>
      <c r="Z208" s="261"/>
      <c r="AA208" s="176">
        <f>M208-J208</f>
        <v>-457.45193390756867</v>
      </c>
      <c r="AB208" s="141">
        <f>M208/J208</f>
        <v>0.86929944745498033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323" priority="1" operator="greaterThan">
      <formula>0</formula>
    </cfRule>
  </conditionalFormatting>
  <conditionalFormatting sqref="P5:P208 AA5:AA208">
    <cfRule type="cellIs" dxfId="322" priority="4" operator="lessThan">
      <formula>0</formula>
    </cfRule>
  </conditionalFormatting>
  <conditionalFormatting sqref="Q5:Q208 AB5:AB208">
    <cfRule type="cellIs" dxfId="321" priority="2" operator="greaterThan">
      <formula>1</formula>
    </cfRule>
    <cfRule type="cellIs" dxfId="320" priority="3" operator="lessThan">
      <formula>0.8</formula>
    </cfRule>
  </conditionalFormatting>
  <conditionalFormatting sqref="AC5:AC23 R5:R208 AC124:AC129">
    <cfRule type="cellIs" dxfId="319" priority="5" operator="lessThan">
      <formula>0.8</formula>
    </cfRule>
  </conditionalFormatting>
  <conditionalFormatting sqref="AC29:AC37">
    <cfRule type="cellIs" dxfId="318" priority="15" operator="lessThan">
      <formula>0.8</formula>
    </cfRule>
  </conditionalFormatting>
  <conditionalFormatting sqref="AC39:AC44">
    <cfRule type="cellIs" dxfId="317" priority="14" operator="lessThan">
      <formula>0.8</formula>
    </cfRule>
  </conditionalFormatting>
  <conditionalFormatting sqref="AC56:AC61">
    <cfRule type="cellIs" dxfId="316" priority="8" operator="lessThan">
      <formula>0.8</formula>
    </cfRule>
  </conditionalFormatting>
  <conditionalFormatting sqref="AC73">
    <cfRule type="cellIs" dxfId="315" priority="13" operator="lessThan">
      <formula>0.8</formula>
    </cfRule>
  </conditionalFormatting>
  <conditionalFormatting sqref="AC90">
    <cfRule type="cellIs" dxfId="314" priority="7" operator="lessThan">
      <formula>0.8</formula>
    </cfRule>
  </conditionalFormatting>
  <conditionalFormatting sqref="AC107:AC112">
    <cfRule type="cellIs" dxfId="313" priority="6" operator="lessThan">
      <formula>0.8</formula>
    </cfRule>
  </conditionalFormatting>
  <conditionalFormatting sqref="AC141">
    <cfRule type="cellIs" dxfId="312" priority="12" operator="lessThan">
      <formula>0.8</formula>
    </cfRule>
  </conditionalFormatting>
  <conditionalFormatting sqref="AC158">
    <cfRule type="cellIs" dxfId="311" priority="11" operator="lessThan">
      <formula>0.8</formula>
    </cfRule>
  </conditionalFormatting>
  <conditionalFormatting sqref="AC175">
    <cfRule type="cellIs" dxfId="310" priority="10" operator="lessThan">
      <formula>0.8</formula>
    </cfRule>
  </conditionalFormatting>
  <conditionalFormatting sqref="AC192:AC197">
    <cfRule type="cellIs" dxfId="309" priority="9" operator="lessThan">
      <formula>0.8</formula>
    </cfRule>
  </conditionalFormatting>
  <dataValidations count="1">
    <dataValidation type="list" allowBlank="1" showInputMessage="1" showErrorMessage="1" sqref="Y5:Z208" xr:uid="{840D434E-C67E-4F73-9468-DC972403BF5A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720C-051C-4BDB-B424-9BE18660626C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33" sqref="M33"/>
      <selection pane="bottomLeft" activeCell="M33" sqref="M33"/>
    </sheetView>
  </sheetViews>
  <sheetFormatPr defaultColWidth="7.109375" defaultRowHeight="15.75"/>
  <cols>
    <col min="1" max="1" width="13.44140625" style="80" customWidth="1"/>
    <col min="2" max="2" width="10.77734375" style="149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126430</v>
      </c>
      <c r="E1" s="76" t="s">
        <v>3</v>
      </c>
      <c r="F1" s="77">
        <f>SUM(G5:G157)</f>
        <v>5402108.1399999987</v>
      </c>
      <c r="G1" s="78" t="s">
        <v>73</v>
      </c>
      <c r="H1" s="79">
        <f>L21+L38+L55+L72+L89+L106+L123+L140+L157</f>
        <v>171.45714285714288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45972</v>
      </c>
      <c r="B2" s="323"/>
      <c r="C2" s="81" t="s">
        <v>34</v>
      </c>
      <c r="D2" s="82">
        <f>AVERAGE(N21,N38,N55,N72,N89,N106,N123,N140,N157)</f>
        <v>142.67067073943531</v>
      </c>
      <c r="E2" s="82" t="s">
        <v>80</v>
      </c>
      <c r="F2" s="83">
        <f>F1/D1</f>
        <v>42.728056157557532</v>
      </c>
      <c r="G2" s="84" t="s">
        <v>81</v>
      </c>
      <c r="H2" s="85">
        <f>COUNT(H5:H157)</f>
        <v>2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1" t="s">
        <v>152</v>
      </c>
      <c r="D5" s="351"/>
      <c r="E5" s="157">
        <v>19.7</v>
      </c>
      <c r="F5" s="86">
        <v>3891</v>
      </c>
      <c r="G5" s="158">
        <f t="shared" ref="G5:G8" si="0">E5*F5</f>
        <v>76652.7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1077.5905838910687</v>
      </c>
      <c r="N5" s="162">
        <f>M5/L5</f>
        <v>82.891583376236056</v>
      </c>
      <c r="O5" s="178">
        <f>L5-I5</f>
        <v>0</v>
      </c>
      <c r="P5" s="179">
        <f>N5-K5</f>
        <v>-9.4161089314562503</v>
      </c>
      <c r="Q5" s="131">
        <f>N5/K5</f>
        <v>0.89799215324255732</v>
      </c>
      <c r="R5" s="272">
        <f>Q21</f>
        <v>0.86278018203274998</v>
      </c>
      <c r="S5" s="166">
        <v>0.16690972222222222</v>
      </c>
      <c r="T5" s="167">
        <v>0.31736111111111109</v>
      </c>
      <c r="U5" s="168"/>
      <c r="V5" s="169">
        <v>216.64999999999998</v>
      </c>
      <c r="W5" s="86"/>
      <c r="X5" s="87"/>
      <c r="Y5" s="274"/>
      <c r="Z5" s="275"/>
      <c r="AA5" s="108">
        <f>M5-J5</f>
        <v>-122.40941610893128</v>
      </c>
      <c r="AB5" s="109">
        <f>M5/J5</f>
        <v>0.89799215324255721</v>
      </c>
      <c r="AC5" s="289">
        <f>AB21</f>
        <v>0.86278018203274998</v>
      </c>
    </row>
    <row r="6" spans="1:29" ht="15.75" customHeight="1">
      <c r="A6" s="280"/>
      <c r="B6" s="91" t="s">
        <v>153</v>
      </c>
      <c r="C6" s="350" t="s">
        <v>232</v>
      </c>
      <c r="D6" s="350"/>
      <c r="E6" s="92">
        <v>22.9</v>
      </c>
      <c r="F6" s="93">
        <v>3960</v>
      </c>
      <c r="G6" s="94">
        <f t="shared" si="0"/>
        <v>90684</v>
      </c>
      <c r="H6" s="95">
        <v>2</v>
      </c>
      <c r="I6" s="96">
        <v>20</v>
      </c>
      <c r="J6" s="97">
        <v>2600</v>
      </c>
      <c r="K6" s="98">
        <f t="shared" ref="K6:K8" si="1">J6/I6</f>
        <v>130</v>
      </c>
      <c r="L6" s="99">
        <v>20</v>
      </c>
      <c r="M6" s="97">
        <f>F6/V6*60</f>
        <v>2190.5347264904726</v>
      </c>
      <c r="N6" s="98">
        <f>M6/L6</f>
        <v>109.52673632452363</v>
      </c>
      <c r="O6" s="100">
        <f>L6-I6</f>
        <v>0</v>
      </c>
      <c r="P6" s="101">
        <f>N6-K6</f>
        <v>-20.473263675476375</v>
      </c>
      <c r="Q6" s="102">
        <f>N6/K6</f>
        <v>0.84251335634248947</v>
      </c>
      <c r="R6" s="272"/>
      <c r="S6" s="1">
        <v>0.39166666666666666</v>
      </c>
      <c r="T6" s="2">
        <v>0.46699074074074076</v>
      </c>
      <c r="U6" s="103">
        <v>5.7500000000000195</v>
      </c>
      <c r="V6" s="104">
        <v>108.4666666666667</v>
      </c>
      <c r="W6" s="105">
        <v>0.46699074074074076</v>
      </c>
      <c r="X6" s="106">
        <v>0.50694444444444442</v>
      </c>
      <c r="Y6" s="264"/>
      <c r="Z6" s="265"/>
      <c r="AA6" s="110">
        <f>M6-J6</f>
        <v>-409.46527350952738</v>
      </c>
      <c r="AB6" s="111">
        <f>M6/J6</f>
        <v>0.84251335634248947</v>
      </c>
      <c r="AC6" s="290"/>
    </row>
    <row r="7" spans="1:29" ht="15.75" customHeight="1">
      <c r="A7" s="280"/>
      <c r="B7" s="91" t="s">
        <v>153</v>
      </c>
      <c r="C7" s="350" t="s">
        <v>154</v>
      </c>
      <c r="D7" s="350"/>
      <c r="E7" s="92">
        <v>29.97</v>
      </c>
      <c r="F7" s="93">
        <v>2847</v>
      </c>
      <c r="G7" s="94">
        <f t="shared" si="0"/>
        <v>85324.59</v>
      </c>
      <c r="H7" s="112"/>
      <c r="I7" s="96">
        <v>20</v>
      </c>
      <c r="J7" s="97">
        <v>2600</v>
      </c>
      <c r="K7" s="98">
        <f t="shared" si="1"/>
        <v>130</v>
      </c>
      <c r="L7" s="113">
        <v>20</v>
      </c>
      <c r="M7" s="97">
        <f>F7/V7*60</f>
        <v>2304.7447717562395</v>
      </c>
      <c r="N7" s="98">
        <f>M7/L7</f>
        <v>115.23723858781197</v>
      </c>
      <c r="O7" s="100">
        <f>L7-I7</f>
        <v>0</v>
      </c>
      <c r="P7" s="101">
        <f>N7-K7</f>
        <v>-14.762761412188027</v>
      </c>
      <c r="Q7" s="102">
        <f>N7/K7</f>
        <v>0.8864402968293229</v>
      </c>
      <c r="R7" s="272"/>
      <c r="S7" s="1">
        <v>0.50694444444444442</v>
      </c>
      <c r="T7" s="2">
        <v>0.55841435185185184</v>
      </c>
      <c r="U7" s="103">
        <v>57.533333333333267</v>
      </c>
      <c r="V7" s="104">
        <v>74.116666666666688</v>
      </c>
      <c r="W7" s="105"/>
      <c r="X7" s="106"/>
      <c r="Y7" s="264"/>
      <c r="Z7" s="265"/>
      <c r="AA7" s="110">
        <f>M7-J7</f>
        <v>-295.25522824376048</v>
      </c>
      <c r="AB7" s="111">
        <f>M7/J7</f>
        <v>0.8864402968293229</v>
      </c>
      <c r="AC7" s="290"/>
    </row>
    <row r="8" spans="1:29" ht="15.75" customHeight="1">
      <c r="A8" s="280"/>
      <c r="B8" s="91" t="s">
        <v>153</v>
      </c>
      <c r="C8" s="350" t="s">
        <v>232</v>
      </c>
      <c r="D8" s="350"/>
      <c r="E8" s="92">
        <v>22.9</v>
      </c>
      <c r="F8" s="93">
        <v>4950</v>
      </c>
      <c r="G8" s="114">
        <f t="shared" si="0"/>
        <v>113355</v>
      </c>
      <c r="H8" s="115"/>
      <c r="I8" s="96">
        <v>20</v>
      </c>
      <c r="J8" s="97">
        <v>2600</v>
      </c>
      <c r="K8" s="98">
        <f t="shared" si="1"/>
        <v>130</v>
      </c>
      <c r="L8" s="99">
        <v>20</v>
      </c>
      <c r="M8" s="97">
        <f>F8/V8*60</f>
        <v>2192.1515561569695</v>
      </c>
      <c r="N8" s="98">
        <f>M8/L8</f>
        <v>109.60757780784847</v>
      </c>
      <c r="O8" s="100">
        <f>L8-I8</f>
        <v>0</v>
      </c>
      <c r="P8" s="101">
        <f>N8-K8</f>
        <v>-20.392422192151528</v>
      </c>
      <c r="Q8" s="102">
        <f>N8/K8</f>
        <v>0.84313521390652668</v>
      </c>
      <c r="R8" s="272"/>
      <c r="S8" s="116">
        <v>0.56180555555555556</v>
      </c>
      <c r="T8" s="117">
        <v>0.65589120370370368</v>
      </c>
      <c r="U8" s="103">
        <v>4.8833333333333506</v>
      </c>
      <c r="V8" s="104">
        <v>135.48333333333329</v>
      </c>
      <c r="W8" s="105"/>
      <c r="X8" s="106"/>
      <c r="Y8" s="264"/>
      <c r="Z8" s="265"/>
      <c r="AA8" s="110">
        <f>M8-J8</f>
        <v>-407.84844384303051</v>
      </c>
      <c r="AB8" s="111">
        <f>M8/J8</f>
        <v>0.84313521390652668</v>
      </c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18.25</v>
      </c>
      <c r="J21" s="137">
        <f t="shared" si="2"/>
        <v>2250</v>
      </c>
      <c r="K21" s="138">
        <f t="shared" ref="K21" si="3">J21/I21</f>
        <v>123.28767123287672</v>
      </c>
      <c r="L21" s="136">
        <f t="shared" ref="L21:M21" si="4">AVERAGE(L5:L20)</f>
        <v>18.25</v>
      </c>
      <c r="M21" s="137">
        <f t="shared" si="4"/>
        <v>1941.2554095736875</v>
      </c>
      <c r="N21" s="138">
        <f>M21/L21</f>
        <v>106.3701594286952</v>
      </c>
      <c r="O21" s="139">
        <f>L21-I21</f>
        <v>0</v>
      </c>
      <c r="P21" s="140">
        <f>N21-K21</f>
        <v>-16.917511804181515</v>
      </c>
      <c r="Q21" s="141">
        <f>N21/K21</f>
        <v>0.86278018203274998</v>
      </c>
      <c r="R21" s="273"/>
      <c r="S21" s="142">
        <f>S5</f>
        <v>0.16690972222222222</v>
      </c>
      <c r="T21" s="143">
        <f>INDEX(T5:T20,COUNTA(T5:T20))</f>
        <v>0.65589120370370368</v>
      </c>
      <c r="U21" s="144"/>
      <c r="V21" s="144"/>
      <c r="W21" s="145"/>
      <c r="X21" s="146"/>
      <c r="Y21" s="260"/>
      <c r="Z21" s="261"/>
      <c r="AA21" s="147">
        <f>M21-J21</f>
        <v>-308.74459042631247</v>
      </c>
      <c r="AB21" s="148">
        <f>M21/J21</f>
        <v>0.86278018203274998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4635</v>
      </c>
      <c r="G22" s="158">
        <f t="shared" ref="G22:G25" si="5">E22*F22</f>
        <v>263128.95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1773.9740591112056</v>
      </c>
      <c r="N22" s="162">
        <f>M22/L22</f>
        <v>70.958962364448226</v>
      </c>
      <c r="O22" s="164">
        <f>L22-I22</f>
        <v>0</v>
      </c>
      <c r="P22" s="165">
        <f>N22-K22</f>
        <v>-9.0410376355517741</v>
      </c>
      <c r="Q22" s="151">
        <f>N22/K22</f>
        <v>0.88698702955560282</v>
      </c>
      <c r="R22" s="271">
        <f>Q38</f>
        <v>0.88667154085687494</v>
      </c>
      <c r="S22" s="166">
        <v>0.25016203703703704</v>
      </c>
      <c r="T22" s="167">
        <v>0.35902777777777778</v>
      </c>
      <c r="U22" s="168"/>
      <c r="V22" s="169">
        <v>156.76666666666665</v>
      </c>
      <c r="W22" s="180"/>
      <c r="X22" s="162"/>
      <c r="Y22" s="274"/>
      <c r="Z22" s="275"/>
      <c r="AA22" s="108">
        <f>M22-J22</f>
        <v>-226.02594088879437</v>
      </c>
      <c r="AB22" s="151">
        <f>M22/J22</f>
        <v>0.88698702955560282</v>
      </c>
      <c r="AC22" s="349">
        <f>AB38</f>
        <v>0.88667154085687505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1591</v>
      </c>
      <c r="G23" s="94">
        <f t="shared" si="5"/>
        <v>82509.259999999995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1764.5101663585958</v>
      </c>
      <c r="N23" s="98">
        <f>M23/L23</f>
        <v>70.580406654343832</v>
      </c>
      <c r="O23" s="100">
        <f>L23-I23</f>
        <v>0</v>
      </c>
      <c r="P23" s="101">
        <f>N23-K23</f>
        <v>-9.4195933456561676</v>
      </c>
      <c r="Q23" s="102">
        <f>N23/K23</f>
        <v>0.88225508317929791</v>
      </c>
      <c r="R23" s="272"/>
      <c r="S23" s="1">
        <v>0.36249999999999999</v>
      </c>
      <c r="T23" s="2">
        <v>0.40006944444444442</v>
      </c>
      <c r="U23" s="103">
        <v>4.9999999999999822</v>
      </c>
      <c r="V23" s="104">
        <v>54.09999999999998</v>
      </c>
      <c r="W23" s="105"/>
      <c r="X23" s="106"/>
      <c r="Y23" s="264"/>
      <c r="Z23" s="265"/>
      <c r="AA23" s="110">
        <f>M23-J23</f>
        <v>-235.48983364140418</v>
      </c>
      <c r="AB23" s="102">
        <f>M23/J23</f>
        <v>0.88225508317929791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2704</v>
      </c>
      <c r="G24" s="94">
        <f t="shared" si="5"/>
        <v>209127.36000000002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1773.4377846602304</v>
      </c>
      <c r="N24" s="98">
        <f>M24/L24</f>
        <v>70.937511386409213</v>
      </c>
      <c r="O24" s="100">
        <f>L24-I24</f>
        <v>0</v>
      </c>
      <c r="P24" s="101">
        <f>N24-K24</f>
        <v>-9.0624886135907872</v>
      </c>
      <c r="Q24" s="102">
        <f>N24/K24</f>
        <v>0.88671889233011514</v>
      </c>
      <c r="R24" s="272"/>
      <c r="S24" s="1">
        <v>0.40347222222222223</v>
      </c>
      <c r="T24" s="2">
        <v>0.4670023148148148</v>
      </c>
      <c r="U24" s="103">
        <v>4.9000000000000465</v>
      </c>
      <c r="V24" s="104">
        <v>91.483333333333292</v>
      </c>
      <c r="W24" s="105">
        <v>0.4670023148148148</v>
      </c>
      <c r="X24" s="106">
        <v>0.50694444444444442</v>
      </c>
      <c r="Y24" s="264"/>
      <c r="Z24" s="265"/>
      <c r="AA24" s="110">
        <f>M24-J24</f>
        <v>-226.56221533976964</v>
      </c>
      <c r="AB24" s="102">
        <f>M24/J24</f>
        <v>0.88671889233011514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5234</v>
      </c>
      <c r="G25" s="94">
        <f t="shared" si="5"/>
        <v>311527.67999999999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1781.4503167249682</v>
      </c>
      <c r="N25" s="98">
        <f>M25/L25</f>
        <v>71.258012668998731</v>
      </c>
      <c r="O25" s="100">
        <f>L25-I25</f>
        <v>0</v>
      </c>
      <c r="P25" s="101">
        <f>N25-K25</f>
        <v>-8.741987331001269</v>
      </c>
      <c r="Q25" s="102">
        <f>N25/K25</f>
        <v>0.89072515836248412</v>
      </c>
      <c r="R25" s="272"/>
      <c r="S25" s="1">
        <v>0.50694444444444442</v>
      </c>
      <c r="T25" s="2">
        <v>0.62936342592592598</v>
      </c>
      <c r="U25" s="103">
        <v>57.516666666666652</v>
      </c>
      <c r="V25" s="104">
        <v>176.28333333333345</v>
      </c>
      <c r="W25" s="105"/>
      <c r="X25" s="106"/>
      <c r="Y25" s="264"/>
      <c r="Z25" s="265"/>
      <c r="AA25" s="110">
        <f>M25-J25</f>
        <v>-218.54968327503184</v>
      </c>
      <c r="AB25" s="102">
        <f>M25/J25</f>
        <v>0.89072515836248412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1773.3430817137501</v>
      </c>
      <c r="N38" s="138">
        <f t="shared" ref="N38:N44" si="10">M38/L38</f>
        <v>70.933723268549997</v>
      </c>
      <c r="O38" s="139">
        <f t="shared" ref="O38:O44" si="11">L38-I38</f>
        <v>0</v>
      </c>
      <c r="P38" s="140">
        <f t="shared" ref="P38:P44" si="12">N38-K38</f>
        <v>-9.066276731450003</v>
      </c>
      <c r="Q38" s="141">
        <f t="shared" ref="Q38:Q44" si="13">N38/K38</f>
        <v>0.88667154085687494</v>
      </c>
      <c r="R38" s="273"/>
      <c r="S38" s="142">
        <f>S22</f>
        <v>0.25016203703703704</v>
      </c>
      <c r="T38" s="143">
        <f>INDEX(T22:T37,COUNTA(T22:T37))</f>
        <v>0.62936342592592598</v>
      </c>
      <c r="U38" s="144"/>
      <c r="V38" s="155"/>
      <c r="W38" s="134"/>
      <c r="X38" s="138"/>
      <c r="Y38" s="260"/>
      <c r="Z38" s="261"/>
      <c r="AA38" s="156">
        <f t="shared" ref="AA38:AA44" si="14">M38-J38</f>
        <v>-226.65691828624995</v>
      </c>
      <c r="AB38" s="141">
        <f t="shared" ref="AB38:AB44" si="15">M38/J38</f>
        <v>0.88667154085687505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4388</v>
      </c>
      <c r="G39" s="158">
        <f t="shared" ref="G39:G44" si="16">E39*F39</f>
        <v>251432.4</v>
      </c>
      <c r="H39" s="159"/>
      <c r="I39" s="163">
        <v>22</v>
      </c>
      <c r="J39" s="161">
        <v>1800</v>
      </c>
      <c r="K39" s="162">
        <f>J39/I39</f>
        <v>81.818181818181813</v>
      </c>
      <c r="L39" s="163">
        <v>22</v>
      </c>
      <c r="M39" s="161">
        <f t="shared" ref="M39:M44" si="17">F39/V39*60</f>
        <v>1591.136180499597</v>
      </c>
      <c r="N39" s="162">
        <f t="shared" si="10"/>
        <v>72.324371840890777</v>
      </c>
      <c r="O39" s="164">
        <f t="shared" si="11"/>
        <v>0</v>
      </c>
      <c r="P39" s="165">
        <f t="shared" si="12"/>
        <v>-9.4938099772910363</v>
      </c>
      <c r="Q39" s="151">
        <f t="shared" si="13"/>
        <v>0.88396454472199848</v>
      </c>
      <c r="R39" s="271">
        <f>Q55</f>
        <v>0.8828674479380354</v>
      </c>
      <c r="S39" s="166">
        <v>0.16666666666666666</v>
      </c>
      <c r="T39" s="167">
        <v>0.28157407407407409</v>
      </c>
      <c r="U39" s="168"/>
      <c r="V39" s="169">
        <v>165.4666666666667</v>
      </c>
      <c r="W39" s="86"/>
      <c r="X39" s="87"/>
      <c r="Y39" s="274"/>
      <c r="Z39" s="275"/>
      <c r="AA39" s="108">
        <f t="shared" si="14"/>
        <v>-208.863819500403</v>
      </c>
      <c r="AB39" s="151">
        <f t="shared" si="15"/>
        <v>0.88396454472199837</v>
      </c>
      <c r="AC39" s="349">
        <f>AB55</f>
        <v>0.8828674479380354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2754</v>
      </c>
      <c r="G40" s="94">
        <f t="shared" si="16"/>
        <v>155408.22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1766.6429080541702</v>
      </c>
      <c r="N40" s="98">
        <f t="shared" si="10"/>
        <v>80.301950366098652</v>
      </c>
      <c r="O40" s="100">
        <f t="shared" si="11"/>
        <v>0</v>
      </c>
      <c r="P40" s="101">
        <f t="shared" si="12"/>
        <v>-10.607140542992255</v>
      </c>
      <c r="Q40" s="102">
        <f t="shared" si="13"/>
        <v>0.88332145402708517</v>
      </c>
      <c r="R40" s="272"/>
      <c r="S40" s="1">
        <v>0.28574074074074074</v>
      </c>
      <c r="T40" s="2">
        <v>0.35069444444444442</v>
      </c>
      <c r="U40" s="103">
        <v>5.9999999999999787</v>
      </c>
      <c r="V40" s="104">
        <v>93.533333333333303</v>
      </c>
      <c r="W40" s="105"/>
      <c r="X40" s="106"/>
      <c r="Y40" s="264"/>
      <c r="Z40" s="265"/>
      <c r="AA40" s="110">
        <f t="shared" si="14"/>
        <v>-233.35709194582978</v>
      </c>
      <c r="AB40" s="102">
        <f t="shared" si="15"/>
        <v>0.88332145402708506</v>
      </c>
      <c r="AC40" s="291"/>
    </row>
    <row r="41" spans="1:29" ht="15.75" customHeight="1">
      <c r="A41" s="280"/>
      <c r="B41" s="152" t="s">
        <v>159</v>
      </c>
      <c r="C41" s="262" t="s">
        <v>219</v>
      </c>
      <c r="D41" s="263"/>
      <c r="E41" s="92">
        <v>53.76</v>
      </c>
      <c r="F41" s="103">
        <v>3817</v>
      </c>
      <c r="G41" s="94">
        <f t="shared" si="16"/>
        <v>205201.91999999998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 t="shared" si="17"/>
        <v>1766.6752378503481</v>
      </c>
      <c r="N41" s="98">
        <f t="shared" si="10"/>
        <v>80.303419902288553</v>
      </c>
      <c r="O41" s="100">
        <f t="shared" si="11"/>
        <v>0</v>
      </c>
      <c r="P41" s="101">
        <f t="shared" si="12"/>
        <v>-10.605671006802353</v>
      </c>
      <c r="Q41" s="102">
        <f t="shared" si="13"/>
        <v>0.88333761892517415</v>
      </c>
      <c r="R41" s="272"/>
      <c r="S41" s="1">
        <v>0.35442129629629632</v>
      </c>
      <c r="T41" s="2">
        <v>0.44444444444444442</v>
      </c>
      <c r="U41" s="103">
        <v>5.3666666666667329</v>
      </c>
      <c r="V41" s="104">
        <v>129.63333333333327</v>
      </c>
      <c r="W41" s="105"/>
      <c r="X41" s="106"/>
      <c r="Y41" s="264"/>
      <c r="Z41" s="265"/>
      <c r="AA41" s="110">
        <f t="shared" si="14"/>
        <v>-233.32476214965186</v>
      </c>
      <c r="AB41" s="102">
        <f t="shared" si="15"/>
        <v>0.88333761892517404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1945</v>
      </c>
      <c r="G42" s="94">
        <f t="shared" si="16"/>
        <v>92134.65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1763.2838076051371</v>
      </c>
      <c r="N42" s="98">
        <f t="shared" si="10"/>
        <v>83.965895600244622</v>
      </c>
      <c r="O42" s="100">
        <f t="shared" si="11"/>
        <v>0</v>
      </c>
      <c r="P42" s="101">
        <f t="shared" si="12"/>
        <v>-11.272199637850619</v>
      </c>
      <c r="Q42" s="102">
        <f t="shared" si="13"/>
        <v>0.88164190380256846</v>
      </c>
      <c r="R42" s="272"/>
      <c r="S42" s="1">
        <v>0.44791666666666669</v>
      </c>
      <c r="T42" s="2">
        <v>0.49387731481481484</v>
      </c>
      <c r="U42" s="103">
        <v>5.0000000000000622</v>
      </c>
      <c r="V42" s="104">
        <v>66.183333333333337</v>
      </c>
      <c r="W42" s="105">
        <v>0.49387731481481484</v>
      </c>
      <c r="X42" s="106">
        <v>0.53349537037037043</v>
      </c>
      <c r="Y42" s="264"/>
      <c r="Z42" s="265"/>
      <c r="AA42" s="110">
        <f t="shared" si="14"/>
        <v>-236.7161923948629</v>
      </c>
      <c r="AB42" s="102">
        <f t="shared" si="15"/>
        <v>0.88164190380256857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640</v>
      </c>
      <c r="G43" s="94">
        <f t="shared" si="16"/>
        <v>36672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1764.1653905053606</v>
      </c>
      <c r="N43" s="98">
        <f t="shared" si="10"/>
        <v>88.208269525268037</v>
      </c>
      <c r="O43" s="100">
        <f t="shared" si="11"/>
        <v>0</v>
      </c>
      <c r="P43" s="101">
        <f t="shared" si="12"/>
        <v>-11.791730474731963</v>
      </c>
      <c r="Q43" s="102">
        <f t="shared" si="13"/>
        <v>0.88208269525268035</v>
      </c>
      <c r="R43" s="272"/>
      <c r="S43" s="1">
        <v>0.53349537037037043</v>
      </c>
      <c r="T43" s="2">
        <v>0.54861111111111116</v>
      </c>
      <c r="U43" s="103">
        <v>57.050000000000047</v>
      </c>
      <c r="V43" s="104">
        <v>21.766666666666659</v>
      </c>
      <c r="W43" s="105"/>
      <c r="X43" s="106"/>
      <c r="Y43" s="264"/>
      <c r="Z43" s="265"/>
      <c r="AA43" s="110">
        <f t="shared" si="14"/>
        <v>-235.83460949463938</v>
      </c>
      <c r="AB43" s="102">
        <f t="shared" si="15"/>
        <v>0.88208269525268035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1581</v>
      </c>
      <c r="G44" s="114">
        <f t="shared" si="16"/>
        <v>93848.16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1765.9323611542031</v>
      </c>
      <c r="N44" s="98">
        <f t="shared" si="10"/>
        <v>88.296618057710162</v>
      </c>
      <c r="O44" s="100">
        <f t="shared" si="11"/>
        <v>0</v>
      </c>
      <c r="P44" s="101">
        <f t="shared" si="12"/>
        <v>-11.703381942289838</v>
      </c>
      <c r="Q44" s="102">
        <f t="shared" si="13"/>
        <v>0.88296618057710163</v>
      </c>
      <c r="R44" s="272"/>
      <c r="S44" s="1">
        <v>0.55297453703703703</v>
      </c>
      <c r="T44" s="2">
        <v>0.59027777777777779</v>
      </c>
      <c r="U44" s="103">
        <v>6.2833333333332497</v>
      </c>
      <c r="V44" s="104">
        <v>53.716666666666697</v>
      </c>
      <c r="W44" s="105"/>
      <c r="X44" s="106"/>
      <c r="Y44" s="264"/>
      <c r="Z44" s="265"/>
      <c r="AA44" s="110">
        <f t="shared" si="14"/>
        <v>-234.06763884579686</v>
      </c>
      <c r="AB44" s="102">
        <f t="shared" si="15"/>
        <v>0.88296618057710152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21.166666666666668</v>
      </c>
      <c r="J55" s="137">
        <f t="shared" si="18"/>
        <v>1966.6666666666667</v>
      </c>
      <c r="K55" s="138">
        <f t="shared" ref="K55" si="19">J55/I55</f>
        <v>92.913385826771659</v>
      </c>
      <c r="L55" s="136">
        <f t="shared" ref="L55:M55" si="20">AVERAGE(L39:L54)</f>
        <v>21.166666666666668</v>
      </c>
      <c r="M55" s="137">
        <f t="shared" si="20"/>
        <v>1736.305980944803</v>
      </c>
      <c r="N55" s="138">
        <f>M55/L55</f>
        <v>82.03020382416392</v>
      </c>
      <c r="O55" s="139">
        <f>L55-I55</f>
        <v>0</v>
      </c>
      <c r="P55" s="140">
        <f>N55-K55</f>
        <v>-10.883182002607739</v>
      </c>
      <c r="Q55" s="141">
        <f>N55/K55</f>
        <v>0.8828674479380354</v>
      </c>
      <c r="R55" s="273"/>
      <c r="S55" s="142">
        <f>S39</f>
        <v>0.16666666666666666</v>
      </c>
      <c r="T55" s="143">
        <f>INDEX(T39:T54,COUNTA(T39:T54))</f>
        <v>0.59027777777777779</v>
      </c>
      <c r="U55" s="144"/>
      <c r="V55" s="155"/>
      <c r="W55" s="187"/>
      <c r="X55" s="188"/>
      <c r="Y55" s="260"/>
      <c r="Z55" s="261"/>
      <c r="AA55" s="156">
        <f>M55-J55</f>
        <v>-230.36068572186377</v>
      </c>
      <c r="AB55" s="141">
        <f>M55/J55</f>
        <v>0.8828674479380354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1970</v>
      </c>
      <c r="G56" s="158">
        <f t="shared" ref="G56:G59" si="21">E56*F56</f>
        <v>116899.8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1765.0572424091579</v>
      </c>
      <c r="N56" s="162">
        <f>M56/L56</f>
        <v>73.544051767048245</v>
      </c>
      <c r="O56" s="164">
        <f>L56-I56</f>
        <v>0</v>
      </c>
      <c r="P56" s="165">
        <f>N56-K56</f>
        <v>-9.7892815662850836</v>
      </c>
      <c r="Q56" s="151">
        <f>N56/K56</f>
        <v>0.88252862120457898</v>
      </c>
      <c r="R56" s="271">
        <f>Q72</f>
        <v>0.88326728978127345</v>
      </c>
      <c r="S56" s="166">
        <v>0.25002314814814813</v>
      </c>
      <c r="T56" s="167">
        <v>0.29652777777777778</v>
      </c>
      <c r="U56" s="168"/>
      <c r="V56" s="169">
        <v>66.966666666666697</v>
      </c>
      <c r="W56" s="167"/>
      <c r="X56" s="170"/>
      <c r="Y56" s="274"/>
      <c r="Z56" s="275"/>
      <c r="AA56" s="108">
        <f>M56-J56</f>
        <v>-234.94275759084212</v>
      </c>
      <c r="AB56" s="151">
        <f>M56/J56</f>
        <v>0.88252862120457898</v>
      </c>
      <c r="AC56" s="276">
        <f>AB72</f>
        <v>0.88326728978127333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3858</v>
      </c>
      <c r="G57" s="94">
        <f t="shared" si="21"/>
        <v>226348.86000000002</v>
      </c>
      <c r="H57" s="95"/>
      <c r="I57" s="96">
        <v>23</v>
      </c>
      <c r="J57" s="97">
        <v>2000</v>
      </c>
      <c r="K57" s="98">
        <f t="shared" si="6"/>
        <v>86.956521739130437</v>
      </c>
      <c r="L57" s="99">
        <v>23</v>
      </c>
      <c r="M57" s="97">
        <f>F57/V57*60</f>
        <v>1772.2087533494962</v>
      </c>
      <c r="N57" s="98">
        <f>M57/L57</f>
        <v>77.052554493456356</v>
      </c>
      <c r="O57" s="100">
        <f>L57-I57</f>
        <v>0</v>
      </c>
      <c r="P57" s="101">
        <f>N57-K57</f>
        <v>-9.9039672456740817</v>
      </c>
      <c r="Q57" s="102">
        <f>N57/K57</f>
        <v>0.88610437667474806</v>
      </c>
      <c r="R57" s="272"/>
      <c r="S57" s="1">
        <v>0.30026620370370372</v>
      </c>
      <c r="T57" s="2">
        <v>0.39097222222222222</v>
      </c>
      <c r="U57" s="103">
        <v>5.3833333333333488</v>
      </c>
      <c r="V57" s="104">
        <v>130.61666666666665</v>
      </c>
      <c r="W57" s="105"/>
      <c r="X57" s="106"/>
      <c r="Y57" s="264"/>
      <c r="Z57" s="265"/>
      <c r="AA57" s="110">
        <f>M57-J57</f>
        <v>-227.79124665050381</v>
      </c>
      <c r="AB57" s="102">
        <f>M57/J57</f>
        <v>0.88610437667474806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2857</v>
      </c>
      <c r="G58" s="94">
        <f t="shared" si="21"/>
        <v>204418.35</v>
      </c>
      <c r="H58" s="95"/>
      <c r="I58" s="96">
        <v>23</v>
      </c>
      <c r="J58" s="97">
        <v>2000</v>
      </c>
      <c r="K58" s="98">
        <f t="shared" si="6"/>
        <v>86.956521739130437</v>
      </c>
      <c r="L58" s="99">
        <v>23</v>
      </c>
      <c r="M58" s="97">
        <f>F58/V58*60</f>
        <v>1763.882695935516</v>
      </c>
      <c r="N58" s="98">
        <f>M58/L58</f>
        <v>76.690551997196351</v>
      </c>
      <c r="O58" s="100">
        <f>L58-I58</f>
        <v>0</v>
      </c>
      <c r="P58" s="101">
        <f>N58-K58</f>
        <v>-10.265969741934086</v>
      </c>
      <c r="Q58" s="102">
        <f>N58/K58</f>
        <v>0.88194134796775803</v>
      </c>
      <c r="R58" s="272"/>
      <c r="S58" s="1">
        <v>0.39444444444444443</v>
      </c>
      <c r="T58" s="2">
        <v>0.4619328703703704</v>
      </c>
      <c r="U58" s="103">
        <v>4.9999999999999822</v>
      </c>
      <c r="V58" s="104">
        <v>97.183333333333394</v>
      </c>
      <c r="W58" s="105">
        <v>0.4619328703703704</v>
      </c>
      <c r="X58" s="106">
        <v>0.50171296296296297</v>
      </c>
      <c r="Y58" s="264"/>
      <c r="Z58" s="265"/>
      <c r="AA58" s="110">
        <f>M58-J58</f>
        <v>-236.11730406448396</v>
      </c>
      <c r="AB58" s="102">
        <f>M58/J58</f>
        <v>0.88194134796775803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3781</v>
      </c>
      <c r="G59" s="94">
        <f t="shared" si="21"/>
        <v>225120.74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1764.9896265560167</v>
      </c>
      <c r="N59" s="98">
        <f>M59/L59</f>
        <v>76.738679415478984</v>
      </c>
      <c r="O59" s="100">
        <f>L59-I59</f>
        <v>0</v>
      </c>
      <c r="P59" s="101">
        <f>N59-K59</f>
        <v>-10.217842323651453</v>
      </c>
      <c r="Q59" s="102">
        <f>N59/K59</f>
        <v>0.88249481327800827</v>
      </c>
      <c r="R59" s="272"/>
      <c r="S59" s="1">
        <v>0.50171296296296297</v>
      </c>
      <c r="T59" s="2">
        <v>0.59097222222222223</v>
      </c>
      <c r="U59" s="103">
        <v>57.28333333333331</v>
      </c>
      <c r="V59" s="104">
        <v>128.53333333333333</v>
      </c>
      <c r="W59" s="105"/>
      <c r="X59" s="106"/>
      <c r="Y59" s="264"/>
      <c r="Z59" s="265"/>
      <c r="AA59" s="110">
        <f>M59-J59</f>
        <v>-235.01037344398333</v>
      </c>
      <c r="AB59" s="102">
        <f>M59/J59</f>
        <v>0.88249481327800838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23.25</v>
      </c>
      <c r="J72" s="137">
        <f t="shared" si="22"/>
        <v>2000</v>
      </c>
      <c r="K72" s="138">
        <f t="shared" ref="K72" si="23">J72/I72</f>
        <v>86.021505376344081</v>
      </c>
      <c r="L72" s="136">
        <f t="shared" ref="L72:M72" si="24">AVERAGE(L56:L71)</f>
        <v>23.25</v>
      </c>
      <c r="M72" s="137">
        <f t="shared" si="24"/>
        <v>1766.5345795625467</v>
      </c>
      <c r="N72" s="138">
        <f t="shared" ref="N72:N79" si="25">M72/L72</f>
        <v>75.979981916668677</v>
      </c>
      <c r="O72" s="139">
        <f t="shared" ref="O72:O79" si="26">L72-I72</f>
        <v>0</v>
      </c>
      <c r="P72" s="140">
        <f t="shared" ref="P72:P79" si="27">N72-K72</f>
        <v>-10.041523459675403</v>
      </c>
      <c r="Q72" s="141">
        <f t="shared" ref="Q72:Q79" si="28">N72/K72</f>
        <v>0.88326728978127345</v>
      </c>
      <c r="R72" s="273"/>
      <c r="S72" s="142">
        <f>S56</f>
        <v>0.25002314814814813</v>
      </c>
      <c r="T72" s="143">
        <f>INDEX(T56:T71,COUNTA(T56:T71))</f>
        <v>0.59097222222222223</v>
      </c>
      <c r="U72" s="144"/>
      <c r="V72" s="155"/>
      <c r="W72" s="134"/>
      <c r="X72" s="138"/>
      <c r="Y72" s="260"/>
      <c r="Z72" s="261"/>
      <c r="AA72" s="156">
        <f t="shared" ref="AA72:AA79" si="29">M72-J72</f>
        <v>-233.4654204374533</v>
      </c>
      <c r="AB72" s="141">
        <f t="shared" ref="AB72:AB79" si="30">M72/J72</f>
        <v>0.88326728978127333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2391</v>
      </c>
      <c r="G73" s="158">
        <f t="shared" ref="G73:G79" si="31">E73*F73</f>
        <v>88132.26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3249.3771234428064</v>
      </c>
      <c r="N73" s="162">
        <f t="shared" si="25"/>
        <v>154.73224397346698</v>
      </c>
      <c r="O73" s="164">
        <f t="shared" si="26"/>
        <v>0</v>
      </c>
      <c r="P73" s="165">
        <f t="shared" si="27"/>
        <v>-16.696327455104438</v>
      </c>
      <c r="Q73" s="151">
        <f t="shared" si="28"/>
        <v>0.90260475651189076</v>
      </c>
      <c r="R73" s="271">
        <f>Q89</f>
        <v>0.88700892377629204</v>
      </c>
      <c r="S73" s="166">
        <v>0.25</v>
      </c>
      <c r="T73" s="167">
        <v>0.28065972222222224</v>
      </c>
      <c r="U73" s="168"/>
      <c r="V73" s="169">
        <v>44.150000000000027</v>
      </c>
      <c r="W73" s="167"/>
      <c r="X73" s="170"/>
      <c r="Y73" s="274"/>
      <c r="Z73" s="275"/>
      <c r="AA73" s="108">
        <f t="shared" si="29"/>
        <v>-350.62287655719365</v>
      </c>
      <c r="AB73" s="151">
        <f t="shared" si="30"/>
        <v>0.90260475651189065</v>
      </c>
      <c r="AC73" s="276">
        <f>AB89</f>
        <v>0.88700892377629204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2870</v>
      </c>
      <c r="G74" s="94">
        <f t="shared" si="31"/>
        <v>110868.1</v>
      </c>
      <c r="H74" s="95"/>
      <c r="I74" s="96">
        <v>20</v>
      </c>
      <c r="J74" s="97">
        <v>3600</v>
      </c>
      <c r="K74" s="98">
        <f t="shared" ref="K74:K111" si="33">J74/I74</f>
        <v>180</v>
      </c>
      <c r="L74" s="99">
        <v>20</v>
      </c>
      <c r="M74" s="97">
        <f t="shared" si="32"/>
        <v>3252.1246458923483</v>
      </c>
      <c r="N74" s="98">
        <f t="shared" si="25"/>
        <v>162.60623229461743</v>
      </c>
      <c r="O74" s="100">
        <f t="shared" si="26"/>
        <v>0</v>
      </c>
      <c r="P74" s="101">
        <f t="shared" si="27"/>
        <v>-17.393767705382572</v>
      </c>
      <c r="Q74" s="102">
        <f t="shared" si="28"/>
        <v>0.90336795719231899</v>
      </c>
      <c r="R74" s="272"/>
      <c r="S74" s="1">
        <v>0.28475694444444444</v>
      </c>
      <c r="T74" s="2">
        <v>0.3215277777777778</v>
      </c>
      <c r="U74" s="103">
        <v>5.8999999999999631</v>
      </c>
      <c r="V74" s="104">
        <v>52.950000000000045</v>
      </c>
      <c r="W74" s="105"/>
      <c r="X74" s="106"/>
      <c r="Y74" s="264"/>
      <c r="Z74" s="265"/>
      <c r="AA74" s="110">
        <f t="shared" si="29"/>
        <v>-347.87535410765167</v>
      </c>
      <c r="AB74" s="102">
        <f t="shared" si="30"/>
        <v>0.90336795719231899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4006</v>
      </c>
      <c r="G75" s="94">
        <f t="shared" si="31"/>
        <v>152228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3252.5033829499339</v>
      </c>
      <c r="N75" s="98">
        <f t="shared" si="25"/>
        <v>154.88111347380638</v>
      </c>
      <c r="O75" s="100">
        <f t="shared" si="26"/>
        <v>0</v>
      </c>
      <c r="P75" s="101">
        <f t="shared" si="27"/>
        <v>-16.547457954765036</v>
      </c>
      <c r="Q75" s="102">
        <f t="shared" si="28"/>
        <v>0.90347316193053728</v>
      </c>
      <c r="R75" s="272"/>
      <c r="S75" s="1">
        <v>0.32506944444444447</v>
      </c>
      <c r="T75" s="2">
        <v>0.37638888888888888</v>
      </c>
      <c r="U75" s="103">
        <v>5.0999999999999979</v>
      </c>
      <c r="V75" s="104">
        <v>73.899999999999963</v>
      </c>
      <c r="W75" s="105"/>
      <c r="X75" s="106"/>
      <c r="Y75" s="264"/>
      <c r="Z75" s="265"/>
      <c r="AA75" s="110">
        <f t="shared" si="29"/>
        <v>-347.49661705006611</v>
      </c>
      <c r="AB75" s="102">
        <f t="shared" si="30"/>
        <v>0.90347316193053717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2236</v>
      </c>
      <c r="G76" s="94">
        <f t="shared" si="31"/>
        <v>69919.72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3111.557788944714</v>
      </c>
      <c r="N76" s="98">
        <f t="shared" si="25"/>
        <v>163.76619941814283</v>
      </c>
      <c r="O76" s="100">
        <f t="shared" si="26"/>
        <v>0</v>
      </c>
      <c r="P76" s="101">
        <f t="shared" si="27"/>
        <v>-25.707484792383497</v>
      </c>
      <c r="Q76" s="102">
        <f t="shared" si="28"/>
        <v>0.8643216080401982</v>
      </c>
      <c r="R76" s="272"/>
      <c r="S76" s="1">
        <v>0.38055555555555548</v>
      </c>
      <c r="T76" s="2">
        <v>0.4104976851851852</v>
      </c>
      <c r="U76" s="103">
        <v>5.9999999999998987</v>
      </c>
      <c r="V76" s="104">
        <v>43.116666666666802</v>
      </c>
      <c r="W76" s="105"/>
      <c r="X76" s="106"/>
      <c r="Y76" s="264"/>
      <c r="Z76" s="265"/>
      <c r="AA76" s="190">
        <f t="shared" si="29"/>
        <v>-488.44221105528595</v>
      </c>
      <c r="AB76" s="191">
        <f t="shared" si="30"/>
        <v>0.86432160804019831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3710</v>
      </c>
      <c r="G77" s="94">
        <f t="shared" si="31"/>
        <v>140757.4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3111.8359739049374</v>
      </c>
      <c r="N77" s="98">
        <f t="shared" si="25"/>
        <v>148.18266542404464</v>
      </c>
      <c r="O77" s="100">
        <f t="shared" si="26"/>
        <v>0</v>
      </c>
      <c r="P77" s="101">
        <f t="shared" si="27"/>
        <v>-23.245906004526773</v>
      </c>
      <c r="Q77" s="102">
        <f t="shared" si="28"/>
        <v>0.86439888164026046</v>
      </c>
      <c r="R77" s="272"/>
      <c r="S77" s="1">
        <v>0.41490740740740739</v>
      </c>
      <c r="T77" s="2">
        <v>0.46458333333333335</v>
      </c>
      <c r="U77" s="103">
        <v>6.3499999999999535</v>
      </c>
      <c r="V77" s="104">
        <v>71.533333333333374</v>
      </c>
      <c r="W77" s="105">
        <v>0.46458333333333335</v>
      </c>
      <c r="X77" s="106">
        <v>0.50496527777777778</v>
      </c>
      <c r="Y77" s="264"/>
      <c r="Z77" s="265"/>
      <c r="AA77" s="190">
        <f t="shared" si="29"/>
        <v>-488.16402609506258</v>
      </c>
      <c r="AB77" s="191">
        <f t="shared" si="30"/>
        <v>0.86439888164026035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1852</v>
      </c>
      <c r="G78" s="114">
        <f t="shared" si="31"/>
        <v>106915.95999999999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1590.837508947744</v>
      </c>
      <c r="N78" s="98">
        <f t="shared" si="25"/>
        <v>72.310795861261099</v>
      </c>
      <c r="O78" s="100">
        <f t="shared" si="26"/>
        <v>0</v>
      </c>
      <c r="P78" s="101">
        <f t="shared" si="27"/>
        <v>-9.5073859569207144</v>
      </c>
      <c r="Q78" s="102">
        <f t="shared" si="28"/>
        <v>0.8837986160820801</v>
      </c>
      <c r="R78" s="272"/>
      <c r="S78" s="1">
        <v>0.50496527777777778</v>
      </c>
      <c r="T78" s="2">
        <v>0.55347222222222225</v>
      </c>
      <c r="U78" s="103">
        <v>58.149999999999977</v>
      </c>
      <c r="V78" s="104">
        <v>69.850000000000051</v>
      </c>
      <c r="W78" s="105"/>
      <c r="X78" s="106"/>
      <c r="Y78" s="264"/>
      <c r="Z78" s="265"/>
      <c r="AA78" s="190">
        <f t="shared" si="29"/>
        <v>-209.16249105225597</v>
      </c>
      <c r="AB78" s="191">
        <f t="shared" si="30"/>
        <v>0.88379861608207999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2259</v>
      </c>
      <c r="G79" s="114">
        <f t="shared" si="31"/>
        <v>130412.06999999999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1591.1563294854245</v>
      </c>
      <c r="N79" s="98">
        <f t="shared" si="25"/>
        <v>72.325287703882935</v>
      </c>
      <c r="O79" s="119">
        <f t="shared" si="26"/>
        <v>0</v>
      </c>
      <c r="P79" s="120">
        <f t="shared" si="27"/>
        <v>-9.4928941142988776</v>
      </c>
      <c r="Q79" s="121">
        <f t="shared" si="28"/>
        <v>0.88397573860301371</v>
      </c>
      <c r="R79" s="272"/>
      <c r="S79" s="1">
        <v>0.55763888888888891</v>
      </c>
      <c r="T79" s="2">
        <v>0.61679398148148146</v>
      </c>
      <c r="U79" s="103">
        <v>5.9999999999999787</v>
      </c>
      <c r="V79" s="104">
        <v>85.18333333333328</v>
      </c>
      <c r="W79" s="105"/>
      <c r="X79" s="106"/>
      <c r="Y79" s="264"/>
      <c r="Z79" s="265"/>
      <c r="AA79" s="190">
        <f t="shared" si="29"/>
        <v>-208.84367051457548</v>
      </c>
      <c r="AB79" s="191">
        <f t="shared" si="30"/>
        <v>0.88397573860301359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2737.0561076525582</v>
      </c>
      <c r="N89" s="138">
        <f t="shared" ref="N89:N94" si="37">M89/L89</f>
        <v>131.22871749019114</v>
      </c>
      <c r="O89" s="139">
        <f t="shared" ref="O89:O94" si="38">L89-I89</f>
        <v>0</v>
      </c>
      <c r="P89" s="140">
        <f t="shared" ref="P89:P94" si="39">N89-K89</f>
        <v>-16.716487989260912</v>
      </c>
      <c r="Q89" s="141">
        <f t="shared" ref="Q89:Q94" si="40">N89/K89</f>
        <v>0.88700892377629204</v>
      </c>
      <c r="R89" s="273"/>
      <c r="S89" s="142">
        <f>S73</f>
        <v>0.25</v>
      </c>
      <c r="T89" s="143">
        <f>INDEX(T73:T88,COUNTA(T73:T88))</f>
        <v>0.61679398148148146</v>
      </c>
      <c r="U89" s="144"/>
      <c r="V89" s="155"/>
      <c r="W89" s="134"/>
      <c r="X89" s="138"/>
      <c r="Y89" s="260"/>
      <c r="Z89" s="261"/>
      <c r="AA89" s="156">
        <f t="shared" ref="AA89:AA94" si="41">M89-J89</f>
        <v>-348.65817806172754</v>
      </c>
      <c r="AB89" s="141">
        <f t="shared" ref="AB89:AB94" si="42">M89/J89</f>
        <v>0.88700892377629204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5914</v>
      </c>
      <c r="G90" s="158">
        <f t="shared" ref="G90:G94" si="43">E90*F90</f>
        <v>211898.62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2907.730128380224</v>
      </c>
      <c r="N90" s="162">
        <f t="shared" si="37"/>
        <v>242.31084403168532</v>
      </c>
      <c r="O90" s="164">
        <f t="shared" si="38"/>
        <v>0</v>
      </c>
      <c r="P90" s="165">
        <f t="shared" si="39"/>
        <v>-30.43915596831468</v>
      </c>
      <c r="Q90" s="151">
        <f t="shared" si="40"/>
        <v>0.88839906152771886</v>
      </c>
      <c r="R90" s="271">
        <f>Q106</f>
        <v>0.86030334615540338</v>
      </c>
      <c r="S90" s="166">
        <v>0.16666666666666666</v>
      </c>
      <c r="T90" s="167">
        <v>0.25141203703703702</v>
      </c>
      <c r="U90" s="168"/>
      <c r="V90" s="169">
        <v>122.03333333333333</v>
      </c>
      <c r="W90" s="172"/>
      <c r="X90" s="150"/>
      <c r="Y90" s="274"/>
      <c r="Z90" s="275"/>
      <c r="AA90" s="108">
        <f t="shared" si="41"/>
        <v>-365.26987161977604</v>
      </c>
      <c r="AB90" s="151">
        <f t="shared" si="42"/>
        <v>0.88839906152771886</v>
      </c>
      <c r="AC90" s="276">
        <f>AB106</f>
        <v>0.86030334615540349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4504</v>
      </c>
      <c r="G91" s="94">
        <f t="shared" si="43"/>
        <v>163990.63999999998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2906.8483327357499</v>
      </c>
      <c r="N91" s="98">
        <f t="shared" si="37"/>
        <v>264.25893933961362</v>
      </c>
      <c r="O91" s="100">
        <f t="shared" si="38"/>
        <v>0</v>
      </c>
      <c r="P91" s="101">
        <f t="shared" si="39"/>
        <v>-33.286515205840942</v>
      </c>
      <c r="Q91" s="102">
        <f t="shared" si="40"/>
        <v>0.88812964642094394</v>
      </c>
      <c r="R91" s="272"/>
      <c r="S91" s="1">
        <v>0.25557870370370372</v>
      </c>
      <c r="T91" s="2">
        <v>0.32013888888888886</v>
      </c>
      <c r="U91" s="103">
        <v>6.0000000000000586</v>
      </c>
      <c r="V91" s="104">
        <v>92.966666666666598</v>
      </c>
      <c r="W91" s="105"/>
      <c r="X91" s="106"/>
      <c r="Y91" s="264"/>
      <c r="Z91" s="265"/>
      <c r="AA91" s="110">
        <f t="shared" si="41"/>
        <v>-366.15166726425014</v>
      </c>
      <c r="AB91" s="102">
        <f t="shared" si="42"/>
        <v>0.88812964642094405</v>
      </c>
      <c r="AC91" s="277"/>
    </row>
    <row r="92" spans="1:29" ht="15.75" customHeight="1">
      <c r="A92" s="267"/>
      <c r="B92" s="91" t="s">
        <v>233</v>
      </c>
      <c r="C92" s="262" t="s">
        <v>234</v>
      </c>
      <c r="D92" s="263"/>
      <c r="E92" s="92">
        <v>29.42</v>
      </c>
      <c r="F92" s="93">
        <v>3840</v>
      </c>
      <c r="G92" s="94">
        <f t="shared" si="43"/>
        <v>112972.8</v>
      </c>
      <c r="H92" s="112">
        <v>2</v>
      </c>
      <c r="I92" s="96">
        <v>15</v>
      </c>
      <c r="J92" s="97">
        <v>3000</v>
      </c>
      <c r="K92" s="98">
        <f t="shared" si="33"/>
        <v>200</v>
      </c>
      <c r="L92" s="113">
        <v>15</v>
      </c>
      <c r="M92" s="97">
        <f>F92/V92*60</f>
        <v>2477.4193548387102</v>
      </c>
      <c r="N92" s="98">
        <f t="shared" si="37"/>
        <v>165.16129032258067</v>
      </c>
      <c r="O92" s="100">
        <f t="shared" si="38"/>
        <v>0</v>
      </c>
      <c r="P92" s="101">
        <f t="shared" si="39"/>
        <v>-34.838709677419331</v>
      </c>
      <c r="Q92" s="102">
        <f t="shared" si="40"/>
        <v>0.82580645161290334</v>
      </c>
      <c r="R92" s="272"/>
      <c r="S92" s="1">
        <v>0.41041666666666665</v>
      </c>
      <c r="T92" s="2">
        <v>0.47499999999999998</v>
      </c>
      <c r="U92" s="103">
        <v>4.9999999999999822</v>
      </c>
      <c r="V92" s="104">
        <v>92.999999999999986</v>
      </c>
      <c r="W92" s="105">
        <v>0.47499999999999998</v>
      </c>
      <c r="X92" s="106">
        <v>0.51388888888888884</v>
      </c>
      <c r="Y92" s="264"/>
      <c r="Z92" s="265"/>
      <c r="AA92" s="110">
        <f t="shared" si="41"/>
        <v>-522.58064516128979</v>
      </c>
      <c r="AB92" s="102">
        <f t="shared" si="42"/>
        <v>0.82580645161290345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1879</v>
      </c>
      <c r="G93" s="114">
        <f t="shared" si="43"/>
        <v>64318.169999999991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2604.6977281478567</v>
      </c>
      <c r="N93" s="98">
        <f t="shared" si="37"/>
        <v>162.79360800924104</v>
      </c>
      <c r="O93" s="100">
        <f t="shared" si="38"/>
        <v>0</v>
      </c>
      <c r="P93" s="101">
        <f t="shared" si="39"/>
        <v>-24.706391990758959</v>
      </c>
      <c r="Q93" s="102">
        <f t="shared" si="40"/>
        <v>0.8682325760492855</v>
      </c>
      <c r="R93" s="272"/>
      <c r="S93" s="1">
        <v>0.51388888888888884</v>
      </c>
      <c r="T93" s="2">
        <v>0.54394675925925928</v>
      </c>
      <c r="U93" s="103">
        <v>55.999999999999957</v>
      </c>
      <c r="V93" s="104">
        <v>43.283333333333438</v>
      </c>
      <c r="W93" s="105"/>
      <c r="X93" s="106"/>
      <c r="Y93" s="264"/>
      <c r="Z93" s="265"/>
      <c r="AA93" s="110">
        <f t="shared" si="41"/>
        <v>-395.30227185214335</v>
      </c>
      <c r="AB93" s="102">
        <f t="shared" si="42"/>
        <v>0.8682325760492855</v>
      </c>
      <c r="AC93" s="277"/>
    </row>
    <row r="94" spans="1:29" ht="15.75" customHeight="1">
      <c r="A94" s="267"/>
      <c r="B94" s="91" t="s">
        <v>233</v>
      </c>
      <c r="C94" s="262" t="s">
        <v>234</v>
      </c>
      <c r="D94" s="263"/>
      <c r="E94" s="92">
        <v>29.42</v>
      </c>
      <c r="F94" s="93">
        <v>4801</v>
      </c>
      <c r="G94" s="114">
        <f t="shared" si="43"/>
        <v>141245.42000000001</v>
      </c>
      <c r="H94" s="118"/>
      <c r="I94" s="96">
        <v>15</v>
      </c>
      <c r="J94" s="97">
        <v>3000</v>
      </c>
      <c r="K94" s="98">
        <f t="shared" si="33"/>
        <v>200</v>
      </c>
      <c r="L94" s="113">
        <v>15</v>
      </c>
      <c r="M94" s="97">
        <f>F94/V94*60</f>
        <v>2477.5802752293598</v>
      </c>
      <c r="N94" s="98">
        <f t="shared" si="37"/>
        <v>165.17201834862399</v>
      </c>
      <c r="O94" s="119">
        <f t="shared" si="38"/>
        <v>0</v>
      </c>
      <c r="P94" s="120">
        <f t="shared" si="39"/>
        <v>-34.827981651376007</v>
      </c>
      <c r="Q94" s="121">
        <f t="shared" si="40"/>
        <v>0.82586009174311992</v>
      </c>
      <c r="R94" s="272"/>
      <c r="S94" s="1">
        <v>0.54791666666666672</v>
      </c>
      <c r="T94" s="2">
        <v>0.62865740740740739</v>
      </c>
      <c r="U94" s="103">
        <v>5.7166666666667076</v>
      </c>
      <c r="V94" s="104">
        <v>116.26666666666657</v>
      </c>
      <c r="W94" s="105"/>
      <c r="X94" s="106"/>
      <c r="Y94" s="264"/>
      <c r="Z94" s="265"/>
      <c r="AA94" s="110">
        <f t="shared" si="41"/>
        <v>-522.41972477064019</v>
      </c>
      <c r="AB94" s="102">
        <f t="shared" si="42"/>
        <v>0.82586009174311992</v>
      </c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8"/>
      <c r="I95" s="96"/>
      <c r="J95" s="97"/>
      <c r="K95" s="98"/>
      <c r="L95" s="113"/>
      <c r="M95" s="97"/>
      <c r="N95" s="98"/>
      <c r="O95" s="119"/>
      <c r="P95" s="120"/>
      <c r="Q95" s="121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4">AVERAGE(I90:I105)</f>
        <v>13.8</v>
      </c>
      <c r="J106" s="137">
        <f t="shared" si="44"/>
        <v>3109.2</v>
      </c>
      <c r="K106" s="138">
        <f t="shared" ref="K106" si="45">J106/I106</f>
        <v>225.30434782608694</v>
      </c>
      <c r="L106" s="136">
        <f t="shared" ref="L106:M106" si="46">AVERAGE(L90:L105)</f>
        <v>13.8</v>
      </c>
      <c r="M106" s="137">
        <f t="shared" si="46"/>
        <v>2674.8551638663803</v>
      </c>
      <c r="N106" s="138">
        <f t="shared" ref="N106:N111" si="47">M106/L106</f>
        <v>193.83008433814348</v>
      </c>
      <c r="O106" s="139">
        <f t="shared" ref="O106:O111" si="48">L106-I106</f>
        <v>0</v>
      </c>
      <c r="P106" s="140">
        <f t="shared" ref="P106:P111" si="49">N106-K106</f>
        <v>-31.47426348794346</v>
      </c>
      <c r="Q106" s="141">
        <f t="shared" ref="Q106:Q111" si="50">N106/K106</f>
        <v>0.86030334615540338</v>
      </c>
      <c r="R106" s="273"/>
      <c r="S106" s="142">
        <f>S90</f>
        <v>0.16666666666666666</v>
      </c>
      <c r="T106" s="143">
        <f>INDEX(T90:T105,COUNTA(T90:T105))</f>
        <v>0.62865740740740739</v>
      </c>
      <c r="U106" s="144"/>
      <c r="V106" s="155"/>
      <c r="W106" s="134"/>
      <c r="X106" s="138"/>
      <c r="Y106" s="260"/>
      <c r="Z106" s="261"/>
      <c r="AA106" s="156">
        <f t="shared" ref="AA106:AA111" si="51">M106-J106</f>
        <v>-434.34483613361954</v>
      </c>
      <c r="AB106" s="141">
        <f t="shared" ref="AB106:AB111" si="52">M106/J106</f>
        <v>0.86030334615540349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475</v>
      </c>
      <c r="G107" s="158">
        <f t="shared" ref="G107:G111" si="53">E107*F107</f>
        <v>9552.25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3257.1428571428537</v>
      </c>
      <c r="N107" s="162">
        <f t="shared" si="47"/>
        <v>542.85714285714232</v>
      </c>
      <c r="O107" s="164">
        <f t="shared" si="48"/>
        <v>0</v>
      </c>
      <c r="P107" s="165">
        <f t="shared" si="49"/>
        <v>-57.142857142857679</v>
      </c>
      <c r="Q107" s="151">
        <f t="shared" si="50"/>
        <v>0.90476190476190388</v>
      </c>
      <c r="R107" s="271">
        <f>Q123</f>
        <v>0.87630293447065621</v>
      </c>
      <c r="S107" s="192">
        <v>0.16684027777777777</v>
      </c>
      <c r="T107" s="193">
        <v>0.17291666666666666</v>
      </c>
      <c r="U107" s="168"/>
      <c r="V107" s="169">
        <v>8.7500000000000089</v>
      </c>
      <c r="W107" s="167"/>
      <c r="X107" s="170"/>
      <c r="Y107" s="274"/>
      <c r="Z107" s="275"/>
      <c r="AA107" s="108">
        <f t="shared" si="51"/>
        <v>-342.8571428571463</v>
      </c>
      <c r="AB107" s="151">
        <f t="shared" si="52"/>
        <v>0.90476190476190377</v>
      </c>
      <c r="AC107" s="276">
        <f>AB123</f>
        <v>0.8763029344706561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2087</v>
      </c>
      <c r="G108" s="94">
        <f t="shared" si="53"/>
        <v>51611.51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3258.109280138769</v>
      </c>
      <c r="N108" s="98">
        <f t="shared" si="47"/>
        <v>543.0182133564615</v>
      </c>
      <c r="O108" s="100">
        <f t="shared" si="48"/>
        <v>0</v>
      </c>
      <c r="P108" s="101">
        <f t="shared" si="49"/>
        <v>-56.981786643538499</v>
      </c>
      <c r="Q108" s="102">
        <f t="shared" si="50"/>
        <v>0.9050303555941025</v>
      </c>
      <c r="R108" s="272"/>
      <c r="S108" s="1">
        <v>0.1763888888888889</v>
      </c>
      <c r="T108" s="2">
        <v>0.20307870370370371</v>
      </c>
      <c r="U108" s="103">
        <v>5.0000000000000222</v>
      </c>
      <c r="V108" s="104">
        <v>38.433333333333323</v>
      </c>
      <c r="W108" s="105"/>
      <c r="X108" s="112"/>
      <c r="Y108" s="264"/>
      <c r="Z108" s="265"/>
      <c r="AA108" s="110">
        <f t="shared" si="51"/>
        <v>-341.89071986123099</v>
      </c>
      <c r="AB108" s="102">
        <f t="shared" si="52"/>
        <v>0.9050303555941025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1640</v>
      </c>
      <c r="G109" s="94">
        <f t="shared" si="53"/>
        <v>40557.199999999997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3258.2781456953635</v>
      </c>
      <c r="N109" s="98">
        <f t="shared" si="47"/>
        <v>543.04635761589395</v>
      </c>
      <c r="O109" s="100">
        <f t="shared" si="48"/>
        <v>0</v>
      </c>
      <c r="P109" s="101">
        <f t="shared" si="49"/>
        <v>-56.953642384106047</v>
      </c>
      <c r="Q109" s="102">
        <f t="shared" si="50"/>
        <v>0.90507726269315658</v>
      </c>
      <c r="R109" s="272"/>
      <c r="S109" s="1">
        <v>0.20624999999999999</v>
      </c>
      <c r="T109" s="2">
        <v>0.22722222222222221</v>
      </c>
      <c r="U109" s="103">
        <v>4.5666666666666478</v>
      </c>
      <c r="V109" s="104">
        <v>30.200000000000003</v>
      </c>
      <c r="W109" s="105"/>
      <c r="X109" s="106"/>
      <c r="Y109" s="264"/>
      <c r="Z109" s="265"/>
      <c r="AA109" s="110">
        <f t="shared" si="51"/>
        <v>-341.72185430463651</v>
      </c>
      <c r="AB109" s="102">
        <f t="shared" si="52"/>
        <v>0.90507726269315647</v>
      </c>
      <c r="AC109" s="277"/>
    </row>
    <row r="110" spans="1:29" ht="15.75" customHeight="1">
      <c r="A110" s="280"/>
      <c r="B110" s="91" t="s">
        <v>153</v>
      </c>
      <c r="C110" s="262" t="s">
        <v>235</v>
      </c>
      <c r="D110" s="263"/>
      <c r="E110" s="92">
        <v>21.56</v>
      </c>
      <c r="F110" s="93">
        <v>5792</v>
      </c>
      <c r="G110" s="94">
        <f t="shared" si="53"/>
        <v>124875.51999999999</v>
      </c>
      <c r="H110" s="95"/>
      <c r="I110" s="96">
        <v>10</v>
      </c>
      <c r="J110" s="97">
        <v>3600</v>
      </c>
      <c r="K110" s="98">
        <f t="shared" si="33"/>
        <v>360</v>
      </c>
      <c r="L110" s="99">
        <v>10</v>
      </c>
      <c r="M110" s="97">
        <f>F110/V110*60</f>
        <v>2951.3375796178348</v>
      </c>
      <c r="N110" s="98">
        <f t="shared" si="47"/>
        <v>295.13375796178349</v>
      </c>
      <c r="O110" s="100">
        <f t="shared" si="48"/>
        <v>0</v>
      </c>
      <c r="P110" s="101">
        <f t="shared" si="49"/>
        <v>-64.866242038216512</v>
      </c>
      <c r="Q110" s="102">
        <f t="shared" si="50"/>
        <v>0.81981599433828745</v>
      </c>
      <c r="R110" s="272"/>
      <c r="S110" s="1">
        <v>0.23072916666666668</v>
      </c>
      <c r="T110" s="2">
        <v>0.3125</v>
      </c>
      <c r="U110" s="103">
        <v>5.05000000000003</v>
      </c>
      <c r="V110" s="104">
        <v>117.74999999999999</v>
      </c>
      <c r="W110" s="105"/>
      <c r="X110" s="112"/>
      <c r="Y110" s="264"/>
      <c r="Z110" s="265"/>
      <c r="AA110" s="110">
        <f t="shared" si="51"/>
        <v>-648.66242038216524</v>
      </c>
      <c r="AB110" s="102">
        <f t="shared" si="52"/>
        <v>0.81981599433828745</v>
      </c>
      <c r="AC110" s="277"/>
    </row>
    <row r="111" spans="1:29" ht="15.75" customHeight="1">
      <c r="A111" s="281"/>
      <c r="B111" s="91" t="s">
        <v>233</v>
      </c>
      <c r="C111" s="262" t="s">
        <v>236</v>
      </c>
      <c r="D111" s="263"/>
      <c r="E111" s="92">
        <v>24.94</v>
      </c>
      <c r="F111" s="93">
        <v>5432</v>
      </c>
      <c r="G111" s="114">
        <f t="shared" si="53"/>
        <v>135474.08000000002</v>
      </c>
      <c r="H111" s="118"/>
      <c r="I111" s="96">
        <v>6</v>
      </c>
      <c r="J111" s="97">
        <v>3273</v>
      </c>
      <c r="K111" s="98">
        <f t="shared" si="33"/>
        <v>545.5</v>
      </c>
      <c r="L111" s="113">
        <v>6</v>
      </c>
      <c r="M111" s="97">
        <f>F111/V111*60</f>
        <v>2762.0338983050851</v>
      </c>
      <c r="N111" s="98">
        <f t="shared" si="47"/>
        <v>460.3389830508475</v>
      </c>
      <c r="O111" s="119">
        <f t="shared" si="48"/>
        <v>0</v>
      </c>
      <c r="P111" s="120">
        <f t="shared" si="49"/>
        <v>-85.161016949152497</v>
      </c>
      <c r="Q111" s="121">
        <f t="shared" si="50"/>
        <v>0.84388447855334092</v>
      </c>
      <c r="R111" s="272"/>
      <c r="S111" s="1">
        <v>0.3840277777777778</v>
      </c>
      <c r="T111" s="2">
        <v>0.46597222222222223</v>
      </c>
      <c r="U111" s="103">
        <v>5.0000000000000622</v>
      </c>
      <c r="V111" s="104">
        <v>117.99999999999999</v>
      </c>
      <c r="W111" s="105"/>
      <c r="X111" s="112"/>
      <c r="Y111" s="264"/>
      <c r="Z111" s="265"/>
      <c r="AA111" s="110">
        <f t="shared" si="51"/>
        <v>-510.96610169491487</v>
      </c>
      <c r="AB111" s="102">
        <f t="shared" si="52"/>
        <v>0.84388447855334103</v>
      </c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54">AVERAGE(I107:I122)</f>
        <v>6.8</v>
      </c>
      <c r="J123" s="137">
        <f t="shared" si="54"/>
        <v>3534.6</v>
      </c>
      <c r="K123" s="138">
        <f t="shared" ref="K123" si="55">J123/I123</f>
        <v>519.79411764705878</v>
      </c>
      <c r="L123" s="136">
        <f t="shared" ref="L123:M123" si="56">AVERAGE(L107:L122)</f>
        <v>6.8</v>
      </c>
      <c r="M123" s="137">
        <f t="shared" si="56"/>
        <v>3097.3803521799809</v>
      </c>
      <c r="N123" s="138">
        <f>M123/L123</f>
        <v>455.4971106147031</v>
      </c>
      <c r="O123" s="139">
        <f>L123-I123</f>
        <v>0</v>
      </c>
      <c r="P123" s="140">
        <f>N123-K123</f>
        <v>-64.29700703235568</v>
      </c>
      <c r="Q123" s="141">
        <f>N123/K123</f>
        <v>0.87630293447065621</v>
      </c>
      <c r="R123" s="273"/>
      <c r="S123" s="142">
        <f>S107</f>
        <v>0.16684027777777777</v>
      </c>
      <c r="T123" s="143">
        <f>INDEX(T107:T122,COUNTA(T107:T122))</f>
        <v>0.46597222222222223</v>
      </c>
      <c r="U123" s="144"/>
      <c r="V123" s="155"/>
      <c r="W123" s="134"/>
      <c r="X123" s="138"/>
      <c r="Y123" s="260"/>
      <c r="Z123" s="261"/>
      <c r="AA123" s="156">
        <f>M123-J123</f>
        <v>-437.21964782001896</v>
      </c>
      <c r="AB123" s="141">
        <f>M123/J123</f>
        <v>0.8763029344706561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1626</v>
      </c>
      <c r="G124" s="158">
        <f t="shared" ref="G124:G126" si="57">E124*F124</f>
        <v>72031.799999999988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1764.1952983725132</v>
      </c>
      <c r="N124" s="162">
        <f>M124/L124</f>
        <v>103.77619402191254</v>
      </c>
      <c r="O124" s="164">
        <f>L124-I124</f>
        <v>0</v>
      </c>
      <c r="P124" s="165">
        <f>N124-K124</f>
        <v>-13.870864801616861</v>
      </c>
      <c r="Q124" s="151">
        <f>N124/K124</f>
        <v>0.88209764918625666</v>
      </c>
      <c r="R124" s="271">
        <f>Q140</f>
        <v>0.88302563747954033</v>
      </c>
      <c r="S124" s="166">
        <v>0.70833333333333337</v>
      </c>
      <c r="T124" s="167">
        <v>0.74673611111111116</v>
      </c>
      <c r="U124" s="168"/>
      <c r="V124" s="169">
        <v>55.300000000000011</v>
      </c>
      <c r="W124" s="86"/>
      <c r="X124" s="87"/>
      <c r="Y124" s="274"/>
      <c r="Z124" s="275"/>
      <c r="AA124" s="108">
        <f>M124-J124</f>
        <v>-235.80470162748679</v>
      </c>
      <c r="AB124" s="151">
        <f>M124/J124</f>
        <v>0.88209764918625655</v>
      </c>
      <c r="AC124" s="349">
        <f>AB140</f>
        <v>0.88302563747954033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1479</v>
      </c>
      <c r="G125" s="94">
        <f t="shared" si="57"/>
        <v>74940.930000000008</v>
      </c>
      <c r="H125" s="95"/>
      <c r="I125" s="96">
        <v>20</v>
      </c>
      <c r="J125" s="97">
        <v>2000</v>
      </c>
      <c r="K125" s="98">
        <f t="shared" ref="K125:K126" si="58">J125/I125</f>
        <v>100</v>
      </c>
      <c r="L125" s="99">
        <v>20</v>
      </c>
      <c r="M125" s="97">
        <f>F125/V125*60</f>
        <v>1767.1423830069712</v>
      </c>
      <c r="N125" s="98">
        <f>M125/L125</f>
        <v>88.357119150348552</v>
      </c>
      <c r="O125" s="100">
        <f>L125-I125</f>
        <v>0</v>
      </c>
      <c r="P125" s="101">
        <f>N125-K125</f>
        <v>-11.642880849651448</v>
      </c>
      <c r="Q125" s="102">
        <f>N125/K125</f>
        <v>0.88357119150348551</v>
      </c>
      <c r="R125" s="272"/>
      <c r="S125" s="1">
        <v>0.75</v>
      </c>
      <c r="T125" s="2">
        <v>0.78487268518518516</v>
      </c>
      <c r="U125" s="103">
        <v>4.6999999999999353</v>
      </c>
      <c r="V125" s="104">
        <v>50.216666666666626</v>
      </c>
      <c r="W125" s="105"/>
      <c r="X125" s="106"/>
      <c r="Y125" s="264"/>
      <c r="Z125" s="265"/>
      <c r="AA125" s="110">
        <f>M125-J125</f>
        <v>-232.85761699302884</v>
      </c>
      <c r="AB125" s="102">
        <f>M125/J125</f>
        <v>0.88357119150348562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2955</v>
      </c>
      <c r="G126" s="94">
        <f t="shared" si="57"/>
        <v>169321.5</v>
      </c>
      <c r="H126" s="95"/>
      <c r="I126" s="96">
        <v>21</v>
      </c>
      <c r="J126" s="97">
        <v>2000</v>
      </c>
      <c r="K126" s="98">
        <f t="shared" si="58"/>
        <v>95.238095238095241</v>
      </c>
      <c r="L126" s="99">
        <v>21</v>
      </c>
      <c r="M126" s="97">
        <f>F126/V126*60</f>
        <v>1766.8161434977576</v>
      </c>
      <c r="N126" s="98">
        <f>M126/L126</f>
        <v>84.134102071321792</v>
      </c>
      <c r="O126" s="100">
        <f>L126-I126</f>
        <v>0</v>
      </c>
      <c r="P126" s="101">
        <f>N126-K126</f>
        <v>-11.103993166773449</v>
      </c>
      <c r="Q126" s="102">
        <f>N126/K126</f>
        <v>0.88340807174887881</v>
      </c>
      <c r="R126" s="272"/>
      <c r="S126" s="1">
        <v>0.78819444444444442</v>
      </c>
      <c r="T126" s="2">
        <v>0.85788194444444443</v>
      </c>
      <c r="U126" s="103">
        <v>4.783333333333335</v>
      </c>
      <c r="V126" s="104">
        <v>100.35000000000002</v>
      </c>
      <c r="W126" s="105"/>
      <c r="X126" s="106"/>
      <c r="Y126" s="264"/>
      <c r="Z126" s="265"/>
      <c r="AA126" s="110">
        <f>M126-J126</f>
        <v>-233.18385650224241</v>
      </c>
      <c r="AB126" s="102">
        <f>M126/J126</f>
        <v>0.88340807174887881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9">AVERAGE(I124:I139)</f>
        <v>19.333333333333332</v>
      </c>
      <c r="J140" s="137">
        <f t="shared" si="59"/>
        <v>2000</v>
      </c>
      <c r="K140" s="138">
        <f t="shared" ref="K140" si="60">J140/I140</f>
        <v>103.44827586206897</v>
      </c>
      <c r="L140" s="136">
        <f t="shared" ref="L140:M140" si="61">AVERAGE(L124:L139)</f>
        <v>19.333333333333332</v>
      </c>
      <c r="M140" s="137">
        <f t="shared" si="61"/>
        <v>1766.0512749590807</v>
      </c>
      <c r="N140" s="138">
        <f>M140/L140</f>
        <v>91.347479739262795</v>
      </c>
      <c r="O140" s="139">
        <f>L140-I140</f>
        <v>0</v>
      </c>
      <c r="P140" s="140">
        <f>N140-K140</f>
        <v>-12.100796122806173</v>
      </c>
      <c r="Q140" s="141">
        <f>N140/K140</f>
        <v>0.88302563747954033</v>
      </c>
      <c r="R140" s="273"/>
      <c r="S140" s="142">
        <f>S124</f>
        <v>0.70833333333333337</v>
      </c>
      <c r="T140" s="143">
        <f>INDEX(T124:T139,COUNTA(T124:T139))</f>
        <v>0.85788194444444443</v>
      </c>
      <c r="U140" s="144"/>
      <c r="V140" s="155"/>
      <c r="W140" s="187"/>
      <c r="X140" s="188"/>
      <c r="Y140" s="260"/>
      <c r="Z140" s="261"/>
      <c r="AA140" s="156">
        <f>M140-J140</f>
        <v>-233.94872504091927</v>
      </c>
      <c r="AB140" s="141">
        <f>M140/J140</f>
        <v>0.88302563747954033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2676</v>
      </c>
      <c r="G141" s="158">
        <f t="shared" ref="G141:G143" si="62">E141*F141</f>
        <v>151970.04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1766.0128322639764</v>
      </c>
      <c r="N141" s="162">
        <f>M141/L141</f>
        <v>76.783166620172892</v>
      </c>
      <c r="O141" s="164">
        <f>L141-I141</f>
        <v>0</v>
      </c>
      <c r="P141" s="165">
        <f>N141-K141</f>
        <v>-10.173355118957545</v>
      </c>
      <c r="Q141" s="151">
        <f>N141/K141</f>
        <v>0.88300641613198827</v>
      </c>
      <c r="R141" s="271">
        <f>Q157</f>
        <v>0.88341362439720528</v>
      </c>
      <c r="S141" s="166">
        <v>0.70839120370370368</v>
      </c>
      <c r="T141" s="167">
        <v>0.77152777777777781</v>
      </c>
      <c r="U141" s="168"/>
      <c r="V141" s="169">
        <v>90.916666666666757</v>
      </c>
      <c r="W141" s="167"/>
      <c r="X141" s="170"/>
      <c r="Y141" s="274"/>
      <c r="Z141" s="275"/>
      <c r="AA141" s="108">
        <f>M141-J141</f>
        <v>-233.98716773602359</v>
      </c>
      <c r="AB141" s="151">
        <f>M141/J141</f>
        <v>0.88300641613198816</v>
      </c>
      <c r="AC141" s="276">
        <f>AB157</f>
        <v>0.88341362439720528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2073</v>
      </c>
      <c r="G142" s="94">
        <f t="shared" si="62"/>
        <v>117891.51</v>
      </c>
      <c r="H142" s="95"/>
      <c r="I142" s="96">
        <v>23</v>
      </c>
      <c r="J142" s="97">
        <v>2000</v>
      </c>
      <c r="K142" s="98">
        <f t="shared" ref="K142:K143" si="63">J142/I142</f>
        <v>86.956521739130437</v>
      </c>
      <c r="L142" s="99">
        <v>23</v>
      </c>
      <c r="M142" s="97">
        <f>F142/V142*60</f>
        <v>1765.9252247988634</v>
      </c>
      <c r="N142" s="98">
        <f>M142/L142</f>
        <v>76.779357599950586</v>
      </c>
      <c r="O142" s="100">
        <f>L142-I142</f>
        <v>0</v>
      </c>
      <c r="P142" s="101">
        <f>N142-K142</f>
        <v>-10.177164139179851</v>
      </c>
      <c r="Q142" s="102">
        <f>N142/K142</f>
        <v>0.88296261239943175</v>
      </c>
      <c r="R142" s="272"/>
      <c r="S142" s="1">
        <v>0.77500000000000002</v>
      </c>
      <c r="T142" s="2">
        <v>0.82391203703703708</v>
      </c>
      <c r="U142" s="103">
        <v>4.9999999999999822</v>
      </c>
      <c r="V142" s="104">
        <v>70.433333333333366</v>
      </c>
      <c r="W142" s="105"/>
      <c r="X142" s="106"/>
      <c r="Y142" s="264"/>
      <c r="Z142" s="265"/>
      <c r="AA142" s="110">
        <f>M142-J142</f>
        <v>-234.07477520113662</v>
      </c>
      <c r="AB142" s="102">
        <f>M142/J142</f>
        <v>0.88296261239943175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2530</v>
      </c>
      <c r="G143" s="94">
        <f t="shared" si="62"/>
        <v>120428</v>
      </c>
      <c r="H143" s="95"/>
      <c r="I143" s="96">
        <v>23</v>
      </c>
      <c r="J143" s="97">
        <v>2000</v>
      </c>
      <c r="K143" s="98">
        <f t="shared" si="63"/>
        <v>86.956521739130437</v>
      </c>
      <c r="L143" s="99">
        <v>23</v>
      </c>
      <c r="M143" s="97">
        <f>F143/V143*60</f>
        <v>1768.543689320391</v>
      </c>
      <c r="N143" s="98">
        <f>M143/L143</f>
        <v>76.893203883495261</v>
      </c>
      <c r="O143" s="100">
        <f>L143-I143</f>
        <v>0</v>
      </c>
      <c r="P143" s="101">
        <f>N143-K143</f>
        <v>-10.063317855635177</v>
      </c>
      <c r="Q143" s="102">
        <f>N143/K143</f>
        <v>0.88427184466019548</v>
      </c>
      <c r="R143" s="272"/>
      <c r="S143" s="1">
        <v>0.82719907407407411</v>
      </c>
      <c r="T143" s="2">
        <v>0.88680555555555551</v>
      </c>
      <c r="U143" s="103">
        <v>4.7333333333333272</v>
      </c>
      <c r="V143" s="104">
        <v>85.833333333333215</v>
      </c>
      <c r="W143" s="105"/>
      <c r="X143" s="106"/>
      <c r="Y143" s="264"/>
      <c r="Z143" s="265"/>
      <c r="AA143" s="110">
        <f>M143-J143</f>
        <v>-231.45631067960903</v>
      </c>
      <c r="AB143" s="102">
        <f>M143/J143</f>
        <v>0.88427184466019548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64">AVERAGE(I141:I156)</f>
        <v>23</v>
      </c>
      <c r="J157" s="137">
        <f t="shared" si="64"/>
        <v>2000</v>
      </c>
      <c r="K157" s="138">
        <f t="shared" ref="K157" si="65">J157/I157</f>
        <v>86.956521739130437</v>
      </c>
      <c r="L157" s="136">
        <f t="shared" ref="L157:M157" si="66">AVERAGE(L141:L156)</f>
        <v>23</v>
      </c>
      <c r="M157" s="137">
        <f t="shared" si="66"/>
        <v>1766.8272487944105</v>
      </c>
      <c r="N157" s="138">
        <f>M157/L157</f>
        <v>76.818576034539589</v>
      </c>
      <c r="O157" s="139">
        <f>L157-I157</f>
        <v>0</v>
      </c>
      <c r="P157" s="140">
        <f>N157-K157</f>
        <v>-10.137945704590848</v>
      </c>
      <c r="Q157" s="141">
        <f>N157/K157</f>
        <v>0.88341362439720528</v>
      </c>
      <c r="R157" s="273"/>
      <c r="S157" s="142">
        <f>S141</f>
        <v>0.70839120370370368</v>
      </c>
      <c r="T157" s="143">
        <f>INDEX(T141:T156,COUNTA(T141:T156))</f>
        <v>0.88680555555555551</v>
      </c>
      <c r="U157" s="144"/>
      <c r="V157" s="155"/>
      <c r="W157" s="134"/>
      <c r="X157" s="138"/>
      <c r="Y157" s="260"/>
      <c r="Z157" s="261"/>
      <c r="AA157" s="156">
        <f>M157-J157</f>
        <v>-233.17275120558952</v>
      </c>
      <c r="AB157" s="141">
        <f>M157/J157</f>
        <v>0.88341362439720528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08" priority="3" operator="greaterThan">
      <formula>0</formula>
    </cfRule>
  </conditionalFormatting>
  <conditionalFormatting sqref="P5:P157 AA5:AA157">
    <cfRule type="cellIs" dxfId="307" priority="6" operator="lessThan">
      <formula>0</formula>
    </cfRule>
  </conditionalFormatting>
  <conditionalFormatting sqref="Q5:Q157 AB5:AB157">
    <cfRule type="cellIs" dxfId="306" priority="4" operator="greaterThan">
      <formula>1</formula>
    </cfRule>
    <cfRule type="cellIs" dxfId="305" priority="5" operator="lessThan">
      <formula>0.8</formula>
    </cfRule>
  </conditionalFormatting>
  <conditionalFormatting sqref="R5:R157 AC124">
    <cfRule type="cellIs" dxfId="304" priority="7" operator="lessThan">
      <formula>0.8</formula>
    </cfRule>
  </conditionalFormatting>
  <conditionalFormatting sqref="AC5:AC22 AC56:AC91">
    <cfRule type="cellIs" dxfId="303" priority="9" operator="lessThan">
      <formula>0.8</formula>
    </cfRule>
  </conditionalFormatting>
  <conditionalFormatting sqref="AC39">
    <cfRule type="cellIs" dxfId="302" priority="12" operator="lessThan">
      <formula>0.8</formula>
    </cfRule>
  </conditionalFormatting>
  <conditionalFormatting sqref="AC54">
    <cfRule type="cellIs" dxfId="301" priority="11" operator="lessThan">
      <formula>0.8</formula>
    </cfRule>
  </conditionalFormatting>
  <conditionalFormatting sqref="AC97:AC105">
    <cfRule type="cellIs" dxfId="300" priority="10" operator="lessThan">
      <formula>0.8</formula>
    </cfRule>
  </conditionalFormatting>
  <conditionalFormatting sqref="AC107:AC112">
    <cfRule type="cellIs" dxfId="299" priority="8" operator="lessThan">
      <formula>0.8</formula>
    </cfRule>
  </conditionalFormatting>
  <conditionalFormatting sqref="AC139">
    <cfRule type="cellIs" dxfId="298" priority="2" operator="lessThan">
      <formula>0.8</formula>
    </cfRule>
  </conditionalFormatting>
  <conditionalFormatting sqref="AC141:AC157">
    <cfRule type="cellIs" dxfId="297" priority="1" operator="lessThan">
      <formula>0.8</formula>
    </cfRule>
  </conditionalFormatting>
  <dataValidations count="1">
    <dataValidation type="list" allowBlank="1" showInputMessage="1" showErrorMessage="1" sqref="Y5:Z157" xr:uid="{805E8DEB-17B1-4A34-8AAD-3DFE50535145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A296-5BF9-4C76-8BE6-F5327FAC3EB0}">
  <sheetPr>
    <tabColor theme="8" tint="0.59999389629810485"/>
  </sheetPr>
  <dimension ref="B1:AR36"/>
  <sheetViews>
    <sheetView zoomScale="70" zoomScaleNormal="70" workbookViewId="0">
      <selection activeCell="S38" sqref="S38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230</v>
      </c>
      <c r="D3" s="248"/>
      <c r="E3" s="6" t="s">
        <v>2</v>
      </c>
      <c r="F3" s="249">
        <f>'1110(18度C)'!D1+'1110(4度C)'!D1</f>
        <v>234054</v>
      </c>
      <c r="G3" s="250"/>
      <c r="H3" s="6" t="s">
        <v>3</v>
      </c>
      <c r="I3" s="251">
        <f>'1110(18度C)'!F1+'1110(4度C)'!F1</f>
        <v>7507764.6300000018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458.5010798272084</v>
      </c>
      <c r="F6" s="226" t="e">
        <f>AVERAGE(#REF!,D13:K13)</f>
        <v>#REF!</v>
      </c>
      <c r="G6" s="227">
        <f>AVERAGE(D13:K13)</f>
        <v>194.6922440693169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404.59752160228481</v>
      </c>
      <c r="F7" s="230" t="e">
        <f>AVERAGE(#REF!,D14:K14)</f>
        <v>#REF!</v>
      </c>
      <c r="G7" s="217">
        <f>AVERAGE(D14:K14)</f>
        <v>174.0070060421115</v>
      </c>
      <c r="H7" s="218"/>
      <c r="I7" s="217">
        <f>AVERAGE(L14:O14)</f>
        <v>84.082595484244379</v>
      </c>
      <c r="J7" s="218"/>
      <c r="K7" s="217">
        <f>AVERAGE(D28:O28)</f>
        <v>520.03449000899025</v>
      </c>
      <c r="L7" s="218"/>
      <c r="M7" s="217">
        <f>AVERAGE(P28:X28)</f>
        <v>694.0184580643562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0.88267622072725382</v>
      </c>
      <c r="F8" s="222" t="e">
        <f>AVERAGE(D15:K15,#REF!)</f>
        <v>#REF!</v>
      </c>
      <c r="G8" s="223">
        <f>AVERAGE(D15:K15)</f>
        <v>0.88812173839920849</v>
      </c>
      <c r="H8" s="224"/>
      <c r="I8" s="223">
        <f>AVERAGE(L15:O15)</f>
        <v>0.88320924604774631</v>
      </c>
      <c r="J8" s="224"/>
      <c r="K8" s="223">
        <f>AVERAGE(D29:O29)</f>
        <v>0.87892840184649701</v>
      </c>
      <c r="L8" s="224"/>
      <c r="M8" s="223">
        <f>AVERAGE(P29:X29)</f>
        <v>0.88008623229137994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90.769230769230774</v>
      </c>
      <c r="G13" s="23">
        <v>84.21052631578948</v>
      </c>
      <c r="H13" s="23">
        <v>147.94520547945206</v>
      </c>
      <c r="I13" s="23">
        <v>244.76923076923077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102.49078496820702</v>
      </c>
      <c r="E14" s="27">
        <v>70.932908278188918</v>
      </c>
      <c r="F14" s="27">
        <v>80.139167081024056</v>
      </c>
      <c r="G14" s="27">
        <v>74.380272603343229</v>
      </c>
      <c r="H14" s="27">
        <v>131.22364843962214</v>
      </c>
      <c r="I14" s="27">
        <v>215.89338058862643</v>
      </c>
      <c r="J14" s="27" t="s">
        <v>36</v>
      </c>
      <c r="K14" s="54">
        <v>542.98888033576861</v>
      </c>
      <c r="L14" s="26" t="s">
        <v>36</v>
      </c>
      <c r="M14" s="66" t="s">
        <v>36</v>
      </c>
      <c r="N14" s="27">
        <v>91.353384022979</v>
      </c>
      <c r="O14" s="28">
        <v>76.811806945509758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0.89005155367127153</v>
      </c>
      <c r="E15" s="31">
        <f t="shared" si="0"/>
        <v>0.88666135347736152</v>
      </c>
      <c r="F15" s="31">
        <f t="shared" si="0"/>
        <v>0.8828891288587396</v>
      </c>
      <c r="G15" s="31">
        <f t="shared" si="0"/>
        <v>0.8832657371647008</v>
      </c>
      <c r="H15" s="31">
        <f t="shared" si="0"/>
        <v>0.88697466074929776</v>
      </c>
      <c r="I15" s="31">
        <f t="shared" si="0"/>
        <v>0.8820282676468082</v>
      </c>
      <c r="J15" s="31" t="s">
        <v>36</v>
      </c>
      <c r="K15" s="55">
        <f t="shared" ref="K15" si="1">K14/K13</f>
        <v>0.90498146722628103</v>
      </c>
      <c r="L15" s="30" t="s">
        <v>36</v>
      </c>
      <c r="M15" s="67" t="s">
        <v>36</v>
      </c>
      <c r="N15" s="31">
        <f t="shared" ref="N15:O15" si="2">N14/N13</f>
        <v>0.88308271222213031</v>
      </c>
      <c r="O15" s="32">
        <f t="shared" si="2"/>
        <v>0.8833357798733622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0.25012731481481482</v>
      </c>
      <c r="E16" s="2">
        <v>0.16697916666666668</v>
      </c>
      <c r="F16" s="2">
        <v>0.16666666666666666</v>
      </c>
      <c r="G16" s="2">
        <v>0.25024305555555554</v>
      </c>
      <c r="H16" s="2">
        <v>0.25</v>
      </c>
      <c r="I16" s="2">
        <v>0.25</v>
      </c>
      <c r="J16" s="2" t="s">
        <v>36</v>
      </c>
      <c r="K16" s="2">
        <v>0.25015046296296295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0.56126157407407407</v>
      </c>
      <c r="E17" s="2">
        <v>0.56202546296296296</v>
      </c>
      <c r="F17" s="2">
        <v>0.61075231481481485</v>
      </c>
      <c r="G17" s="2">
        <v>0.60916666666666663</v>
      </c>
      <c r="H17" s="2">
        <v>0.63644675925925931</v>
      </c>
      <c r="I17" s="2">
        <v>0.57708333333333328</v>
      </c>
      <c r="J17" s="2" t="s">
        <v>36</v>
      </c>
      <c r="K17" s="2">
        <v>0.31767361111111109</v>
      </c>
      <c r="L17" s="1" t="s">
        <v>36</v>
      </c>
      <c r="M17" s="68" t="s">
        <v>36</v>
      </c>
      <c r="N17" s="2">
        <v>0.8481481481481481</v>
      </c>
      <c r="O17" s="3">
        <v>0.88359953703703709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21.666666666666668</v>
      </c>
      <c r="G18" s="34">
        <v>23.75</v>
      </c>
      <c r="H18" s="34">
        <v>20.857142857142858</v>
      </c>
      <c r="I18" s="34">
        <v>13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183.10118184515647</v>
      </c>
      <c r="E28" s="27" t="s">
        <v>36</v>
      </c>
      <c r="F28" s="27" t="s">
        <v>36</v>
      </c>
      <c r="G28" s="27">
        <v>271.45156607094771</v>
      </c>
      <c r="H28" s="27">
        <v>383.59205498853771</v>
      </c>
      <c r="I28" s="27">
        <v>370.08591830110805</v>
      </c>
      <c r="J28" s="27" t="s">
        <v>36</v>
      </c>
      <c r="K28" s="27" t="s">
        <v>36</v>
      </c>
      <c r="L28" s="27" t="s">
        <v>36</v>
      </c>
      <c r="M28" s="27">
        <v>692.13490240151623</v>
      </c>
      <c r="N28" s="27">
        <v>999.88390166364934</v>
      </c>
      <c r="O28" s="27">
        <v>739.99190479201604</v>
      </c>
      <c r="P28" s="26">
        <v>248.49506424586355</v>
      </c>
      <c r="Q28" s="27" t="s">
        <v>36</v>
      </c>
      <c r="R28" s="27" t="s">
        <v>36</v>
      </c>
      <c r="S28" s="27" t="s">
        <v>36</v>
      </c>
      <c r="T28" s="27">
        <v>774.77361255038477</v>
      </c>
      <c r="U28" s="27" t="s">
        <v>36</v>
      </c>
      <c r="V28" s="27">
        <v>678.32839488522927</v>
      </c>
      <c r="W28" s="27">
        <v>855.81202176982526</v>
      </c>
      <c r="X28" s="28">
        <v>912.68319687047835</v>
      </c>
    </row>
    <row r="29" spans="2:44" ht="40.15" customHeight="1">
      <c r="B29" s="205"/>
      <c r="C29" s="29" t="s">
        <v>38</v>
      </c>
      <c r="D29" s="31">
        <f>D28/D27</f>
        <v>0.86464446982435006</v>
      </c>
      <c r="E29" s="31" t="s">
        <v>36</v>
      </c>
      <c r="F29" s="31" t="s">
        <v>36</v>
      </c>
      <c r="G29" s="31">
        <f>G28/G27</f>
        <v>0.86713694717108292</v>
      </c>
      <c r="H29" s="31">
        <f>H28/H27</f>
        <v>0.88521243458893317</v>
      </c>
      <c r="I29" s="31">
        <f>I28/I27</f>
        <v>0.88820620392265925</v>
      </c>
      <c r="J29" s="31" t="s">
        <v>36</v>
      </c>
      <c r="K29" s="31" t="s">
        <v>36</v>
      </c>
      <c r="L29" s="31" t="s">
        <v>36</v>
      </c>
      <c r="M29" s="31">
        <f>M28/M27</f>
        <v>0.8913858591534678</v>
      </c>
      <c r="N29" s="31">
        <f>N28/N27</f>
        <v>0.86946426231621676</v>
      </c>
      <c r="O29" s="31">
        <f>O28/O27</f>
        <v>0.88644863594876921</v>
      </c>
      <c r="P29" s="30">
        <f>P28/P27</f>
        <v>0.86973272486052233</v>
      </c>
      <c r="Q29" s="31" t="s">
        <v>36</v>
      </c>
      <c r="R29" s="31" t="s">
        <v>36</v>
      </c>
      <c r="S29" s="31" t="s">
        <v>36</v>
      </c>
      <c r="T29" s="31">
        <f>T28/T27</f>
        <v>0.88776143104731586</v>
      </c>
      <c r="U29" s="31" t="s">
        <v>36</v>
      </c>
      <c r="V29" s="31">
        <f>V28/V27</f>
        <v>0.89073425590989697</v>
      </c>
      <c r="W29" s="31">
        <f>W28/W27</f>
        <v>0.88298065738156573</v>
      </c>
      <c r="X29" s="32">
        <f>X28/X27</f>
        <v>0.86922209225759839</v>
      </c>
    </row>
    <row r="30" spans="2:44" ht="17.25" customHeight="1">
      <c r="B30" s="206" t="s">
        <v>39</v>
      </c>
      <c r="C30" s="14" t="s">
        <v>40</v>
      </c>
      <c r="D30" s="2">
        <v>0.39930555555555558</v>
      </c>
      <c r="E30" s="2" t="s">
        <v>36</v>
      </c>
      <c r="F30" s="2" t="s">
        <v>36</v>
      </c>
      <c r="G30" s="2">
        <v>0.41666666666666669</v>
      </c>
      <c r="H30" s="2">
        <v>0.25</v>
      </c>
      <c r="I30" s="2">
        <v>0.32089120370370372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0.16696759259259258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0.70843750000000005</v>
      </c>
      <c r="W30" s="2">
        <v>0.70833333333333337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0.46875</v>
      </c>
      <c r="E31" s="2" t="s">
        <v>36</v>
      </c>
      <c r="F31" s="2" t="s">
        <v>36</v>
      </c>
      <c r="G31" s="2">
        <v>0.50486111111111109</v>
      </c>
      <c r="H31" s="2">
        <v>0.35138888888888886</v>
      </c>
      <c r="I31" s="2">
        <v>0.38541666666666669</v>
      </c>
      <c r="J31" s="2" t="s">
        <v>36</v>
      </c>
      <c r="K31" s="2" t="s">
        <v>36</v>
      </c>
      <c r="L31" s="2" t="s">
        <v>36</v>
      </c>
      <c r="M31" s="2">
        <v>0.3702199074074074</v>
      </c>
      <c r="N31" s="2">
        <v>0.44722222222222224</v>
      </c>
      <c r="O31" s="2">
        <v>0.39594907407407409</v>
      </c>
      <c r="P31" s="1">
        <v>0.85843749999999996</v>
      </c>
      <c r="Q31" s="2" t="s">
        <v>36</v>
      </c>
      <c r="R31" s="2" t="s">
        <v>36</v>
      </c>
      <c r="S31" s="2" t="s">
        <v>36</v>
      </c>
      <c r="T31" s="2">
        <v>0.89054398148148151</v>
      </c>
      <c r="U31" s="2" t="s">
        <v>36</v>
      </c>
      <c r="V31" s="2">
        <v>0.89652777777777781</v>
      </c>
      <c r="W31" s="2">
        <v>1.0395833333333333</v>
      </c>
      <c r="X31" s="3">
        <v>1.0417013888888889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63C1-7517-4C19-8138-8867AE50B7AF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S38" sqref="S38"/>
      <selection pane="bottomLeft" activeCell="S38" sqref="S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132150</v>
      </c>
      <c r="E1" s="76" t="s">
        <v>3</v>
      </c>
      <c r="F1" s="77">
        <f>SUM(G5:G208)</f>
        <v>2626174.9500000011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45971</v>
      </c>
      <c r="B2" s="323"/>
      <c r="C2" s="81" t="s">
        <v>34</v>
      </c>
      <c r="D2" s="82">
        <f>AVERAGE(N21,N38,N55,N72,N89,N106,N123,N140,N157,N174,N191,N208)</f>
        <v>592.52781003205939</v>
      </c>
      <c r="E2" s="82" t="s">
        <v>80</v>
      </c>
      <c r="F2" s="83">
        <f>F1/D1</f>
        <v>19.872682179341666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2459</v>
      </c>
      <c r="G5" s="94">
        <f t="shared" ref="G5:G6" si="0">E5*F5</f>
        <v>73401.150000000009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3112.6582278481028</v>
      </c>
      <c r="N5" s="98">
        <f>M5/L5</f>
        <v>183.09754281459428</v>
      </c>
      <c r="O5" s="100">
        <f>L5-I5</f>
        <v>0</v>
      </c>
      <c r="P5" s="101">
        <f>N5-K5</f>
        <v>-28.667163067758651</v>
      </c>
      <c r="Q5" s="102">
        <f>N5/K5</f>
        <v>0.86462728551336188</v>
      </c>
      <c r="R5" s="272">
        <f>Q21</f>
        <v>0.86464446982435006</v>
      </c>
      <c r="S5" s="1">
        <v>0.39930555555555558</v>
      </c>
      <c r="T5" s="2">
        <v>0.43222222222222223</v>
      </c>
      <c r="U5" s="103">
        <v>5.0000000000000622</v>
      </c>
      <c r="V5" s="104">
        <v>47.399999999999977</v>
      </c>
      <c r="W5" s="105"/>
      <c r="X5" s="106"/>
      <c r="Y5" s="274"/>
      <c r="Z5" s="275"/>
      <c r="AA5" s="108">
        <f>M5-J5</f>
        <v>-487.3417721518972</v>
      </c>
      <c r="AB5" s="109">
        <f>M5/J5</f>
        <v>0.86462728551336188</v>
      </c>
      <c r="AC5" s="289">
        <f>AB21</f>
        <v>0.86464446982435006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2415</v>
      </c>
      <c r="G6" s="94">
        <f t="shared" si="0"/>
        <v>71290.8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3112.7819548872176</v>
      </c>
      <c r="N6" s="98">
        <f>M6/L6</f>
        <v>183.10482087571867</v>
      </c>
      <c r="O6" s="100">
        <f>L6-I6</f>
        <v>0</v>
      </c>
      <c r="P6" s="101">
        <f>N6-K6</f>
        <v>-28.659885006634255</v>
      </c>
      <c r="Q6" s="102">
        <f>N6/K6</f>
        <v>0.86466165413533824</v>
      </c>
      <c r="R6" s="272"/>
      <c r="S6" s="1">
        <v>0.43642361111111111</v>
      </c>
      <c r="T6" s="2">
        <v>0.46875</v>
      </c>
      <c r="U6" s="103">
        <v>6.0499999999999865</v>
      </c>
      <c r="V6" s="104">
        <v>46.550000000000004</v>
      </c>
      <c r="W6" s="105">
        <v>0.46875</v>
      </c>
      <c r="X6" s="106">
        <v>0.50763888888888886</v>
      </c>
      <c r="Y6" s="264"/>
      <c r="Z6" s="265"/>
      <c r="AA6" s="110">
        <f>M6-J6</f>
        <v>-487.21804511278242</v>
      </c>
      <c r="AB6" s="111">
        <f>M6/J6</f>
        <v>0.86466165413533824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114"/>
      <c r="H9" s="115"/>
      <c r="I9" s="96"/>
      <c r="J9" s="97"/>
      <c r="K9" s="98"/>
      <c r="L9" s="99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3112.7200913676602</v>
      </c>
      <c r="N21" s="138">
        <f>M21/L21</f>
        <v>183.10118184515647</v>
      </c>
      <c r="O21" s="139">
        <f>L21-I21</f>
        <v>0</v>
      </c>
      <c r="P21" s="140">
        <f>N21-K21</f>
        <v>-28.663524037196453</v>
      </c>
      <c r="Q21" s="141">
        <f>N21/K21</f>
        <v>0.86464446982435006</v>
      </c>
      <c r="R21" s="273"/>
      <c r="S21" s="142">
        <f>S5</f>
        <v>0.39930555555555558</v>
      </c>
      <c r="T21" s="143">
        <f>INDEX(T5:T20,COUNTA(T5:T20))</f>
        <v>0.46875</v>
      </c>
      <c r="U21" s="144"/>
      <c r="V21" s="144"/>
      <c r="W21" s="145"/>
      <c r="X21" s="146"/>
      <c r="Y21" s="260"/>
      <c r="Z21" s="261"/>
      <c r="AA21" s="147">
        <f>M21-J21</f>
        <v>-487.27990863233981</v>
      </c>
      <c r="AB21" s="148">
        <f>M21/J21</f>
        <v>0.86464446982435006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1517</v>
      </c>
      <c r="G22" s="94">
        <f t="shared" ref="G22:G23" si="5">E22*F22</f>
        <v>38895.879999999997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3138.6206896551744</v>
      </c>
      <c r="N22" s="98">
        <f t="shared" ref="N22:N23" si="6">M22/L22</f>
        <v>285.32915360501585</v>
      </c>
      <c r="O22" s="100">
        <f t="shared" ref="O22:O23" si="7">L22-I22</f>
        <v>0</v>
      </c>
      <c r="P22" s="101">
        <f t="shared" ref="P22:P23" si="8">N22-K22</f>
        <v>-41.943573667711405</v>
      </c>
      <c r="Q22" s="102">
        <f t="shared" ref="Q22:Q23" si="9">N22/K22</f>
        <v>0.87183908045977065</v>
      </c>
      <c r="R22" s="271">
        <f>Q38</f>
        <v>0.86713694717108292</v>
      </c>
      <c r="S22" s="1">
        <v>0.41666666666666669</v>
      </c>
      <c r="T22" s="2">
        <v>0.43680555555555556</v>
      </c>
      <c r="U22" s="103">
        <v>4.9833333333333663</v>
      </c>
      <c r="V22" s="104">
        <v>28.999999999999979</v>
      </c>
      <c r="W22" s="105"/>
      <c r="X22" s="106"/>
      <c r="Y22" s="274"/>
      <c r="Z22" s="275"/>
      <c r="AA22" s="108">
        <f t="shared" ref="AA22:AA23" si="10">M22-J22</f>
        <v>-461.37931034482563</v>
      </c>
      <c r="AB22" s="151">
        <f t="shared" ref="AB22:AB23" si="11">M22/J22</f>
        <v>0.87183908045977065</v>
      </c>
      <c r="AC22" s="276">
        <f>AB38</f>
        <v>0.86713694717108292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4796</v>
      </c>
      <c r="G23" s="94">
        <f t="shared" si="5"/>
        <v>137021.72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3104.765329976623</v>
      </c>
      <c r="N23" s="98">
        <f t="shared" si="6"/>
        <v>258.73044416471856</v>
      </c>
      <c r="O23" s="100">
        <f t="shared" si="7"/>
        <v>0</v>
      </c>
      <c r="P23" s="101">
        <f t="shared" si="8"/>
        <v>-41.269555835281437</v>
      </c>
      <c r="Q23" s="102">
        <f t="shared" si="9"/>
        <v>0.86243481388239518</v>
      </c>
      <c r="R23" s="272"/>
      <c r="S23" s="1">
        <v>0.44049768518518517</v>
      </c>
      <c r="T23" s="2">
        <v>0.50486111111111109</v>
      </c>
      <c r="U23" s="103">
        <v>5.3166666666666451</v>
      </c>
      <c r="V23" s="104">
        <v>92.683333333333323</v>
      </c>
      <c r="W23" s="105">
        <v>0.50486111111111109</v>
      </c>
      <c r="X23" s="106">
        <v>0.54474537037037041</v>
      </c>
      <c r="Y23" s="264"/>
      <c r="Z23" s="265"/>
      <c r="AA23" s="110">
        <f t="shared" si="10"/>
        <v>-495.23467002337702</v>
      </c>
      <c r="AB23" s="102">
        <f t="shared" si="11"/>
        <v>0.86243481388239529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12">AVERAGE(I22:I37)</f>
        <v>11.5</v>
      </c>
      <c r="J38" s="137">
        <f t="shared" si="12"/>
        <v>3600</v>
      </c>
      <c r="K38" s="138">
        <f t="shared" ref="K38" si="13">J38/I38</f>
        <v>313.04347826086956</v>
      </c>
      <c r="L38" s="136">
        <f t="shared" ref="L38:M38" si="14">AVERAGE(L22:L37)</f>
        <v>11.5</v>
      </c>
      <c r="M38" s="137">
        <f t="shared" si="14"/>
        <v>3121.6930098158987</v>
      </c>
      <c r="N38" s="138">
        <f>M38/L38</f>
        <v>271.45156607094771</v>
      </c>
      <c r="O38" s="139">
        <f>L38-I38</f>
        <v>0</v>
      </c>
      <c r="P38" s="140">
        <f>N38-K38</f>
        <v>-41.591912189921857</v>
      </c>
      <c r="Q38" s="141">
        <f>N38/K38</f>
        <v>0.86713694717108292</v>
      </c>
      <c r="R38" s="273"/>
      <c r="S38" s="142">
        <f>S22</f>
        <v>0.41666666666666669</v>
      </c>
      <c r="T38" s="143">
        <f>INDEX(T22:T37,COUNTA(T22:T37))</f>
        <v>0.50486111111111109</v>
      </c>
      <c r="U38" s="144"/>
      <c r="V38" s="155"/>
      <c r="W38" s="134"/>
      <c r="X38" s="138"/>
      <c r="Y38" s="260"/>
      <c r="Z38" s="261"/>
      <c r="AA38" s="156">
        <f>M38-J38</f>
        <v>-478.30699018410132</v>
      </c>
      <c r="AB38" s="141">
        <f>M38/J38</f>
        <v>0.86713694717108292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1896</v>
      </c>
      <c r="G39" s="158">
        <f t="shared" ref="G39:G41" si="15">E39*F39</f>
        <v>26600.879999999997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2302.0573355817878</v>
      </c>
      <c r="N39" s="162">
        <f>M39/L39</f>
        <v>383.67622259696464</v>
      </c>
      <c r="O39" s="164">
        <f>L39-I39</f>
        <v>0</v>
      </c>
      <c r="P39" s="165">
        <f>N39-K39</f>
        <v>-49.657110736368679</v>
      </c>
      <c r="Q39" s="151">
        <f>N39/K39</f>
        <v>0.88540666753145691</v>
      </c>
      <c r="R39" s="271">
        <f>Q55</f>
        <v>0.88521243458893317</v>
      </c>
      <c r="S39" s="166">
        <v>0.25</v>
      </c>
      <c r="T39" s="167">
        <v>0.28431712962962963</v>
      </c>
      <c r="U39" s="168"/>
      <c r="V39" s="169">
        <v>49.416666666666664</v>
      </c>
      <c r="W39" s="167"/>
      <c r="X39" s="170"/>
      <c r="Y39" s="274"/>
      <c r="Z39" s="275"/>
      <c r="AA39" s="108">
        <f>M39-J39</f>
        <v>-297.94266441821219</v>
      </c>
      <c r="AB39" s="151">
        <f>M39/J39</f>
        <v>0.8854066675314568</v>
      </c>
      <c r="AC39" s="276">
        <f>AB55</f>
        <v>0.88521243458893317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1483</v>
      </c>
      <c r="G40" s="94">
        <f t="shared" si="15"/>
        <v>26293.59</v>
      </c>
      <c r="H40" s="95"/>
      <c r="I40" s="96">
        <v>6</v>
      </c>
      <c r="J40" s="97">
        <v>2600</v>
      </c>
      <c r="K40" s="98">
        <f t="shared" ref="K40:K41" si="16">J40/I40</f>
        <v>433.33333333333331</v>
      </c>
      <c r="L40" s="99">
        <v>6</v>
      </c>
      <c r="M40" s="97">
        <f>F40/V40*60</f>
        <v>2301.2068965517242</v>
      </c>
      <c r="N40" s="98">
        <f>M40/L40</f>
        <v>383.5344827586207</v>
      </c>
      <c r="O40" s="100">
        <f>L40-I40</f>
        <v>0</v>
      </c>
      <c r="P40" s="101">
        <f>N40-K40</f>
        <v>-49.798850574712617</v>
      </c>
      <c r="Q40" s="102">
        <f>N40/K40</f>
        <v>0.88507957559681705</v>
      </c>
      <c r="R40" s="272"/>
      <c r="S40" s="1">
        <v>0.28773148148148148</v>
      </c>
      <c r="T40" s="2">
        <v>0.31458333333333333</v>
      </c>
      <c r="U40" s="103">
        <v>4.9166666666666625</v>
      </c>
      <c r="V40" s="104">
        <v>38.666666666666664</v>
      </c>
      <c r="W40" s="105"/>
      <c r="X40" s="112"/>
      <c r="Y40" s="264"/>
      <c r="Z40" s="265"/>
      <c r="AA40" s="110">
        <f>M40-J40</f>
        <v>-298.79310344827582</v>
      </c>
      <c r="AB40" s="102">
        <f>M40/J40</f>
        <v>0.88507957559681705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1836</v>
      </c>
      <c r="G41" s="94">
        <f t="shared" si="15"/>
        <v>26603.64</v>
      </c>
      <c r="H41" s="95"/>
      <c r="I41" s="96">
        <v>6</v>
      </c>
      <c r="J41" s="97">
        <v>2600</v>
      </c>
      <c r="K41" s="98">
        <f t="shared" si="16"/>
        <v>433.33333333333331</v>
      </c>
      <c r="L41" s="99">
        <v>6</v>
      </c>
      <c r="M41" s="97">
        <f>F41/V41*60</f>
        <v>2301.3927576601677</v>
      </c>
      <c r="N41" s="98">
        <f>M41/L41</f>
        <v>383.56545961002797</v>
      </c>
      <c r="O41" s="100">
        <f>L41-I41</f>
        <v>0</v>
      </c>
      <c r="P41" s="101">
        <f>N41-K41</f>
        <v>-49.767873723305343</v>
      </c>
      <c r="Q41" s="102">
        <f>N41/K41</f>
        <v>0.88515106063852611</v>
      </c>
      <c r="R41" s="272"/>
      <c r="S41" s="1">
        <v>0.31814814814814812</v>
      </c>
      <c r="T41" s="2">
        <v>0.35138888888888886</v>
      </c>
      <c r="U41" s="103">
        <v>5.1333333333333098</v>
      </c>
      <c r="V41" s="104">
        <v>47.86666666666666</v>
      </c>
      <c r="W41" s="105"/>
      <c r="X41" s="112"/>
      <c r="Y41" s="264"/>
      <c r="Z41" s="265"/>
      <c r="AA41" s="110">
        <f>M41-J41</f>
        <v>-298.60724233983228</v>
      </c>
      <c r="AB41" s="102">
        <f>M41/J41</f>
        <v>0.885151060638526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6</v>
      </c>
      <c r="J55" s="137">
        <f t="shared" si="17"/>
        <v>2600</v>
      </c>
      <c r="K55" s="138">
        <f t="shared" ref="K55:K57" si="18">J55/I55</f>
        <v>433.33333333333331</v>
      </c>
      <c r="L55" s="136">
        <f t="shared" ref="L55:M55" si="19">AVERAGE(L39:L54)</f>
        <v>6</v>
      </c>
      <c r="M55" s="137">
        <f t="shared" si="19"/>
        <v>2301.5523299312263</v>
      </c>
      <c r="N55" s="138">
        <f t="shared" ref="N55:N57" si="20">M55/L55</f>
        <v>383.59205498853771</v>
      </c>
      <c r="O55" s="139">
        <f t="shared" ref="O55:O57" si="21">L55-I55</f>
        <v>0</v>
      </c>
      <c r="P55" s="140">
        <f t="shared" ref="P55:P57" si="22">N55-K55</f>
        <v>-49.741278344795603</v>
      </c>
      <c r="Q55" s="141">
        <f t="shared" ref="Q55:Q57" si="23">N55/K55</f>
        <v>0.88521243458893317</v>
      </c>
      <c r="R55" s="273"/>
      <c r="S55" s="142">
        <f>S39</f>
        <v>0.25</v>
      </c>
      <c r="T55" s="143">
        <f>INDEX(T39:T54,COUNTA(T39:T54))</f>
        <v>0.35138888888888886</v>
      </c>
      <c r="U55" s="144"/>
      <c r="V55" s="155"/>
      <c r="W55" s="134"/>
      <c r="X55" s="138"/>
      <c r="Y55" s="260"/>
      <c r="Z55" s="261"/>
      <c r="AA55" s="156">
        <f t="shared" ref="AA55:AA57" si="24">M55-J55</f>
        <v>-298.44767006877373</v>
      </c>
      <c r="AB55" s="141">
        <f t="shared" ref="AB55:AB57" si="25">M55/J55</f>
        <v>0.88521243458893317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1218</v>
      </c>
      <c r="G56" s="94">
        <f t="shared" ref="G56:G57" si="26">E56*F56</f>
        <v>23617.02</v>
      </c>
      <c r="H56" s="95"/>
      <c r="I56" s="96">
        <v>6</v>
      </c>
      <c r="J56" s="97">
        <v>2500</v>
      </c>
      <c r="K56" s="98">
        <f t="shared" si="18"/>
        <v>416.66666666666669</v>
      </c>
      <c r="L56" s="99">
        <v>6</v>
      </c>
      <c r="M56" s="97">
        <f>F56/V56*60</f>
        <v>2220.1518987341788</v>
      </c>
      <c r="N56" s="98">
        <f t="shared" si="20"/>
        <v>370.02531645569644</v>
      </c>
      <c r="O56" s="100">
        <f t="shared" si="21"/>
        <v>0</v>
      </c>
      <c r="P56" s="101">
        <f t="shared" si="22"/>
        <v>-46.641350210970245</v>
      </c>
      <c r="Q56" s="102">
        <f t="shared" si="23"/>
        <v>0.88806075949367147</v>
      </c>
      <c r="R56" s="271">
        <f>Q72</f>
        <v>0.88820620392265925</v>
      </c>
      <c r="S56" s="1">
        <v>0.32089120370370372</v>
      </c>
      <c r="T56" s="2">
        <v>0.34375</v>
      </c>
      <c r="U56" s="103">
        <v>4.6333333333333915</v>
      </c>
      <c r="V56" s="104">
        <v>32.916666666666643</v>
      </c>
      <c r="W56" s="105"/>
      <c r="X56" s="170"/>
      <c r="Y56" s="274"/>
      <c r="Z56" s="275"/>
      <c r="AA56" s="108">
        <f t="shared" si="24"/>
        <v>-279.84810126582124</v>
      </c>
      <c r="AB56" s="151">
        <f t="shared" si="25"/>
        <v>0.88806075949367147</v>
      </c>
      <c r="AC56" s="276">
        <f>AB72</f>
        <v>0.88820620392265937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2021</v>
      </c>
      <c r="G57" s="94">
        <f t="shared" si="26"/>
        <v>39813.699999999997</v>
      </c>
      <c r="H57" s="112"/>
      <c r="I57" s="96">
        <v>6</v>
      </c>
      <c r="J57" s="97">
        <v>2500</v>
      </c>
      <c r="K57" s="98">
        <f t="shared" si="18"/>
        <v>416.66666666666669</v>
      </c>
      <c r="L57" s="113">
        <v>6</v>
      </c>
      <c r="M57" s="97">
        <f>F57/V57*60</f>
        <v>2220.8791208791181</v>
      </c>
      <c r="N57" s="98">
        <f t="shared" si="20"/>
        <v>370.14652014651966</v>
      </c>
      <c r="O57" s="100">
        <f t="shared" si="21"/>
        <v>0</v>
      </c>
      <c r="P57" s="101">
        <f t="shared" si="22"/>
        <v>-46.520146520147023</v>
      </c>
      <c r="Q57" s="102">
        <f t="shared" si="23"/>
        <v>0.88835164835164715</v>
      </c>
      <c r="R57" s="272"/>
      <c r="S57" s="1">
        <v>0.34749999999999998</v>
      </c>
      <c r="T57" s="2">
        <v>0.38541666666666669</v>
      </c>
      <c r="U57" s="103">
        <v>5.3999999999999648</v>
      </c>
      <c r="V57" s="104">
        <v>54.600000000000065</v>
      </c>
      <c r="W57" s="105"/>
      <c r="X57" s="112"/>
      <c r="Y57" s="264"/>
      <c r="Z57" s="265"/>
      <c r="AA57" s="110">
        <f t="shared" si="24"/>
        <v>-279.12087912088191</v>
      </c>
      <c r="AB57" s="102">
        <f t="shared" si="25"/>
        <v>0.88835164835164726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7">AVERAGE(I56:I71)</f>
        <v>6</v>
      </c>
      <c r="J72" s="137">
        <f t="shared" si="27"/>
        <v>2500</v>
      </c>
      <c r="K72" s="138">
        <f t="shared" ref="K72" si="28">J72/I72</f>
        <v>416.66666666666669</v>
      </c>
      <c r="L72" s="136">
        <f t="shared" ref="L72:M72" si="29">AVERAGE(L56:L71)</f>
        <v>6</v>
      </c>
      <c r="M72" s="137">
        <f t="shared" si="29"/>
        <v>2220.5155098066484</v>
      </c>
      <c r="N72" s="138">
        <f>M72/L72</f>
        <v>370.08591830110805</v>
      </c>
      <c r="O72" s="139">
        <f>L72-I72</f>
        <v>0</v>
      </c>
      <c r="P72" s="140">
        <f>N72-K72</f>
        <v>-46.580748365558634</v>
      </c>
      <c r="Q72" s="141">
        <f>N72/K72</f>
        <v>0.88820620392265925</v>
      </c>
      <c r="R72" s="273"/>
      <c r="S72" s="142">
        <f>S56</f>
        <v>0.32089120370370372</v>
      </c>
      <c r="T72" s="143">
        <f>INDEX(T56:T71,COUNTA(T56:T71))</f>
        <v>0.38541666666666669</v>
      </c>
      <c r="U72" s="144"/>
      <c r="V72" s="155"/>
      <c r="W72" s="134"/>
      <c r="X72" s="138"/>
      <c r="Y72" s="260"/>
      <c r="Z72" s="261"/>
      <c r="AA72" s="156">
        <f>M72-J72</f>
        <v>-279.48449019335158</v>
      </c>
      <c r="AB72" s="141">
        <f>M72/J72</f>
        <v>0.88820620392265937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3012</v>
      </c>
      <c r="G73" s="158">
        <f t="shared" ref="G73:G76" si="30">E73*F73</f>
        <v>64607.4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2946.5217391304345</v>
      </c>
      <c r="N73" s="162">
        <f>M73/L73</f>
        <v>736.63043478260863</v>
      </c>
      <c r="O73" s="164">
        <f>L73-I73</f>
        <v>0</v>
      </c>
      <c r="P73" s="165">
        <f>N73-K73</f>
        <v>-88.369565217391369</v>
      </c>
      <c r="Q73" s="151">
        <f>N73/K73</f>
        <v>0.8928853754940711</v>
      </c>
      <c r="R73" s="271">
        <f>Q89</f>
        <v>0.8913858591534678</v>
      </c>
      <c r="S73" s="166">
        <v>0.16666666666666666</v>
      </c>
      <c r="T73" s="167">
        <v>0.20925925925925926</v>
      </c>
      <c r="U73" s="168"/>
      <c r="V73" s="169">
        <v>61.333333333333343</v>
      </c>
      <c r="W73" s="172"/>
      <c r="X73" s="150"/>
      <c r="Y73" s="274"/>
      <c r="Z73" s="275"/>
      <c r="AA73" s="108">
        <f>M73-J73</f>
        <v>-353.47826086956547</v>
      </c>
      <c r="AB73" s="151">
        <f>M73/J73</f>
        <v>0.8928853754940711</v>
      </c>
      <c r="AC73" s="276">
        <f>AB89</f>
        <v>0.89138585915346791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3409</v>
      </c>
      <c r="G74" s="94">
        <f t="shared" si="30"/>
        <v>60987.01</v>
      </c>
      <c r="H74" s="95"/>
      <c r="I74" s="96">
        <v>4</v>
      </c>
      <c r="J74" s="97">
        <v>3300</v>
      </c>
      <c r="K74" s="98">
        <f t="shared" ref="K74:K76" si="31">J74/I74</f>
        <v>825</v>
      </c>
      <c r="L74" s="99">
        <v>4</v>
      </c>
      <c r="M74" s="97">
        <f>F74/V74*60</f>
        <v>2941.6107382550331</v>
      </c>
      <c r="N74" s="98">
        <f>M74/L74</f>
        <v>735.40268456375827</v>
      </c>
      <c r="O74" s="100">
        <f>L74-I74</f>
        <v>0</v>
      </c>
      <c r="P74" s="101">
        <f>N74-K74</f>
        <v>-89.597315436241729</v>
      </c>
      <c r="Q74" s="102">
        <f>N74/K74</f>
        <v>0.89139719341061607</v>
      </c>
      <c r="R74" s="272"/>
      <c r="S74" s="1">
        <v>0.21282407407407408</v>
      </c>
      <c r="T74" s="2">
        <v>0.26111111111111113</v>
      </c>
      <c r="U74" s="103">
        <v>5.1333333333333497</v>
      </c>
      <c r="V74" s="104">
        <v>69.533333333333346</v>
      </c>
      <c r="W74" s="105"/>
      <c r="X74" s="106"/>
      <c r="Y74" s="264"/>
      <c r="Z74" s="265"/>
      <c r="AA74" s="110">
        <f>M74-J74</f>
        <v>-358.38926174496692</v>
      </c>
      <c r="AB74" s="102">
        <f>M74/J74</f>
        <v>0.89139719341061607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1353</v>
      </c>
      <c r="G75" s="94">
        <f t="shared" si="30"/>
        <v>30144.84</v>
      </c>
      <c r="H75" s="95"/>
      <c r="I75" s="96">
        <v>5</v>
      </c>
      <c r="J75" s="97">
        <v>3300</v>
      </c>
      <c r="K75" s="98">
        <f t="shared" si="31"/>
        <v>660</v>
      </c>
      <c r="L75" s="99">
        <v>5</v>
      </c>
      <c r="M75" s="97">
        <f>F75/V75*60</f>
        <v>2939.5292697646405</v>
      </c>
      <c r="N75" s="98">
        <f>M75/L75</f>
        <v>587.90585395292806</v>
      </c>
      <c r="O75" s="100">
        <f>L75-I75</f>
        <v>0</v>
      </c>
      <c r="P75" s="101">
        <f>N75-K75</f>
        <v>-72.094146047071945</v>
      </c>
      <c r="Q75" s="102">
        <f>N75/K75</f>
        <v>0.89076644538322436</v>
      </c>
      <c r="R75" s="272"/>
      <c r="S75" s="1">
        <v>0.26484953703703706</v>
      </c>
      <c r="T75" s="2">
        <v>0.28402777777777777</v>
      </c>
      <c r="U75" s="103">
        <v>5.3833333333333488</v>
      </c>
      <c r="V75" s="104">
        <v>27.616666666666614</v>
      </c>
      <c r="W75" s="105"/>
      <c r="X75" s="106"/>
      <c r="Y75" s="264"/>
      <c r="Z75" s="265"/>
      <c r="AA75" s="110">
        <f>M75-J75</f>
        <v>-360.4707302353595</v>
      </c>
      <c r="AB75" s="102">
        <f>M75/J75</f>
        <v>0.89076644538322436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5834</v>
      </c>
      <c r="G76" s="94">
        <f t="shared" si="30"/>
        <v>97194.44</v>
      </c>
      <c r="H76" s="95"/>
      <c r="I76" s="96">
        <v>4</v>
      </c>
      <c r="J76" s="97">
        <v>3300</v>
      </c>
      <c r="K76" s="98">
        <f t="shared" si="31"/>
        <v>825</v>
      </c>
      <c r="L76" s="99">
        <v>4</v>
      </c>
      <c r="M76" s="97">
        <f>F76/V76*60</f>
        <v>2938.6315936756673</v>
      </c>
      <c r="N76" s="98">
        <f>M76/L76</f>
        <v>734.65789841891683</v>
      </c>
      <c r="O76" s="100">
        <f>L76-I76</f>
        <v>0</v>
      </c>
      <c r="P76" s="101">
        <f>N76-K76</f>
        <v>-90.34210158108317</v>
      </c>
      <c r="Q76" s="102">
        <f>N76/K76</f>
        <v>0.89049442232595977</v>
      </c>
      <c r="R76" s="272"/>
      <c r="S76" s="1">
        <v>0.28749999999999998</v>
      </c>
      <c r="T76" s="2">
        <v>0.3702199074074074</v>
      </c>
      <c r="U76" s="103">
        <v>4.9999999999999822</v>
      </c>
      <c r="V76" s="104">
        <v>119.11666666666669</v>
      </c>
      <c r="W76" s="105"/>
      <c r="X76" s="106"/>
      <c r="Y76" s="264"/>
      <c r="Z76" s="265"/>
      <c r="AA76" s="110">
        <f>M76-J76</f>
        <v>-361.36840632433268</v>
      </c>
      <c r="AB76" s="102">
        <f>M76/J76</f>
        <v>0.89049442232595977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32">AVERAGE(I73:I88)</f>
        <v>4.25</v>
      </c>
      <c r="J89" s="137">
        <f t="shared" si="32"/>
        <v>3300</v>
      </c>
      <c r="K89" s="138">
        <f t="shared" ref="K89" si="33">J89/I89</f>
        <v>776.47058823529414</v>
      </c>
      <c r="L89" s="136">
        <f t="shared" ref="L89:M89" si="34">AVERAGE(L73:L88)</f>
        <v>4.25</v>
      </c>
      <c r="M89" s="137">
        <f t="shared" si="34"/>
        <v>2941.573335206444</v>
      </c>
      <c r="N89" s="138">
        <f>M89/L89</f>
        <v>692.13490240151623</v>
      </c>
      <c r="O89" s="139">
        <f>L89-I89</f>
        <v>0</v>
      </c>
      <c r="P89" s="140">
        <f>N89-K89</f>
        <v>-84.335685833777916</v>
      </c>
      <c r="Q89" s="141">
        <f>N89/K89</f>
        <v>0.8913858591534678</v>
      </c>
      <c r="R89" s="273"/>
      <c r="S89" s="142">
        <f>S73</f>
        <v>0.16666666666666666</v>
      </c>
      <c r="T89" s="143">
        <f>INDEX(T73:T88,COUNTA(T73:T88))</f>
        <v>0.3702199074074074</v>
      </c>
      <c r="U89" s="144"/>
      <c r="V89" s="155"/>
      <c r="W89" s="88"/>
      <c r="X89" s="90"/>
      <c r="Y89" s="260"/>
      <c r="Z89" s="261"/>
      <c r="AA89" s="156">
        <f>M89-J89</f>
        <v>-358.42666479355603</v>
      </c>
      <c r="AB89" s="141">
        <f>M89/J89</f>
        <v>0.89138585915346791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1792</v>
      </c>
      <c r="G90" s="158">
        <f t="shared" ref="G90:G93" si="35">E90*F90</f>
        <v>32578.559999999998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3110.5110896817746</v>
      </c>
      <c r="N90" s="162">
        <f>M90/L90</f>
        <v>1036.8370298939249</v>
      </c>
      <c r="O90" s="164">
        <f>L90-I90</f>
        <v>0</v>
      </c>
      <c r="P90" s="165">
        <f>N90-K90</f>
        <v>-163.16297010607514</v>
      </c>
      <c r="Q90" s="151">
        <f>N90/K90</f>
        <v>0.86403085824493742</v>
      </c>
      <c r="R90" s="271">
        <f>Q106</f>
        <v>0.86946426231621676</v>
      </c>
      <c r="S90" s="166">
        <v>0.16696759259259258</v>
      </c>
      <c r="T90" s="167">
        <v>0.19097222222222221</v>
      </c>
      <c r="U90" s="168"/>
      <c r="V90" s="169">
        <v>34.566666666666663</v>
      </c>
      <c r="W90" s="172"/>
      <c r="X90" s="150"/>
      <c r="Y90" s="274"/>
      <c r="Z90" s="275"/>
      <c r="AA90" s="108">
        <f>M90-J90</f>
        <v>-489.48891031822541</v>
      </c>
      <c r="AB90" s="151">
        <f>M90/J90</f>
        <v>0.86403085824493742</v>
      </c>
      <c r="AC90" s="276">
        <f>AB106</f>
        <v>0.86946426231621676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2721</v>
      </c>
      <c r="G91" s="94">
        <f t="shared" si="35"/>
        <v>49467.78</v>
      </c>
      <c r="H91" s="95"/>
      <c r="I91" s="96">
        <v>3</v>
      </c>
      <c r="J91" s="97">
        <v>3600</v>
      </c>
      <c r="K91" s="98">
        <f t="shared" ref="K91:K128" si="36">J91/I91</f>
        <v>1200</v>
      </c>
      <c r="L91" s="99">
        <v>3</v>
      </c>
      <c r="M91" s="97">
        <f>F91/V91*60</f>
        <v>3106.7554709800197</v>
      </c>
      <c r="N91" s="98">
        <f>M91/L91</f>
        <v>1035.58515699334</v>
      </c>
      <c r="O91" s="100">
        <f>L91-I91</f>
        <v>0</v>
      </c>
      <c r="P91" s="101">
        <f>N91-K91</f>
        <v>-164.41484300666002</v>
      </c>
      <c r="Q91" s="102">
        <f>N91/K91</f>
        <v>0.86298763082778329</v>
      </c>
      <c r="R91" s="272"/>
      <c r="S91" s="1">
        <v>0.20170138888888889</v>
      </c>
      <c r="T91" s="2">
        <v>0.23819444444444443</v>
      </c>
      <c r="U91" s="103">
        <v>15.450000000000017</v>
      </c>
      <c r="V91" s="104">
        <v>52.549999999999983</v>
      </c>
      <c r="W91" s="105"/>
      <c r="X91" s="106"/>
      <c r="Y91" s="264"/>
      <c r="Z91" s="265"/>
      <c r="AA91" s="110">
        <f>M91-J91</f>
        <v>-493.24452901998029</v>
      </c>
      <c r="AB91" s="102">
        <f>M91/J91</f>
        <v>0.86298763082778329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7226</v>
      </c>
      <c r="G92" s="94">
        <f t="shared" si="35"/>
        <v>103187.28</v>
      </c>
      <c r="H92" s="95"/>
      <c r="I92" s="96">
        <v>3</v>
      </c>
      <c r="J92" s="97">
        <v>3600</v>
      </c>
      <c r="K92" s="98">
        <f t="shared" si="36"/>
        <v>1200</v>
      </c>
      <c r="L92" s="99">
        <v>3</v>
      </c>
      <c r="M92" s="97">
        <f>F92/V92*60</f>
        <v>3109.0713517389745</v>
      </c>
      <c r="N92" s="98">
        <f>M92/L92</f>
        <v>1036.3571172463248</v>
      </c>
      <c r="O92" s="100">
        <f>L92-I92</f>
        <v>0</v>
      </c>
      <c r="P92" s="101">
        <f>N92-K92</f>
        <v>-163.64288275367517</v>
      </c>
      <c r="Q92" s="102">
        <f>N92/K92</f>
        <v>0.863630931038604</v>
      </c>
      <c r="R92" s="272"/>
      <c r="S92" s="1">
        <v>0.24861111111111112</v>
      </c>
      <c r="T92" s="2">
        <v>0.34545138888888888</v>
      </c>
      <c r="U92" s="103">
        <v>15.000000000000027</v>
      </c>
      <c r="V92" s="104">
        <v>139.44999999999999</v>
      </c>
      <c r="W92" s="105"/>
      <c r="X92" s="106"/>
      <c r="Y92" s="264"/>
      <c r="Z92" s="265"/>
      <c r="AA92" s="110">
        <f>M92-J92</f>
        <v>-490.9286482610255</v>
      </c>
      <c r="AB92" s="102">
        <f>M92/J92</f>
        <v>0.863630931038604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5830</v>
      </c>
      <c r="G93" s="94">
        <f t="shared" si="35"/>
        <v>81794.899999999994</v>
      </c>
      <c r="H93" s="95"/>
      <c r="I93" s="96">
        <v>3</v>
      </c>
      <c r="J93" s="97">
        <v>3000</v>
      </c>
      <c r="K93" s="98">
        <f t="shared" si="36"/>
        <v>1000</v>
      </c>
      <c r="L93" s="99">
        <v>3</v>
      </c>
      <c r="M93" s="97">
        <f>F93/V93*60</f>
        <v>2672.2689075630251</v>
      </c>
      <c r="N93" s="98">
        <f>M93/L93</f>
        <v>890.75630252100837</v>
      </c>
      <c r="O93" s="100">
        <f>L93-I93</f>
        <v>0</v>
      </c>
      <c r="P93" s="101">
        <f>N93-K93</f>
        <v>-109.24369747899163</v>
      </c>
      <c r="Q93" s="102">
        <f>N93/K93</f>
        <v>0.89075630252100835</v>
      </c>
      <c r="R93" s="272"/>
      <c r="S93" s="1">
        <v>0.35631944444444447</v>
      </c>
      <c r="T93" s="2">
        <v>0.44722222222222224</v>
      </c>
      <c r="U93" s="103">
        <v>15.650000000000048</v>
      </c>
      <c r="V93" s="104">
        <v>130.9</v>
      </c>
      <c r="W93" s="105"/>
      <c r="X93" s="106"/>
      <c r="Y93" s="264"/>
      <c r="Z93" s="265"/>
      <c r="AA93" s="110">
        <f>M93-J93</f>
        <v>-327.7310924369749</v>
      </c>
      <c r="AB93" s="102">
        <f>M93/J93</f>
        <v>0.89075630252100835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37">AVERAGE(I90:I105)</f>
        <v>3</v>
      </c>
      <c r="J106" s="137">
        <f t="shared" si="37"/>
        <v>3450</v>
      </c>
      <c r="K106" s="138">
        <f t="shared" ref="K106" si="38">J106/I106</f>
        <v>1150</v>
      </c>
      <c r="L106" s="136">
        <f t="shared" ref="L106:M106" si="39">AVERAGE(L90:L105)</f>
        <v>3</v>
      </c>
      <c r="M106" s="137">
        <f t="shared" si="39"/>
        <v>2999.651704990948</v>
      </c>
      <c r="N106" s="138">
        <f t="shared" ref="N106:N112" si="40">M106/L106</f>
        <v>999.88390166364934</v>
      </c>
      <c r="O106" s="139">
        <f t="shared" ref="O106:O112" si="41">L106-I106</f>
        <v>0</v>
      </c>
      <c r="P106" s="140">
        <f t="shared" ref="P106:P112" si="42">N106-K106</f>
        <v>-150.11609833635066</v>
      </c>
      <c r="Q106" s="141">
        <f t="shared" ref="Q106:Q112" si="43">N106/K106</f>
        <v>0.86946426231621676</v>
      </c>
      <c r="R106" s="273"/>
      <c r="S106" s="142">
        <f>S90</f>
        <v>0.16696759259259258</v>
      </c>
      <c r="T106" s="143">
        <f>INDEX(T90:T105,COUNTA(T90:T105))</f>
        <v>0.44722222222222224</v>
      </c>
      <c r="U106" s="144"/>
      <c r="V106" s="155"/>
      <c r="W106" s="88"/>
      <c r="X106" s="90"/>
      <c r="Y106" s="260"/>
      <c r="Z106" s="261"/>
      <c r="AA106" s="156">
        <f t="shared" ref="AA106:AA112" si="44">M106-J106</f>
        <v>-450.34829500905198</v>
      </c>
      <c r="AB106" s="141">
        <f t="shared" ref="AB106:AB112" si="45">M106/J106</f>
        <v>0.86946426231621676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1941</v>
      </c>
      <c r="G107" s="158">
        <f t="shared" ref="G107:G112" si="46">E107*F107</f>
        <v>48583.23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47">F107/V107*60</f>
        <v>2909.0757701915072</v>
      </c>
      <c r="N107" s="162">
        <f t="shared" si="40"/>
        <v>727.2689425478768</v>
      </c>
      <c r="O107" s="164">
        <f t="shared" si="41"/>
        <v>0</v>
      </c>
      <c r="P107" s="165">
        <f t="shared" si="42"/>
        <v>-97.731057452123196</v>
      </c>
      <c r="Q107" s="151">
        <f t="shared" si="43"/>
        <v>0.8815381121792446</v>
      </c>
      <c r="R107" s="271">
        <f>Q123</f>
        <v>0.88644863594876921</v>
      </c>
      <c r="S107" s="166">
        <v>0.16666666666666666</v>
      </c>
      <c r="T107" s="167">
        <v>0.19446759259259258</v>
      </c>
      <c r="U107" s="168"/>
      <c r="V107" s="169">
        <v>40.033333333333331</v>
      </c>
      <c r="W107" s="167"/>
      <c r="X107" s="170"/>
      <c r="Y107" s="274"/>
      <c r="Z107" s="275"/>
      <c r="AA107" s="108">
        <f t="shared" si="44"/>
        <v>-390.92422980849278</v>
      </c>
      <c r="AB107" s="151">
        <f t="shared" si="45"/>
        <v>0.8815381121792446</v>
      </c>
      <c r="AC107" s="276">
        <f>AB123</f>
        <v>0.88644863594876921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1456</v>
      </c>
      <c r="G108" s="94">
        <f t="shared" si="46"/>
        <v>37055.199999999997</v>
      </c>
      <c r="H108" s="95"/>
      <c r="I108" s="96">
        <v>4</v>
      </c>
      <c r="J108" s="97">
        <v>3300</v>
      </c>
      <c r="K108" s="98">
        <f t="shared" si="36"/>
        <v>825</v>
      </c>
      <c r="L108" s="99">
        <v>4</v>
      </c>
      <c r="M108" s="97">
        <f t="shared" si="47"/>
        <v>2907.1547420965035</v>
      </c>
      <c r="N108" s="98">
        <f t="shared" si="40"/>
        <v>726.78868552412587</v>
      </c>
      <c r="O108" s="100">
        <f t="shared" si="41"/>
        <v>0</v>
      </c>
      <c r="P108" s="101">
        <f t="shared" si="42"/>
        <v>-98.211314475874133</v>
      </c>
      <c r="Q108" s="102">
        <f t="shared" si="43"/>
        <v>0.88095598245348594</v>
      </c>
      <c r="R108" s="272"/>
      <c r="S108" s="1">
        <v>0.20555555555555555</v>
      </c>
      <c r="T108" s="2">
        <v>0.22642361111111112</v>
      </c>
      <c r="U108" s="103">
        <v>15.966666666666672</v>
      </c>
      <c r="V108" s="104">
        <v>30.050000000000022</v>
      </c>
      <c r="W108" s="105"/>
      <c r="X108" s="112"/>
      <c r="Y108" s="264"/>
      <c r="Z108" s="265"/>
      <c r="AA108" s="110">
        <f t="shared" si="44"/>
        <v>-392.84525790349653</v>
      </c>
      <c r="AB108" s="102">
        <f t="shared" si="45"/>
        <v>0.88095598245348594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353</v>
      </c>
      <c r="G109" s="94">
        <f t="shared" si="46"/>
        <v>9435.69</v>
      </c>
      <c r="H109" s="95"/>
      <c r="I109" s="96">
        <v>4</v>
      </c>
      <c r="J109" s="97">
        <v>3300</v>
      </c>
      <c r="K109" s="98">
        <f t="shared" si="36"/>
        <v>825</v>
      </c>
      <c r="L109" s="99">
        <v>4</v>
      </c>
      <c r="M109" s="97">
        <f t="shared" si="47"/>
        <v>2928.1105990783312</v>
      </c>
      <c r="N109" s="98">
        <f t="shared" si="40"/>
        <v>732.02764976958281</v>
      </c>
      <c r="O109" s="100">
        <f t="shared" si="41"/>
        <v>0</v>
      </c>
      <c r="P109" s="101">
        <f t="shared" si="42"/>
        <v>-92.972350230417192</v>
      </c>
      <c r="Q109" s="102">
        <f t="shared" si="43"/>
        <v>0.88730624214494891</v>
      </c>
      <c r="R109" s="272"/>
      <c r="S109" s="1">
        <v>0.23749999999999999</v>
      </c>
      <c r="T109" s="2">
        <v>0.24252314814814815</v>
      </c>
      <c r="U109" s="103">
        <v>15.949999999999974</v>
      </c>
      <c r="V109" s="104">
        <v>7.2333333333333583</v>
      </c>
      <c r="W109" s="105"/>
      <c r="X109" s="112"/>
      <c r="Y109" s="264"/>
      <c r="Z109" s="265"/>
      <c r="AA109" s="110">
        <f t="shared" si="44"/>
        <v>-371.88940092166877</v>
      </c>
      <c r="AB109" s="102">
        <f t="shared" si="45"/>
        <v>0.88730624214494891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2207</v>
      </c>
      <c r="G110" s="94">
        <f t="shared" si="46"/>
        <v>66210</v>
      </c>
      <c r="H110" s="95"/>
      <c r="I110" s="96">
        <v>4</v>
      </c>
      <c r="J110" s="97">
        <v>3000</v>
      </c>
      <c r="K110" s="98">
        <f t="shared" si="36"/>
        <v>750</v>
      </c>
      <c r="L110" s="99">
        <v>4</v>
      </c>
      <c r="M110" s="97">
        <f t="shared" si="47"/>
        <v>2683.2826747720346</v>
      </c>
      <c r="N110" s="98">
        <f t="shared" si="40"/>
        <v>670.82066869300866</v>
      </c>
      <c r="O110" s="100">
        <f t="shared" si="41"/>
        <v>0</v>
      </c>
      <c r="P110" s="101">
        <f t="shared" si="42"/>
        <v>-79.179331306991344</v>
      </c>
      <c r="Q110" s="102">
        <f t="shared" si="43"/>
        <v>0.89442755825734488</v>
      </c>
      <c r="R110" s="272"/>
      <c r="S110" s="1">
        <v>0.25277777777777777</v>
      </c>
      <c r="T110" s="2">
        <v>0.28704861111111113</v>
      </c>
      <c r="U110" s="103">
        <v>14.766666666666644</v>
      </c>
      <c r="V110" s="104">
        <v>49.350000000000037</v>
      </c>
      <c r="W110" s="105"/>
      <c r="X110" s="106"/>
      <c r="Y110" s="264"/>
      <c r="Z110" s="265"/>
      <c r="AA110" s="110">
        <f t="shared" si="44"/>
        <v>-316.71732522796538</v>
      </c>
      <c r="AB110" s="102">
        <f t="shared" si="45"/>
        <v>0.89442755825734488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2109</v>
      </c>
      <c r="G111" s="94">
        <f t="shared" si="46"/>
        <v>52345.38</v>
      </c>
      <c r="H111" s="112"/>
      <c r="I111" s="96">
        <v>4</v>
      </c>
      <c r="J111" s="97">
        <v>3300</v>
      </c>
      <c r="K111" s="98">
        <f t="shared" si="36"/>
        <v>825</v>
      </c>
      <c r="L111" s="113">
        <v>4</v>
      </c>
      <c r="M111" s="97">
        <f t="shared" si="47"/>
        <v>2910.0804906094309</v>
      </c>
      <c r="N111" s="98">
        <f t="shared" si="40"/>
        <v>727.52012265235771</v>
      </c>
      <c r="O111" s="100">
        <f t="shared" si="41"/>
        <v>0</v>
      </c>
      <c r="P111" s="101">
        <f t="shared" si="42"/>
        <v>-97.479877347642287</v>
      </c>
      <c r="Q111" s="102">
        <f t="shared" si="43"/>
        <v>0.88184257291194879</v>
      </c>
      <c r="R111" s="272"/>
      <c r="S111" s="1">
        <v>0.29722222222222222</v>
      </c>
      <c r="T111" s="2">
        <v>0.32741898148148146</v>
      </c>
      <c r="U111" s="103">
        <v>14.649999999999972</v>
      </c>
      <c r="V111" s="104">
        <v>43.483333333333306</v>
      </c>
      <c r="W111" s="105"/>
      <c r="X111" s="106"/>
      <c r="Y111" s="264"/>
      <c r="Z111" s="265"/>
      <c r="AA111" s="110">
        <f t="shared" si="44"/>
        <v>-389.91950939056915</v>
      </c>
      <c r="AB111" s="102">
        <f t="shared" si="45"/>
        <v>0.88184257291194879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3673</v>
      </c>
      <c r="G112" s="114">
        <f t="shared" si="46"/>
        <v>110190</v>
      </c>
      <c r="H112" s="115"/>
      <c r="I112" s="96">
        <v>3</v>
      </c>
      <c r="J112" s="97">
        <v>3000</v>
      </c>
      <c r="K112" s="98">
        <f t="shared" si="36"/>
        <v>1000</v>
      </c>
      <c r="L112" s="99">
        <v>3</v>
      </c>
      <c r="M112" s="97">
        <f t="shared" si="47"/>
        <v>2682.1095334685597</v>
      </c>
      <c r="N112" s="98">
        <f t="shared" si="40"/>
        <v>894.03651115618652</v>
      </c>
      <c r="O112" s="100">
        <f t="shared" si="41"/>
        <v>0</v>
      </c>
      <c r="P112" s="101">
        <f t="shared" si="42"/>
        <v>-105.96348884381348</v>
      </c>
      <c r="Q112" s="102">
        <f t="shared" si="43"/>
        <v>0.89403651115618654</v>
      </c>
      <c r="R112" s="272"/>
      <c r="S112" s="1">
        <v>0.33888888888888891</v>
      </c>
      <c r="T112" s="2">
        <v>0.39594907407407409</v>
      </c>
      <c r="U112" s="103">
        <v>16.516666666666715</v>
      </c>
      <c r="V112" s="104">
        <v>82.166666666666671</v>
      </c>
      <c r="W112" s="105"/>
      <c r="X112" s="3"/>
      <c r="Y112" s="264"/>
      <c r="Z112" s="265"/>
      <c r="AA112" s="110">
        <f t="shared" si="44"/>
        <v>-317.89046653144032</v>
      </c>
      <c r="AB112" s="102">
        <f t="shared" si="45"/>
        <v>0.89403651115618654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3.8333333333333335</v>
      </c>
      <c r="J123" s="137">
        <f t="shared" si="48"/>
        <v>3200</v>
      </c>
      <c r="K123" s="138">
        <f t="shared" ref="K123" si="49">J123/I123</f>
        <v>834.78260869565213</v>
      </c>
      <c r="L123" s="136">
        <f t="shared" ref="L123:M123" si="50">AVERAGE(L107:L122)</f>
        <v>3.8333333333333335</v>
      </c>
      <c r="M123" s="137">
        <f t="shared" si="50"/>
        <v>2836.6356350360616</v>
      </c>
      <c r="N123" s="138">
        <f>M123/L123</f>
        <v>739.99190479201604</v>
      </c>
      <c r="O123" s="139">
        <f>L123-I123</f>
        <v>0</v>
      </c>
      <c r="P123" s="140">
        <f>N123-K123</f>
        <v>-94.790703903636086</v>
      </c>
      <c r="Q123" s="141">
        <f>N123/K123</f>
        <v>0.88644863594876921</v>
      </c>
      <c r="R123" s="273"/>
      <c r="S123" s="142">
        <f>S107</f>
        <v>0.16666666666666666</v>
      </c>
      <c r="T123" s="143">
        <f>INDEX(T107:T122,COUNTA(T107:T122))</f>
        <v>0.39594907407407409</v>
      </c>
      <c r="U123" s="144"/>
      <c r="V123" s="155"/>
      <c r="W123" s="134"/>
      <c r="X123" s="138"/>
      <c r="Y123" s="260"/>
      <c r="Z123" s="261"/>
      <c r="AA123" s="156">
        <f>M123-J123</f>
        <v>-363.36436496393844</v>
      </c>
      <c r="AB123" s="141">
        <f>M123/J123</f>
        <v>0.88644863594876921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289</v>
      </c>
      <c r="G124" s="158">
        <f t="shared" ref="G124:G128" si="51">E124*F124</f>
        <v>3878.38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3181.6513761468514</v>
      </c>
      <c r="N124" s="162">
        <f t="shared" ref="N124:N128" si="52">M124/L124</f>
        <v>530.2752293578086</v>
      </c>
      <c r="O124" s="164">
        <f t="shared" ref="O124:O128" si="53">L124-I124</f>
        <v>0</v>
      </c>
      <c r="P124" s="165">
        <f t="shared" ref="P124:P128" si="54">N124-K124</f>
        <v>-69.724770642191402</v>
      </c>
      <c r="Q124" s="151">
        <f t="shared" ref="Q124:Q128" si="55">N124/K124</f>
        <v>0.883792048929681</v>
      </c>
      <c r="R124" s="271">
        <f>Q140</f>
        <v>0.86973272486052233</v>
      </c>
      <c r="S124" s="166">
        <v>0.70833333333333337</v>
      </c>
      <c r="T124" s="167">
        <v>0.71211805555555552</v>
      </c>
      <c r="U124" s="168"/>
      <c r="V124" s="169">
        <v>5.4499999999998927</v>
      </c>
      <c r="W124" s="167"/>
      <c r="X124" s="170"/>
      <c r="Y124" s="274"/>
      <c r="Z124" s="275"/>
      <c r="AA124" s="108">
        <f t="shared" ref="AA124:AA128" si="56">M124-J124</f>
        <v>-418.34862385314864</v>
      </c>
      <c r="AB124" s="151">
        <f t="shared" ref="AB124:AB128" si="57">M124/J124</f>
        <v>0.88379204892968088</v>
      </c>
      <c r="AC124" s="276">
        <f>AB140</f>
        <v>0.86973272486052233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1867</v>
      </c>
      <c r="G125" s="94">
        <f t="shared" si="51"/>
        <v>47869.880000000005</v>
      </c>
      <c r="H125" s="95"/>
      <c r="I125" s="96">
        <v>11</v>
      </c>
      <c r="J125" s="97">
        <v>3600</v>
      </c>
      <c r="K125" s="98">
        <f t="shared" si="36"/>
        <v>327.27272727272725</v>
      </c>
      <c r="L125" s="99">
        <v>11</v>
      </c>
      <c r="M125" s="97">
        <f>F125/V125*60</f>
        <v>3140.747663551394</v>
      </c>
      <c r="N125" s="98">
        <f t="shared" si="52"/>
        <v>285.52251486830852</v>
      </c>
      <c r="O125" s="100">
        <f t="shared" si="53"/>
        <v>0</v>
      </c>
      <c r="P125" s="101">
        <f t="shared" si="54"/>
        <v>-41.750212404418733</v>
      </c>
      <c r="Q125" s="102">
        <f t="shared" si="55"/>
        <v>0.87242990654205388</v>
      </c>
      <c r="R125" s="272"/>
      <c r="S125" s="1">
        <v>0.71550925925925923</v>
      </c>
      <c r="T125" s="2">
        <v>0.74027777777777781</v>
      </c>
      <c r="U125" s="103">
        <v>4.8833333333333506</v>
      </c>
      <c r="V125" s="104">
        <v>35.666666666666757</v>
      </c>
      <c r="W125" s="105"/>
      <c r="X125" s="112"/>
      <c r="Y125" s="264"/>
      <c r="Z125" s="265"/>
      <c r="AA125" s="110">
        <f t="shared" si="56"/>
        <v>-459.252336448606</v>
      </c>
      <c r="AB125" s="102">
        <f t="shared" si="57"/>
        <v>0.87242990654205388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2264</v>
      </c>
      <c r="G126" s="94">
        <f t="shared" si="51"/>
        <v>66833.279999999999</v>
      </c>
      <c r="H126" s="95"/>
      <c r="I126" s="96">
        <v>17</v>
      </c>
      <c r="J126" s="97">
        <v>3600</v>
      </c>
      <c r="K126" s="98">
        <f t="shared" si="36"/>
        <v>211.76470588235293</v>
      </c>
      <c r="L126" s="99">
        <v>17</v>
      </c>
      <c r="M126" s="97">
        <f>F126/V126*60</f>
        <v>3114.4058081772987</v>
      </c>
      <c r="N126" s="98">
        <f t="shared" si="52"/>
        <v>183.20034165748817</v>
      </c>
      <c r="O126" s="100">
        <f t="shared" si="53"/>
        <v>0</v>
      </c>
      <c r="P126" s="101">
        <f t="shared" si="54"/>
        <v>-28.564364224864761</v>
      </c>
      <c r="Q126" s="102">
        <f t="shared" si="55"/>
        <v>0.86511272449369414</v>
      </c>
      <c r="R126" s="272"/>
      <c r="S126" s="1">
        <v>0.74471064814814814</v>
      </c>
      <c r="T126" s="2">
        <v>0.77500000000000002</v>
      </c>
      <c r="U126" s="103">
        <v>6.3833333333332654</v>
      </c>
      <c r="V126" s="104">
        <v>43.616666666666717</v>
      </c>
      <c r="W126" s="105"/>
      <c r="X126" s="112"/>
      <c r="Y126" s="264"/>
      <c r="Z126" s="265"/>
      <c r="AA126" s="110">
        <f t="shared" si="56"/>
        <v>-485.5941918227013</v>
      </c>
      <c r="AB126" s="102">
        <f t="shared" si="57"/>
        <v>0.86511272449369403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2383</v>
      </c>
      <c r="G127" s="94">
        <f t="shared" si="51"/>
        <v>71132.55</v>
      </c>
      <c r="H127" s="95"/>
      <c r="I127" s="96">
        <v>17</v>
      </c>
      <c r="J127" s="97">
        <v>3600</v>
      </c>
      <c r="K127" s="98">
        <f t="shared" si="36"/>
        <v>211.76470588235293</v>
      </c>
      <c r="L127" s="99">
        <v>17</v>
      </c>
      <c r="M127" s="97">
        <f>F127/V127*60</f>
        <v>3115.0326797385637</v>
      </c>
      <c r="N127" s="98">
        <f t="shared" si="52"/>
        <v>183.23721645520962</v>
      </c>
      <c r="O127" s="100">
        <f t="shared" si="53"/>
        <v>0</v>
      </c>
      <c r="P127" s="101">
        <f t="shared" si="54"/>
        <v>-28.527489427143308</v>
      </c>
      <c r="Q127" s="102">
        <f t="shared" si="55"/>
        <v>0.86528685548293438</v>
      </c>
      <c r="R127" s="272"/>
      <c r="S127" s="1">
        <v>0.77854166666666669</v>
      </c>
      <c r="T127" s="2">
        <v>0.81041666666666667</v>
      </c>
      <c r="U127" s="103">
        <v>5.0999999999999979</v>
      </c>
      <c r="V127" s="104">
        <v>45.899999999999977</v>
      </c>
      <c r="W127" s="105"/>
      <c r="X127" s="106"/>
      <c r="Y127" s="264"/>
      <c r="Z127" s="265"/>
      <c r="AA127" s="110">
        <f t="shared" si="56"/>
        <v>-484.96732026143627</v>
      </c>
      <c r="AB127" s="102">
        <f t="shared" si="57"/>
        <v>0.86528685548293438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3318</v>
      </c>
      <c r="G128" s="94">
        <f t="shared" si="51"/>
        <v>94795.26</v>
      </c>
      <c r="H128" s="112"/>
      <c r="I128" s="96">
        <v>12</v>
      </c>
      <c r="J128" s="97">
        <v>3600</v>
      </c>
      <c r="K128" s="98">
        <f t="shared" si="36"/>
        <v>300</v>
      </c>
      <c r="L128" s="113">
        <v>12</v>
      </c>
      <c r="M128" s="97">
        <f>F128/V128*60</f>
        <v>3103.3515198752948</v>
      </c>
      <c r="N128" s="98">
        <f t="shared" si="52"/>
        <v>258.61262665627459</v>
      </c>
      <c r="O128" s="100">
        <f t="shared" si="53"/>
        <v>0</v>
      </c>
      <c r="P128" s="101">
        <f t="shared" si="54"/>
        <v>-41.387373343725415</v>
      </c>
      <c r="Q128" s="102">
        <f t="shared" si="55"/>
        <v>0.8620420888542486</v>
      </c>
      <c r="R128" s="272"/>
      <c r="S128" s="1">
        <v>0.81388888888888888</v>
      </c>
      <c r="T128" s="2">
        <v>0.85843749999999996</v>
      </c>
      <c r="U128" s="103">
        <v>4.9999999999999822</v>
      </c>
      <c r="V128" s="104">
        <v>64.149999999999949</v>
      </c>
      <c r="W128" s="105"/>
      <c r="X128" s="106"/>
      <c r="Y128" s="264"/>
      <c r="Z128" s="265"/>
      <c r="AA128" s="110">
        <f t="shared" si="56"/>
        <v>-496.6484801247052</v>
      </c>
      <c r="AB128" s="102">
        <f t="shared" si="57"/>
        <v>0.8620420888542486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8">AVERAGE(I124:I139)</f>
        <v>12.6</v>
      </c>
      <c r="J140" s="137">
        <f t="shared" si="58"/>
        <v>3600</v>
      </c>
      <c r="K140" s="138">
        <f t="shared" ref="K140" si="59">J140/I140</f>
        <v>285.71428571428572</v>
      </c>
      <c r="L140" s="136">
        <f t="shared" ref="L140:M140" si="60">AVERAGE(L124:L139)</f>
        <v>12.6</v>
      </c>
      <c r="M140" s="137">
        <f t="shared" si="60"/>
        <v>3131.0378094978805</v>
      </c>
      <c r="N140" s="138">
        <f>M140/L140</f>
        <v>248.49506424586355</v>
      </c>
      <c r="O140" s="139">
        <f>L140-I140</f>
        <v>0</v>
      </c>
      <c r="P140" s="140">
        <f>N140-K140</f>
        <v>-37.219221468422177</v>
      </c>
      <c r="Q140" s="141">
        <f>N140/K140</f>
        <v>0.86973272486052233</v>
      </c>
      <c r="R140" s="273"/>
      <c r="S140" s="142">
        <f>S124</f>
        <v>0.70833333333333337</v>
      </c>
      <c r="T140" s="143">
        <f>INDEX(T124:T139,COUNTA(T124:T139))</f>
        <v>0.85843749999999996</v>
      </c>
      <c r="U140" s="144"/>
      <c r="V140" s="155"/>
      <c r="W140" s="134"/>
      <c r="X140" s="138"/>
      <c r="Y140" s="260"/>
      <c r="Z140" s="261"/>
      <c r="AA140" s="156">
        <f>M140-J140</f>
        <v>-468.96219050211948</v>
      </c>
      <c r="AB140" s="141">
        <f>M140/J140</f>
        <v>0.86973272486052233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2738</v>
      </c>
      <c r="G141" s="158">
        <f t="shared" ref="G141:G143" si="61">E141*F141</f>
        <v>60810.98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2646.1208053691271</v>
      </c>
      <c r="N141" s="162">
        <f>M141/L141</f>
        <v>661.53020134228177</v>
      </c>
      <c r="O141" s="164">
        <f>L141-I141</f>
        <v>0</v>
      </c>
      <c r="P141" s="165">
        <f>N141-K141</f>
        <v>-88.469798657718229</v>
      </c>
      <c r="Q141" s="151">
        <f>N141/K141</f>
        <v>0.88204026845637573</v>
      </c>
      <c r="R141" s="271">
        <f>Q157</f>
        <v>0.88776143104731586</v>
      </c>
      <c r="S141" s="166">
        <v>0.70833333333333337</v>
      </c>
      <c r="T141" s="167">
        <v>0.7514467592592593</v>
      </c>
      <c r="U141" s="168"/>
      <c r="V141" s="169">
        <v>62.083333333333343</v>
      </c>
      <c r="W141" s="172"/>
      <c r="X141" s="150"/>
      <c r="Y141" s="274"/>
      <c r="Z141" s="275"/>
      <c r="AA141" s="108">
        <f>M141-J141</f>
        <v>-353.87919463087292</v>
      </c>
      <c r="AB141" s="151">
        <f>M141/J141</f>
        <v>0.88204026845637573</v>
      </c>
      <c r="AC141" s="276">
        <f>AB157</f>
        <v>0.88776143104731586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3290</v>
      </c>
      <c r="G142" s="94">
        <f t="shared" si="61"/>
        <v>54943</v>
      </c>
      <c r="H142" s="95"/>
      <c r="I142" s="96">
        <v>3</v>
      </c>
      <c r="J142" s="97">
        <v>3300</v>
      </c>
      <c r="K142" s="98">
        <f t="shared" ref="K142:K143" si="62">J142/I142</f>
        <v>1100</v>
      </c>
      <c r="L142" s="99">
        <v>3</v>
      </c>
      <c r="M142" s="97">
        <f>F142/V142*60</f>
        <v>2938.2287273629372</v>
      </c>
      <c r="N142" s="98">
        <f>M142/L142</f>
        <v>979.40957578764574</v>
      </c>
      <c r="O142" s="100">
        <f>L142-I142</f>
        <v>0</v>
      </c>
      <c r="P142" s="101">
        <f>N142-K142</f>
        <v>-120.59042421235426</v>
      </c>
      <c r="Q142" s="102">
        <f>N142/K142</f>
        <v>0.89037234162513246</v>
      </c>
      <c r="R142" s="272"/>
      <c r="S142" s="1">
        <v>0.75486111111111109</v>
      </c>
      <c r="T142" s="2">
        <v>0.80151620370370369</v>
      </c>
      <c r="U142" s="103">
        <v>4.9166666666665826</v>
      </c>
      <c r="V142" s="104">
        <v>67.183333333333337</v>
      </c>
      <c r="W142" s="105"/>
      <c r="X142" s="106"/>
      <c r="Y142" s="264"/>
      <c r="Z142" s="265"/>
      <c r="AA142" s="110">
        <f>M142-J142</f>
        <v>-361.77127263706279</v>
      </c>
      <c r="AB142" s="102">
        <f>M142/J142</f>
        <v>0.89037234162513246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6042</v>
      </c>
      <c r="G143" s="94">
        <f t="shared" si="61"/>
        <v>108091.38</v>
      </c>
      <c r="H143" s="95"/>
      <c r="I143" s="96">
        <v>4</v>
      </c>
      <c r="J143" s="97">
        <v>3300</v>
      </c>
      <c r="K143" s="98">
        <f t="shared" si="62"/>
        <v>825</v>
      </c>
      <c r="L143" s="99">
        <v>4</v>
      </c>
      <c r="M143" s="97">
        <f>F143/V143*60</f>
        <v>2938.1602053221668</v>
      </c>
      <c r="N143" s="98">
        <f>M143/L143</f>
        <v>734.5400513305417</v>
      </c>
      <c r="O143" s="100">
        <f>L143-I143</f>
        <v>0</v>
      </c>
      <c r="P143" s="101">
        <f>N143-K143</f>
        <v>-90.459948669458299</v>
      </c>
      <c r="Q143" s="102">
        <f>N143/K143</f>
        <v>0.89035157737035353</v>
      </c>
      <c r="R143" s="272"/>
      <c r="S143" s="1">
        <v>0.80486111111111114</v>
      </c>
      <c r="T143" s="2">
        <v>0.89054398148148151</v>
      </c>
      <c r="U143" s="103">
        <v>4.8166666666667268</v>
      </c>
      <c r="V143" s="104">
        <v>123.38333333333333</v>
      </c>
      <c r="W143" s="105"/>
      <c r="X143" s="106"/>
      <c r="Y143" s="264"/>
      <c r="Z143" s="265"/>
      <c r="AA143" s="110">
        <f>M143-J143</f>
        <v>-361.8397946778332</v>
      </c>
      <c r="AB143" s="102">
        <f>M143/J143</f>
        <v>0.89035157737035353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63">AVERAGE(I141:I156)</f>
        <v>3.6666666666666665</v>
      </c>
      <c r="J157" s="137">
        <f t="shared" si="63"/>
        <v>3200</v>
      </c>
      <c r="K157" s="138">
        <f t="shared" ref="K157" si="64">J157/I157</f>
        <v>872.72727272727275</v>
      </c>
      <c r="L157" s="136">
        <f t="shared" ref="L157:M157" si="65">AVERAGE(L141:L156)</f>
        <v>3.6666666666666665</v>
      </c>
      <c r="M157" s="137">
        <f t="shared" si="65"/>
        <v>2840.8365793514108</v>
      </c>
      <c r="N157" s="138">
        <f>M157/L157</f>
        <v>774.77361255038477</v>
      </c>
      <c r="O157" s="139">
        <f>L157-I157</f>
        <v>0</v>
      </c>
      <c r="P157" s="140">
        <f>N157-K157</f>
        <v>-97.953660176887979</v>
      </c>
      <c r="Q157" s="141">
        <f>N157/K157</f>
        <v>0.88776143104731586</v>
      </c>
      <c r="R157" s="273"/>
      <c r="S157" s="142">
        <f>S141</f>
        <v>0.70833333333333337</v>
      </c>
      <c r="T157" s="143">
        <f>INDEX(T141:T156,COUNTA(T141:T156))</f>
        <v>0.89054398148148151</v>
      </c>
      <c r="U157" s="144"/>
      <c r="V157" s="155"/>
      <c r="W157" s="88"/>
      <c r="X157" s="90"/>
      <c r="Y157" s="260"/>
      <c r="Z157" s="261"/>
      <c r="AA157" s="156">
        <f>M157-J157</f>
        <v>-359.16342064858918</v>
      </c>
      <c r="AB157" s="141">
        <f>M157/J157</f>
        <v>0.88776143104731586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2003</v>
      </c>
      <c r="G158" s="158">
        <f t="shared" ref="G158:G160" si="66">E158*F158</f>
        <v>44626.840000000004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2941.9828641370873</v>
      </c>
      <c r="N158" s="162">
        <f>M158/L158</f>
        <v>588.39657282741746</v>
      </c>
      <c r="O158" s="164">
        <f>L158-I158</f>
        <v>0</v>
      </c>
      <c r="P158" s="165">
        <f>N158-K158</f>
        <v>-71.603427172582542</v>
      </c>
      <c r="Q158" s="151">
        <f>N158/K158</f>
        <v>0.89150995882942041</v>
      </c>
      <c r="R158" s="271">
        <f>Q174</f>
        <v>0.89073425590989697</v>
      </c>
      <c r="S158" s="166">
        <v>0.70843750000000005</v>
      </c>
      <c r="T158" s="167">
        <v>0.7368055555555556</v>
      </c>
      <c r="U158" s="168"/>
      <c r="V158" s="169">
        <v>40.849999999999994</v>
      </c>
      <c r="W158" s="172"/>
      <c r="X158" s="150"/>
      <c r="Y158" s="274"/>
      <c r="Z158" s="275"/>
      <c r="AA158" s="108">
        <f>M158-J158</f>
        <v>-358.01713586291271</v>
      </c>
      <c r="AB158" s="151">
        <f>M158/J158</f>
        <v>0.89150995882942041</v>
      </c>
      <c r="AC158" s="276">
        <f>AB174</f>
        <v>0.89073425590989697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1280</v>
      </c>
      <c r="G159" s="94">
        <f t="shared" si="66"/>
        <v>23270.400000000001</v>
      </c>
      <c r="H159" s="95"/>
      <c r="I159" s="96">
        <v>4</v>
      </c>
      <c r="J159" s="97">
        <v>3300</v>
      </c>
      <c r="K159" s="98">
        <f t="shared" ref="K159:K197" si="67">J159/I159</f>
        <v>825</v>
      </c>
      <c r="L159" s="99">
        <v>4</v>
      </c>
      <c r="M159" s="97">
        <f>F159/V159*60</f>
        <v>2938.7755102040837</v>
      </c>
      <c r="N159" s="98">
        <f>M159/L159</f>
        <v>734.69387755102093</v>
      </c>
      <c r="O159" s="100">
        <f>L159-I159</f>
        <v>0</v>
      </c>
      <c r="P159" s="101">
        <f>N159-K159</f>
        <v>-90.306122448979067</v>
      </c>
      <c r="Q159" s="102">
        <f>N159/K159</f>
        <v>0.8905380333951769</v>
      </c>
      <c r="R159" s="272"/>
      <c r="S159" s="1">
        <v>0.74027777777777781</v>
      </c>
      <c r="T159" s="2">
        <v>0.75842592592592595</v>
      </c>
      <c r="U159" s="103">
        <v>4.9999999999999822</v>
      </c>
      <c r="V159" s="104">
        <v>26.133333333333315</v>
      </c>
      <c r="W159" s="105"/>
      <c r="X159" s="106"/>
      <c r="Y159" s="264"/>
      <c r="Z159" s="265"/>
      <c r="AA159" s="110">
        <f>M159-J159</f>
        <v>-361.22448979591627</v>
      </c>
      <c r="AB159" s="102">
        <f>M159/J159</f>
        <v>0.8905380333951769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9480</v>
      </c>
      <c r="G160" s="94">
        <f t="shared" si="66"/>
        <v>157936.79999999999</v>
      </c>
      <c r="H160" s="95"/>
      <c r="I160" s="96">
        <v>4</v>
      </c>
      <c r="J160" s="97">
        <v>3300</v>
      </c>
      <c r="K160" s="98">
        <f t="shared" si="67"/>
        <v>825</v>
      </c>
      <c r="L160" s="99">
        <v>4</v>
      </c>
      <c r="M160" s="97">
        <f>F160/V160*60</f>
        <v>2937.5107591668084</v>
      </c>
      <c r="N160" s="98">
        <f>M160/L160</f>
        <v>734.3776897917021</v>
      </c>
      <c r="O160" s="100">
        <f>L160-I160</f>
        <v>0</v>
      </c>
      <c r="P160" s="101">
        <f>N160-K160</f>
        <v>-90.622310208297904</v>
      </c>
      <c r="Q160" s="102">
        <f>N160/K160</f>
        <v>0.89015477550509348</v>
      </c>
      <c r="R160" s="272"/>
      <c r="S160" s="1">
        <v>0.76206018518518515</v>
      </c>
      <c r="T160" s="2">
        <v>0.89652777777777781</v>
      </c>
      <c r="U160" s="103">
        <v>5.2333333333332455</v>
      </c>
      <c r="V160" s="104">
        <v>193.63333333333344</v>
      </c>
      <c r="W160" s="105"/>
      <c r="X160" s="106"/>
      <c r="Y160" s="264"/>
      <c r="Z160" s="265"/>
      <c r="AA160" s="110">
        <f>M160-J160</f>
        <v>-362.48924083319162</v>
      </c>
      <c r="AB160" s="102">
        <f>M160/J160</f>
        <v>0.89015477550509348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68">AVERAGE(I158:I173)</f>
        <v>4.333333333333333</v>
      </c>
      <c r="J174" s="137">
        <f t="shared" si="68"/>
        <v>3300</v>
      </c>
      <c r="K174" s="138">
        <f t="shared" ref="K174" si="69">J174/I174</f>
        <v>761.53846153846155</v>
      </c>
      <c r="L174" s="136">
        <f t="shared" ref="L174:M174" si="70">AVERAGE(L158:L173)</f>
        <v>4.333333333333333</v>
      </c>
      <c r="M174" s="137">
        <f t="shared" si="70"/>
        <v>2939.4230445026601</v>
      </c>
      <c r="N174" s="138">
        <f>M174/L174</f>
        <v>678.32839488522927</v>
      </c>
      <c r="O174" s="139">
        <f>L174-I174</f>
        <v>0</v>
      </c>
      <c r="P174" s="140">
        <f>N174-K174</f>
        <v>-83.210066653232275</v>
      </c>
      <c r="Q174" s="141">
        <f>N174/K174</f>
        <v>0.89073425590989697</v>
      </c>
      <c r="R174" s="273"/>
      <c r="S174" s="142">
        <f>S158</f>
        <v>0.70843750000000005</v>
      </c>
      <c r="T174" s="143">
        <f>INDEX(T158:T173,COUNTA(T158:T173))</f>
        <v>0.89652777777777781</v>
      </c>
      <c r="U174" s="144"/>
      <c r="V174" s="155"/>
      <c r="W174" s="88"/>
      <c r="X174" s="90"/>
      <c r="Y174" s="260"/>
      <c r="Z174" s="261"/>
      <c r="AA174" s="156">
        <f>M174-J174</f>
        <v>-360.5769554973399</v>
      </c>
      <c r="AB174" s="141">
        <f>M174/J174</f>
        <v>0.89073425590989697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1204</v>
      </c>
      <c r="G175" s="158">
        <f t="shared" ref="G175:G178" si="71">E175*F175</f>
        <v>16892.12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2672.2564734895227</v>
      </c>
      <c r="N175" s="162">
        <f>M175/L175</f>
        <v>890.75215782984094</v>
      </c>
      <c r="O175" s="164">
        <f>L175-I175</f>
        <v>0</v>
      </c>
      <c r="P175" s="165">
        <f>N175-K175</f>
        <v>-109.24784217015906</v>
      </c>
      <c r="Q175" s="151">
        <f>N175/K175</f>
        <v>0.89075215782984096</v>
      </c>
      <c r="R175" s="271">
        <f>Q191</f>
        <v>0.88298065738156573</v>
      </c>
      <c r="S175" s="166">
        <v>0.70833333333333337</v>
      </c>
      <c r="T175" s="167">
        <v>0.72710648148148149</v>
      </c>
      <c r="U175" s="168"/>
      <c r="V175" s="169">
        <v>27.033333333333296</v>
      </c>
      <c r="W175" s="172"/>
      <c r="X175" s="150"/>
      <c r="Y175" s="274"/>
      <c r="Z175" s="275"/>
      <c r="AA175" s="108">
        <f>M175-J175</f>
        <v>-327.7435265104773</v>
      </c>
      <c r="AB175" s="151">
        <f>M175/J175</f>
        <v>0.89075215782984085</v>
      </c>
      <c r="AC175" s="276">
        <f>AB191</f>
        <v>0.88298065738156573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2299</v>
      </c>
      <c r="G176" s="94">
        <f t="shared" si="71"/>
        <v>41795.82</v>
      </c>
      <c r="H176" s="95"/>
      <c r="I176" s="96">
        <v>4</v>
      </c>
      <c r="J176" s="97">
        <v>3000</v>
      </c>
      <c r="K176" s="98">
        <f t="shared" si="67"/>
        <v>750</v>
      </c>
      <c r="L176" s="99">
        <v>4</v>
      </c>
      <c r="M176" s="97">
        <f>F176/V176*60</f>
        <v>2672.3926380368084</v>
      </c>
      <c r="N176" s="98">
        <f>M176/L176</f>
        <v>668.09815950920211</v>
      </c>
      <c r="O176" s="100">
        <f>L176-I176</f>
        <v>0</v>
      </c>
      <c r="P176" s="101">
        <f>N176-K176</f>
        <v>-81.901840490797895</v>
      </c>
      <c r="Q176" s="102">
        <f>N176/K176</f>
        <v>0.89079754601226946</v>
      </c>
      <c r="R176" s="272"/>
      <c r="S176" s="1">
        <v>0.73776620370370372</v>
      </c>
      <c r="T176" s="2">
        <v>0.77361111111111114</v>
      </c>
      <c r="U176" s="103">
        <v>15.350000000000001</v>
      </c>
      <c r="V176" s="104">
        <v>51.616666666666688</v>
      </c>
      <c r="W176" s="105"/>
      <c r="X176" s="106"/>
      <c r="Y176" s="264"/>
      <c r="Z176" s="265"/>
      <c r="AA176" s="110">
        <f>M176-J176</f>
        <v>-327.60736196319158</v>
      </c>
      <c r="AB176" s="102">
        <f>M176/J176</f>
        <v>0.89079754601226946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5847</v>
      </c>
      <c r="G177" s="94">
        <f t="shared" si="71"/>
        <v>83495.16</v>
      </c>
      <c r="H177" s="95">
        <v>2</v>
      </c>
      <c r="I177" s="96">
        <v>3</v>
      </c>
      <c r="J177" s="97">
        <v>3600</v>
      </c>
      <c r="K177" s="98">
        <f t="shared" si="67"/>
        <v>1200</v>
      </c>
      <c r="L177" s="99">
        <v>3</v>
      </c>
      <c r="M177" s="97">
        <f>F177/V177*60</f>
        <v>3108.7284005316778</v>
      </c>
      <c r="N177" s="98">
        <f>M177/L177</f>
        <v>1036.2428001772259</v>
      </c>
      <c r="O177" s="100">
        <f>L177-I177</f>
        <v>0</v>
      </c>
      <c r="P177" s="101">
        <f>N177-K177</f>
        <v>-163.75719982277406</v>
      </c>
      <c r="Q177" s="102">
        <f>N177/K177</f>
        <v>0.86353566681435501</v>
      </c>
      <c r="R177" s="272"/>
      <c r="S177" s="1">
        <v>0.78413194444444445</v>
      </c>
      <c r="T177" s="2">
        <v>0.86250000000000004</v>
      </c>
      <c r="U177" s="103">
        <v>15.14999999999997</v>
      </c>
      <c r="V177" s="104">
        <v>112.85000000000005</v>
      </c>
      <c r="W177" s="105">
        <v>0.86250000000000004</v>
      </c>
      <c r="X177" s="106">
        <v>0.91527777777777775</v>
      </c>
      <c r="Y177" s="264"/>
      <c r="Z177" s="265"/>
      <c r="AA177" s="110">
        <f>M177-J177</f>
        <v>-491.27159946832217</v>
      </c>
      <c r="AB177" s="102">
        <f>M177/J177</f>
        <v>0.86353566681435501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7972</v>
      </c>
      <c r="G178" s="94">
        <f t="shared" si="71"/>
        <v>111847.15999999999</v>
      </c>
      <c r="H178" s="95"/>
      <c r="I178" s="96">
        <v>3</v>
      </c>
      <c r="J178" s="97">
        <v>3000</v>
      </c>
      <c r="K178" s="98">
        <f t="shared" si="67"/>
        <v>1000</v>
      </c>
      <c r="L178" s="99">
        <v>3</v>
      </c>
      <c r="M178" s="97">
        <f>F178/V178*60</f>
        <v>2672.1787709497207</v>
      </c>
      <c r="N178" s="98">
        <f>M178/L178</f>
        <v>890.72625698324021</v>
      </c>
      <c r="O178" s="100">
        <f>L178-I178</f>
        <v>0</v>
      </c>
      <c r="P178" s="101">
        <f>N178-K178</f>
        <v>-109.27374301675979</v>
      </c>
      <c r="Q178" s="102">
        <f>N178/K178</f>
        <v>0.89072625698324015</v>
      </c>
      <c r="R178" s="272"/>
      <c r="S178" s="1">
        <v>0.91527777777777775</v>
      </c>
      <c r="T178" s="2">
        <v>1.0395833333333333</v>
      </c>
      <c r="U178" s="103">
        <v>75.999999999999886</v>
      </c>
      <c r="V178" s="104">
        <v>179</v>
      </c>
      <c r="W178" s="105"/>
      <c r="X178" s="106"/>
      <c r="Y178" s="264"/>
      <c r="Z178" s="265"/>
      <c r="AA178" s="110">
        <f>M178-J178</f>
        <v>-327.82122905027927</v>
      </c>
      <c r="AB178" s="102">
        <f>M178/J178</f>
        <v>0.89072625698324026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72">AVERAGE(I175:I190)</f>
        <v>3.25</v>
      </c>
      <c r="J191" s="137">
        <f t="shared" si="72"/>
        <v>3150</v>
      </c>
      <c r="K191" s="138">
        <f t="shared" ref="K191" si="73">J191/I191</f>
        <v>969.23076923076928</v>
      </c>
      <c r="L191" s="136">
        <f t="shared" ref="L191:M191" si="74">AVERAGE(L175:L190)</f>
        <v>3.25</v>
      </c>
      <c r="M191" s="137">
        <f t="shared" si="74"/>
        <v>2781.3890707519322</v>
      </c>
      <c r="N191" s="138">
        <f t="shared" ref="N191:N197" si="75">M191/L191</f>
        <v>855.81202176982526</v>
      </c>
      <c r="O191" s="139">
        <f t="shared" ref="O191:O197" si="76">L191-I191</f>
        <v>0</v>
      </c>
      <c r="P191" s="140">
        <f t="shared" ref="P191:P197" si="77">N191-K191</f>
        <v>-113.41874746094402</v>
      </c>
      <c r="Q191" s="141">
        <f t="shared" ref="Q191:Q197" si="78">N191/K191</f>
        <v>0.88298065738156573</v>
      </c>
      <c r="R191" s="273"/>
      <c r="S191" s="142">
        <f>S175</f>
        <v>0.70833333333333337</v>
      </c>
      <c r="T191" s="143">
        <f>INDEX(T175:T190,COUNTA(T175:T190))</f>
        <v>1.0395833333333333</v>
      </c>
      <c r="U191" s="144"/>
      <c r="V191" s="155"/>
      <c r="W191" s="88"/>
      <c r="X191" s="90"/>
      <c r="Y191" s="260"/>
      <c r="Z191" s="261"/>
      <c r="AA191" s="156">
        <f t="shared" ref="AA191:AA197" si="79">M191-J191</f>
        <v>-368.61092924806781</v>
      </c>
      <c r="AB191" s="141">
        <f t="shared" ref="AB191:AB197" si="80">M191/J191</f>
        <v>0.88298065738156573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1204</v>
      </c>
      <c r="G192" s="158">
        <f t="shared" ref="G192:G197" si="81">E192*F192</f>
        <v>21888.720000000001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82">F192/V192*60</f>
        <v>3111.5577889447368</v>
      </c>
      <c r="N192" s="162">
        <f t="shared" si="75"/>
        <v>1037.1859296482455</v>
      </c>
      <c r="O192" s="164">
        <f t="shared" si="76"/>
        <v>0</v>
      </c>
      <c r="P192" s="165">
        <f t="shared" si="77"/>
        <v>-162.81407035175448</v>
      </c>
      <c r="Q192" s="151">
        <f t="shared" si="78"/>
        <v>0.86432160804020464</v>
      </c>
      <c r="R192" s="271">
        <f>Q208</f>
        <v>0.86922209225759839</v>
      </c>
      <c r="S192" s="166">
        <v>0.70833333333333337</v>
      </c>
      <c r="T192" s="167">
        <v>0.72445601851851849</v>
      </c>
      <c r="U192" s="168"/>
      <c r="V192" s="169">
        <v>23.216666666666566</v>
      </c>
      <c r="W192" s="167"/>
      <c r="X192" s="170"/>
      <c r="Y192" s="274"/>
      <c r="Z192" s="275"/>
      <c r="AA192" s="173">
        <f t="shared" si="79"/>
        <v>-488.44221105526321</v>
      </c>
      <c r="AB192" s="151">
        <f t="shared" si="80"/>
        <v>0.86432160804020464</v>
      </c>
      <c r="AC192" s="276">
        <f>AB208</f>
        <v>0.8692220922575985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1837</v>
      </c>
      <c r="G193" s="94">
        <f t="shared" si="81"/>
        <v>33396.659999999996</v>
      </c>
      <c r="H193" s="95"/>
      <c r="I193" s="96">
        <v>3</v>
      </c>
      <c r="J193" s="97">
        <v>3600</v>
      </c>
      <c r="K193" s="98">
        <f t="shared" si="67"/>
        <v>1200</v>
      </c>
      <c r="L193" s="99">
        <v>3</v>
      </c>
      <c r="M193" s="97">
        <f t="shared" si="82"/>
        <v>3107.706766917288</v>
      </c>
      <c r="N193" s="98">
        <f t="shared" si="75"/>
        <v>1035.902255639096</v>
      </c>
      <c r="O193" s="100">
        <f t="shared" si="76"/>
        <v>0</v>
      </c>
      <c r="P193" s="101">
        <f t="shared" si="77"/>
        <v>-164.09774436090402</v>
      </c>
      <c r="Q193" s="102">
        <f t="shared" si="78"/>
        <v>0.86325187969924666</v>
      </c>
      <c r="R193" s="272"/>
      <c r="S193" s="1">
        <v>0.73472222222222217</v>
      </c>
      <c r="T193" s="2">
        <v>0.75935185185185183</v>
      </c>
      <c r="U193" s="103">
        <v>14.783333333333299</v>
      </c>
      <c r="V193" s="104">
        <v>35.466666666666725</v>
      </c>
      <c r="W193" s="105"/>
      <c r="X193" s="112"/>
      <c r="Y193" s="264"/>
      <c r="Z193" s="265"/>
      <c r="AA193" s="174">
        <f t="shared" si="79"/>
        <v>-492.29323308271205</v>
      </c>
      <c r="AB193" s="102">
        <f t="shared" si="80"/>
        <v>0.86325187969924666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3046</v>
      </c>
      <c r="G194" s="94">
        <f t="shared" si="81"/>
        <v>75601.72</v>
      </c>
      <c r="H194" s="95"/>
      <c r="I194" s="96">
        <v>4</v>
      </c>
      <c r="J194" s="97">
        <v>3300</v>
      </c>
      <c r="K194" s="98">
        <f t="shared" si="67"/>
        <v>825</v>
      </c>
      <c r="L194" s="99">
        <v>4</v>
      </c>
      <c r="M194" s="97">
        <f t="shared" si="82"/>
        <v>2907.1049840933183</v>
      </c>
      <c r="N194" s="98">
        <f t="shared" si="75"/>
        <v>726.77624602332958</v>
      </c>
      <c r="O194" s="100">
        <f t="shared" si="76"/>
        <v>0</v>
      </c>
      <c r="P194" s="101">
        <f t="shared" si="77"/>
        <v>-98.223753976670423</v>
      </c>
      <c r="Q194" s="102">
        <f t="shared" si="78"/>
        <v>0.88094090427070249</v>
      </c>
      <c r="R194" s="272"/>
      <c r="S194" s="1">
        <v>0.76953703703703702</v>
      </c>
      <c r="T194" s="2">
        <v>0.81319444444444444</v>
      </c>
      <c r="U194" s="103">
        <v>14.666666666666668</v>
      </c>
      <c r="V194" s="104">
        <v>62.866666666666688</v>
      </c>
      <c r="W194" s="105"/>
      <c r="X194" s="112"/>
      <c r="Y194" s="264"/>
      <c r="Z194" s="265"/>
      <c r="AA194" s="174">
        <f t="shared" si="79"/>
        <v>-392.89501590668169</v>
      </c>
      <c r="AB194" s="102">
        <f t="shared" si="80"/>
        <v>0.88094090427070249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2543</v>
      </c>
      <c r="G195" s="94">
        <f t="shared" si="81"/>
        <v>63651.29</v>
      </c>
      <c r="H195" s="95"/>
      <c r="I195" s="96">
        <v>4</v>
      </c>
      <c r="J195" s="97">
        <v>3300</v>
      </c>
      <c r="K195" s="98">
        <f t="shared" si="67"/>
        <v>825</v>
      </c>
      <c r="L195" s="99">
        <v>4</v>
      </c>
      <c r="M195" s="97">
        <f t="shared" si="82"/>
        <v>2908.1321473951721</v>
      </c>
      <c r="N195" s="98">
        <f t="shared" si="75"/>
        <v>727.03303684879302</v>
      </c>
      <c r="O195" s="100">
        <f t="shared" si="76"/>
        <v>0</v>
      </c>
      <c r="P195" s="101">
        <f t="shared" si="77"/>
        <v>-97.966963151206983</v>
      </c>
      <c r="Q195" s="102">
        <f t="shared" si="78"/>
        <v>0.88125216587732491</v>
      </c>
      <c r="R195" s="272"/>
      <c r="S195" s="1">
        <v>0.82361111111111107</v>
      </c>
      <c r="T195" s="2">
        <v>0.86004629629629625</v>
      </c>
      <c r="U195" s="103">
        <v>14.999999999999947</v>
      </c>
      <c r="V195" s="104">
        <v>52.466666666666661</v>
      </c>
      <c r="W195" s="105">
        <v>0.86004629629629625</v>
      </c>
      <c r="X195" s="106">
        <v>0.91487268518518516</v>
      </c>
      <c r="Y195" s="264"/>
      <c r="Z195" s="265"/>
      <c r="AA195" s="174">
        <f t="shared" si="79"/>
        <v>-391.86785260482793</v>
      </c>
      <c r="AB195" s="102">
        <f t="shared" si="80"/>
        <v>0.88125216587732491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3089</v>
      </c>
      <c r="G196" s="94">
        <f t="shared" si="81"/>
        <v>56158.02</v>
      </c>
      <c r="H196" s="112"/>
      <c r="I196" s="96">
        <v>3</v>
      </c>
      <c r="J196" s="97">
        <v>3600</v>
      </c>
      <c r="K196" s="98">
        <f t="shared" si="67"/>
        <v>1200</v>
      </c>
      <c r="L196" s="113">
        <v>3</v>
      </c>
      <c r="M196" s="97">
        <f t="shared" si="82"/>
        <v>3110.6013986013941</v>
      </c>
      <c r="N196" s="98">
        <f t="shared" si="75"/>
        <v>1036.8671328671314</v>
      </c>
      <c r="O196" s="100">
        <f t="shared" si="76"/>
        <v>0</v>
      </c>
      <c r="P196" s="101">
        <f t="shared" si="77"/>
        <v>-163.13286713286857</v>
      </c>
      <c r="Q196" s="102">
        <f t="shared" si="78"/>
        <v>0.86405594405594288</v>
      </c>
      <c r="R196" s="272"/>
      <c r="S196" s="1">
        <v>0.91487268518518516</v>
      </c>
      <c r="T196" s="2">
        <v>0.95625000000000004</v>
      </c>
      <c r="U196" s="103">
        <v>78.950000000000031</v>
      </c>
      <c r="V196" s="104">
        <v>59.583333333333428</v>
      </c>
      <c r="W196" s="105"/>
      <c r="X196" s="106"/>
      <c r="Y196" s="264"/>
      <c r="Z196" s="265"/>
      <c r="AA196" s="174">
        <f t="shared" si="79"/>
        <v>-489.39860139860593</v>
      </c>
      <c r="AB196" s="102">
        <f t="shared" si="80"/>
        <v>0.86405594405594277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5598</v>
      </c>
      <c r="G197" s="114">
        <f t="shared" si="81"/>
        <v>79939.44</v>
      </c>
      <c r="H197" s="115"/>
      <c r="I197" s="96">
        <v>3</v>
      </c>
      <c r="J197" s="97">
        <v>3600</v>
      </c>
      <c r="K197" s="98">
        <f t="shared" si="67"/>
        <v>1200</v>
      </c>
      <c r="L197" s="99">
        <v>3</v>
      </c>
      <c r="M197" s="97">
        <f t="shared" si="82"/>
        <v>3108.5608514576602</v>
      </c>
      <c r="N197" s="98">
        <f t="shared" si="75"/>
        <v>1036.1869504858867</v>
      </c>
      <c r="O197" s="100">
        <f t="shared" si="76"/>
        <v>0</v>
      </c>
      <c r="P197" s="101">
        <f t="shared" si="77"/>
        <v>-163.81304951411335</v>
      </c>
      <c r="Q197" s="102">
        <f t="shared" si="78"/>
        <v>0.86348912540490552</v>
      </c>
      <c r="R197" s="272"/>
      <c r="S197" s="1">
        <v>0.96666666666666667</v>
      </c>
      <c r="T197" s="2">
        <v>1.0417013888888889</v>
      </c>
      <c r="U197" s="103">
        <v>14.999999999999947</v>
      </c>
      <c r="V197" s="104">
        <v>108.04999999999994</v>
      </c>
      <c r="W197" s="105"/>
      <c r="X197" s="3"/>
      <c r="Y197" s="264"/>
      <c r="Z197" s="265"/>
      <c r="AA197" s="174">
        <f t="shared" si="79"/>
        <v>-491.43914854233981</v>
      </c>
      <c r="AB197" s="102">
        <f t="shared" si="80"/>
        <v>0.86348912540490563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83">AVERAGE(I192:I207)</f>
        <v>3.3333333333333335</v>
      </c>
      <c r="J208" s="137">
        <f t="shared" si="83"/>
        <v>3500</v>
      </c>
      <c r="K208" s="138">
        <f t="shared" ref="K208" si="84">J208/I208</f>
        <v>1050</v>
      </c>
      <c r="L208" s="136">
        <f t="shared" ref="L208:M208" si="85">AVERAGE(L192:L207)</f>
        <v>3.3333333333333335</v>
      </c>
      <c r="M208" s="137">
        <f t="shared" si="85"/>
        <v>3042.2773229015947</v>
      </c>
      <c r="N208" s="138">
        <f>M208/L208</f>
        <v>912.68319687047835</v>
      </c>
      <c r="O208" s="139">
        <f>L208-I208</f>
        <v>0</v>
      </c>
      <c r="P208" s="140">
        <f>N208-K208</f>
        <v>-137.31680312952165</v>
      </c>
      <c r="Q208" s="141">
        <f>N208/K208</f>
        <v>0.86922209225759839</v>
      </c>
      <c r="R208" s="273"/>
      <c r="S208" s="142">
        <f>S192</f>
        <v>0.70833333333333337</v>
      </c>
      <c r="T208" s="143">
        <f>INDEX(T192:T207,COUNTA(T192:T207))</f>
        <v>1.0417013888888889</v>
      </c>
      <c r="U208" s="144"/>
      <c r="V208" s="155"/>
      <c r="W208" s="134"/>
      <c r="X208" s="138"/>
      <c r="Y208" s="260"/>
      <c r="Z208" s="261"/>
      <c r="AA208" s="176">
        <f>M208-J208</f>
        <v>-457.72267709840526</v>
      </c>
      <c r="AB208" s="141">
        <f>M208/J208</f>
        <v>0.8692220922575985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296" priority="1" operator="greaterThan">
      <formula>0</formula>
    </cfRule>
  </conditionalFormatting>
  <conditionalFormatting sqref="P5:P208 AA5:AA208">
    <cfRule type="cellIs" dxfId="295" priority="4" operator="lessThan">
      <formula>0</formula>
    </cfRule>
  </conditionalFormatting>
  <conditionalFormatting sqref="Q5:Q208 AB5:AB208">
    <cfRule type="cellIs" dxfId="294" priority="2" operator="greaterThan">
      <formula>1</formula>
    </cfRule>
    <cfRule type="cellIs" dxfId="293" priority="3" operator="lessThan">
      <formula>0.8</formula>
    </cfRule>
  </conditionalFormatting>
  <conditionalFormatting sqref="AC5:AC23 R5:R208 AC124:AC129">
    <cfRule type="cellIs" dxfId="292" priority="5" operator="lessThan">
      <formula>0.8</formula>
    </cfRule>
  </conditionalFormatting>
  <conditionalFormatting sqref="AC29:AC37">
    <cfRule type="cellIs" dxfId="291" priority="15" operator="lessThan">
      <formula>0.8</formula>
    </cfRule>
  </conditionalFormatting>
  <conditionalFormatting sqref="AC39:AC44">
    <cfRule type="cellIs" dxfId="290" priority="14" operator="lessThan">
      <formula>0.8</formula>
    </cfRule>
  </conditionalFormatting>
  <conditionalFormatting sqref="AC56:AC61">
    <cfRule type="cellIs" dxfId="289" priority="8" operator="lessThan">
      <formula>0.8</formula>
    </cfRule>
  </conditionalFormatting>
  <conditionalFormatting sqref="AC73">
    <cfRule type="cellIs" dxfId="288" priority="13" operator="lessThan">
      <formula>0.8</formula>
    </cfRule>
  </conditionalFormatting>
  <conditionalFormatting sqref="AC90">
    <cfRule type="cellIs" dxfId="287" priority="7" operator="lessThan">
      <formula>0.8</formula>
    </cfRule>
  </conditionalFormatting>
  <conditionalFormatting sqref="AC107:AC112">
    <cfRule type="cellIs" dxfId="286" priority="6" operator="lessThan">
      <formula>0.8</formula>
    </cfRule>
  </conditionalFormatting>
  <conditionalFormatting sqref="AC141">
    <cfRule type="cellIs" dxfId="285" priority="12" operator="lessThan">
      <formula>0.8</formula>
    </cfRule>
  </conditionalFormatting>
  <conditionalFormatting sqref="AC158">
    <cfRule type="cellIs" dxfId="284" priority="11" operator="lessThan">
      <formula>0.8</formula>
    </cfRule>
  </conditionalFormatting>
  <conditionalFormatting sqref="AC175">
    <cfRule type="cellIs" dxfId="283" priority="10" operator="lessThan">
      <formula>0.8</formula>
    </cfRule>
  </conditionalFormatting>
  <conditionalFormatting sqref="AC192:AC197">
    <cfRule type="cellIs" dxfId="282" priority="9" operator="lessThan">
      <formula>0.8</formula>
    </cfRule>
  </conditionalFormatting>
  <dataValidations count="1">
    <dataValidation type="list" allowBlank="1" showInputMessage="1" showErrorMessage="1" sqref="Y5:Z208" xr:uid="{025DD4C1-B879-4BF7-910F-39A494C0899A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611B-F4CD-4264-AFAC-711A6A0493D4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38" sqref="S38"/>
      <selection pane="bottomLeft" activeCell="S38" sqref="S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101904</v>
      </c>
      <c r="E1" s="76" t="s">
        <v>3</v>
      </c>
      <c r="F1" s="77">
        <f>SUM(G5:G157)</f>
        <v>4881589.6800000006</v>
      </c>
      <c r="G1" s="78" t="s">
        <v>73</v>
      </c>
      <c r="H1" s="79">
        <f>L21+L38+L55+L72+L89+L106+L123+L140+L157</f>
        <v>169.10714285714286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45971</v>
      </c>
      <c r="B2" s="323"/>
      <c r="C2" s="81" t="s">
        <v>34</v>
      </c>
      <c r="D2" s="82">
        <f>AVERAGE(N21,N38,N55,N72,N89,N106,N123,N140,N157)</f>
        <v>154.02380369591882</v>
      </c>
      <c r="E2" s="82" t="s">
        <v>80</v>
      </c>
      <c r="F2" s="83">
        <f>F1/D1</f>
        <v>47.903808290155446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3768</v>
      </c>
      <c r="G5" s="158">
        <f t="shared" ref="G5:G6" si="0">E5*F5</f>
        <v>74229.599999999991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1077.5121137500994</v>
      </c>
      <c r="N5" s="162">
        <f>M5/L5</f>
        <v>82.885547211546111</v>
      </c>
      <c r="O5" s="178">
        <f>L5-I5</f>
        <v>0</v>
      </c>
      <c r="P5" s="179">
        <f>N5-K5</f>
        <v>-9.4221450961461954</v>
      </c>
      <c r="Q5" s="131">
        <f>N5/K5</f>
        <v>0.89792676145841621</v>
      </c>
      <c r="R5" s="272">
        <f>Q21</f>
        <v>0.89005155367127153</v>
      </c>
      <c r="S5" s="166">
        <v>0.25012731481481482</v>
      </c>
      <c r="T5" s="167">
        <v>0.39583333333333331</v>
      </c>
      <c r="U5" s="168"/>
      <c r="V5" s="169">
        <v>209.81666666666663</v>
      </c>
      <c r="W5" s="86"/>
      <c r="X5" s="87"/>
      <c r="Y5" s="274"/>
      <c r="Z5" s="275"/>
      <c r="AA5" s="108">
        <f>M5-J5</f>
        <v>-122.48788624990061</v>
      </c>
      <c r="AB5" s="109">
        <f>M5/J5</f>
        <v>0.89792676145841621</v>
      </c>
      <c r="AC5" s="289">
        <f>AB21</f>
        <v>0.89005155367127153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2966</v>
      </c>
      <c r="G6" s="94">
        <f t="shared" si="0"/>
        <v>88891.01999999999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2304.6837902007328</v>
      </c>
      <c r="N6" s="98">
        <f>M6/L6</f>
        <v>115.23418951003664</v>
      </c>
      <c r="O6" s="100">
        <f>L6-I6</f>
        <v>0</v>
      </c>
      <c r="P6" s="101">
        <f>N6-K6</f>
        <v>-14.765810489963357</v>
      </c>
      <c r="Q6" s="102">
        <f>N6/K6</f>
        <v>0.88641684238489726</v>
      </c>
      <c r="R6" s="272"/>
      <c r="S6" s="1">
        <v>0.50763888888888886</v>
      </c>
      <c r="T6" s="2">
        <v>0.56126157407407407</v>
      </c>
      <c r="U6" s="103">
        <v>55.999999999999957</v>
      </c>
      <c r="V6" s="104">
        <v>77.216666666666697</v>
      </c>
      <c r="W6" s="2"/>
      <c r="X6" s="106"/>
      <c r="Y6" s="264"/>
      <c r="Z6" s="265"/>
      <c r="AA6" s="110">
        <f>M6-J6</f>
        <v>-295.3162097992672</v>
      </c>
      <c r="AB6" s="111">
        <f>M6/J6</f>
        <v>0.88641684238489726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1691.097951975416</v>
      </c>
      <c r="N21" s="138">
        <f>M21/L21</f>
        <v>102.49078496820702</v>
      </c>
      <c r="O21" s="139">
        <f>L21-I21</f>
        <v>0</v>
      </c>
      <c r="P21" s="140">
        <f>N21-K21</f>
        <v>-12.660730183308132</v>
      </c>
      <c r="Q21" s="141">
        <f>N21/K21</f>
        <v>0.89005155367127153</v>
      </c>
      <c r="R21" s="273"/>
      <c r="S21" s="142">
        <f>S5</f>
        <v>0.25012731481481482</v>
      </c>
      <c r="T21" s="143">
        <f>INDEX(T5:T20,COUNTA(T5:T20))</f>
        <v>0.56126157407407407</v>
      </c>
      <c r="U21" s="144"/>
      <c r="V21" s="144"/>
      <c r="W21" s="145"/>
      <c r="X21" s="146"/>
      <c r="Y21" s="260"/>
      <c r="Z21" s="261"/>
      <c r="AA21" s="147">
        <f>M21-J21</f>
        <v>-208.90204802458402</v>
      </c>
      <c r="AB21" s="148">
        <f>M21/J21</f>
        <v>0.89005155367127153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4806</v>
      </c>
      <c r="G22" s="158">
        <f t="shared" ref="G22:G25" si="5">E22*F22</f>
        <v>272836.62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1773.977237772993</v>
      </c>
      <c r="N22" s="162">
        <f>M22/L22</f>
        <v>70.959089510919725</v>
      </c>
      <c r="O22" s="164">
        <f>L22-I22</f>
        <v>0</v>
      </c>
      <c r="P22" s="165">
        <f>N22-K22</f>
        <v>-9.0409104890802752</v>
      </c>
      <c r="Q22" s="151">
        <f>N22/K22</f>
        <v>0.8869886188864966</v>
      </c>
      <c r="R22" s="271">
        <f>Q38</f>
        <v>0.88666135347736152</v>
      </c>
      <c r="S22" s="166">
        <v>0.16697916666666668</v>
      </c>
      <c r="T22" s="167">
        <v>0.27986111111111112</v>
      </c>
      <c r="U22" s="168"/>
      <c r="V22" s="169">
        <v>162.54999999999998</v>
      </c>
      <c r="W22" s="180"/>
      <c r="X22" s="162"/>
      <c r="Y22" s="274"/>
      <c r="Z22" s="275"/>
      <c r="AA22" s="108">
        <f>M22-J22</f>
        <v>-226.02276222700698</v>
      </c>
      <c r="AB22" s="151">
        <f>M22/J22</f>
        <v>0.88698861888649649</v>
      </c>
      <c r="AC22" s="349">
        <f>AB38</f>
        <v>0.88666135347736141</v>
      </c>
    </row>
    <row r="23" spans="1:29" ht="15.75" customHeight="1">
      <c r="A23" s="267"/>
      <c r="B23" s="91" t="s">
        <v>159</v>
      </c>
      <c r="C23" s="350" t="s">
        <v>160</v>
      </c>
      <c r="D23" s="350"/>
      <c r="E23" s="92">
        <v>59.52</v>
      </c>
      <c r="F23" s="93">
        <v>5552</v>
      </c>
      <c r="G23" s="94">
        <f t="shared" si="5"/>
        <v>330455.04000000004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1781.3903743315511</v>
      </c>
      <c r="N23" s="98">
        <f>M23/L23</f>
        <v>71.255614973262041</v>
      </c>
      <c r="O23" s="100">
        <f>L23-I23</f>
        <v>0</v>
      </c>
      <c r="P23" s="101">
        <f>N23-K23</f>
        <v>-8.7443850267379588</v>
      </c>
      <c r="Q23" s="102">
        <f>N23/K23</f>
        <v>0.89069518716577556</v>
      </c>
      <c r="R23" s="272"/>
      <c r="S23" s="1">
        <v>0.28333333333333333</v>
      </c>
      <c r="T23" s="2">
        <v>0.41319444444444442</v>
      </c>
      <c r="U23" s="103">
        <v>4.9999999999999822</v>
      </c>
      <c r="V23" s="104">
        <v>186.99999999999997</v>
      </c>
      <c r="W23" s="105"/>
      <c r="X23" s="106"/>
      <c r="Y23" s="264"/>
      <c r="Z23" s="265"/>
      <c r="AA23" s="110">
        <f>M23-J23</f>
        <v>-218.60962566844887</v>
      </c>
      <c r="AB23" s="102">
        <f>M23/J23</f>
        <v>0.89069518716577556</v>
      </c>
      <c r="AC23" s="291"/>
    </row>
    <row r="24" spans="1:29" ht="15.75" customHeight="1">
      <c r="A24" s="267"/>
      <c r="B24" s="91" t="s">
        <v>156</v>
      </c>
      <c r="C24" s="350" t="s">
        <v>157</v>
      </c>
      <c r="D24" s="350"/>
      <c r="E24" s="92">
        <v>51.86</v>
      </c>
      <c r="F24" s="93">
        <v>1614</v>
      </c>
      <c r="G24" s="94">
        <f t="shared" si="5"/>
        <v>83702.039999999994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1764.4700880655937</v>
      </c>
      <c r="N24" s="98">
        <f>M24/L24</f>
        <v>70.578803522623744</v>
      </c>
      <c r="O24" s="100">
        <f>L24-I24</f>
        <v>0</v>
      </c>
      <c r="P24" s="101">
        <f>N24-K24</f>
        <v>-9.421196477376256</v>
      </c>
      <c r="Q24" s="102">
        <f>N24/K24</f>
        <v>0.88223504403279684</v>
      </c>
      <c r="R24" s="272"/>
      <c r="S24" s="1">
        <v>0.41674768518518518</v>
      </c>
      <c r="T24" s="2">
        <v>0.4548611111111111</v>
      </c>
      <c r="U24" s="103">
        <v>5.1166666666666938</v>
      </c>
      <c r="V24" s="104">
        <v>54.883333333333333</v>
      </c>
      <c r="W24" s="105">
        <v>0.4548611111111111</v>
      </c>
      <c r="X24" s="106">
        <v>0.49375000000000002</v>
      </c>
      <c r="Y24" s="264"/>
      <c r="Z24" s="265"/>
      <c r="AA24" s="110">
        <f>M24-J24</f>
        <v>-235.5299119344063</v>
      </c>
      <c r="AB24" s="102">
        <f>M24/J24</f>
        <v>0.88223504403279684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2906</v>
      </c>
      <c r="G25" s="94">
        <f t="shared" si="5"/>
        <v>224750.04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1773.4531276487546</v>
      </c>
      <c r="N25" s="98">
        <f>M25/L25</f>
        <v>70.938125105950178</v>
      </c>
      <c r="O25" s="100">
        <f>L25-I25</f>
        <v>0</v>
      </c>
      <c r="P25" s="101">
        <f>N25-K25</f>
        <v>-9.0618748940498222</v>
      </c>
      <c r="Q25" s="102">
        <f>N25/K25</f>
        <v>0.8867265638243772</v>
      </c>
      <c r="R25" s="272"/>
      <c r="S25" s="1">
        <v>0.49375000000000002</v>
      </c>
      <c r="T25" s="2">
        <v>0.56202546296296296</v>
      </c>
      <c r="U25" s="103">
        <v>56.000000000000043</v>
      </c>
      <c r="V25" s="104">
        <v>98.316666666666634</v>
      </c>
      <c r="W25" s="105"/>
      <c r="X25" s="106"/>
      <c r="Y25" s="264"/>
      <c r="Z25" s="265"/>
      <c r="AA25" s="110">
        <f>M25-J25</f>
        <v>-226.54687235124538</v>
      </c>
      <c r="AB25" s="102">
        <f>M25/J25</f>
        <v>0.88672656382437731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1773.3227069547229</v>
      </c>
      <c r="N38" s="138">
        <f t="shared" ref="N38:N44" si="10">M38/L38</f>
        <v>70.932908278188918</v>
      </c>
      <c r="O38" s="139">
        <f t="shared" ref="O38:O44" si="11">L38-I38</f>
        <v>0</v>
      </c>
      <c r="P38" s="140">
        <f t="shared" ref="P38:P44" si="12">N38-K38</f>
        <v>-9.0670917218110816</v>
      </c>
      <c r="Q38" s="141">
        <f t="shared" ref="Q38:Q44" si="13">N38/K38</f>
        <v>0.88666135347736152</v>
      </c>
      <c r="R38" s="273"/>
      <c r="S38" s="142">
        <f>S22</f>
        <v>0.16697916666666668</v>
      </c>
      <c r="T38" s="143">
        <f>INDEX(T22:T37,COUNTA(T22:T37))</f>
        <v>0.56202546296296296</v>
      </c>
      <c r="U38" s="144"/>
      <c r="V38" s="155"/>
      <c r="W38" s="134"/>
      <c r="X38" s="138"/>
      <c r="Y38" s="260"/>
      <c r="Z38" s="261"/>
      <c r="AA38" s="156">
        <f t="shared" ref="AA38:AA44" si="14">M38-J38</f>
        <v>-226.67729304527711</v>
      </c>
      <c r="AB38" s="141">
        <f t="shared" ref="AB38:AB44" si="15">M38/J38</f>
        <v>0.88666135347736141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4574</v>
      </c>
      <c r="G39" s="158">
        <f t="shared" ref="G39:G44" si="16">E39*F39</f>
        <v>262090.19999999998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 t="shared" ref="M39:M44" si="17">F39/V39*60</f>
        <v>1591.1102521982798</v>
      </c>
      <c r="N39" s="162">
        <f t="shared" si="10"/>
        <v>63.644410087931192</v>
      </c>
      <c r="O39" s="164">
        <f t="shared" si="11"/>
        <v>0</v>
      </c>
      <c r="P39" s="165">
        <f t="shared" si="12"/>
        <v>-8.3555899120688082</v>
      </c>
      <c r="Q39" s="151">
        <f t="shared" si="13"/>
        <v>0.88395014011015549</v>
      </c>
      <c r="R39" s="271">
        <f>Q55</f>
        <v>0.8828891288587396</v>
      </c>
      <c r="S39" s="166">
        <v>0.16666666666666666</v>
      </c>
      <c r="T39" s="167">
        <v>0.28644675925925928</v>
      </c>
      <c r="U39" s="168"/>
      <c r="V39" s="169">
        <v>172.48333333333338</v>
      </c>
      <c r="W39" s="86"/>
      <c r="X39" s="87"/>
      <c r="Y39" s="274"/>
      <c r="Z39" s="275"/>
      <c r="AA39" s="108">
        <f t="shared" si="14"/>
        <v>-208.8897478017202</v>
      </c>
      <c r="AB39" s="151">
        <f t="shared" si="15"/>
        <v>0.88395014011015549</v>
      </c>
      <c r="AC39" s="349">
        <f>AB55</f>
        <v>0.8828891288587396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2874</v>
      </c>
      <c r="G40" s="94">
        <f t="shared" si="16"/>
        <v>162179.82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1766.8032786885246</v>
      </c>
      <c r="N40" s="98">
        <f t="shared" si="10"/>
        <v>80.309239940387485</v>
      </c>
      <c r="O40" s="100">
        <f t="shared" si="11"/>
        <v>0</v>
      </c>
      <c r="P40" s="101">
        <f t="shared" si="12"/>
        <v>-10.599850968703421</v>
      </c>
      <c r="Q40" s="102">
        <f t="shared" si="13"/>
        <v>0.88340163934426241</v>
      </c>
      <c r="R40" s="272"/>
      <c r="S40" s="1">
        <v>0.29055555555555557</v>
      </c>
      <c r="T40" s="2">
        <v>0.35833333333333334</v>
      </c>
      <c r="U40" s="103">
        <v>5.916666666666659</v>
      </c>
      <c r="V40" s="104">
        <v>97.6</v>
      </c>
      <c r="W40" s="105"/>
      <c r="X40" s="106"/>
      <c r="Y40" s="264"/>
      <c r="Z40" s="265"/>
      <c r="AA40" s="110">
        <f t="shared" si="14"/>
        <v>-233.19672131147536</v>
      </c>
      <c r="AB40" s="102">
        <f t="shared" si="15"/>
        <v>0.8834016393442623</v>
      </c>
      <c r="AC40" s="291"/>
    </row>
    <row r="41" spans="1:29" ht="15.75" customHeight="1">
      <c r="A41" s="280"/>
      <c r="B41" s="152" t="s">
        <v>159</v>
      </c>
      <c r="C41" s="262" t="s">
        <v>166</v>
      </c>
      <c r="D41" s="263"/>
      <c r="E41" s="92">
        <v>47.37</v>
      </c>
      <c r="F41" s="103">
        <v>1943</v>
      </c>
      <c r="G41" s="94">
        <f t="shared" si="16"/>
        <v>92039.909999999989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1763.2467859843675</v>
      </c>
      <c r="N41" s="98">
        <f t="shared" si="10"/>
        <v>83.964132665922264</v>
      </c>
      <c r="O41" s="100">
        <f t="shared" si="11"/>
        <v>0</v>
      </c>
      <c r="P41" s="101">
        <f t="shared" si="12"/>
        <v>-11.273962572172977</v>
      </c>
      <c r="Q41" s="102">
        <f t="shared" si="13"/>
        <v>0.88162339299218373</v>
      </c>
      <c r="R41" s="272"/>
      <c r="S41" s="1">
        <v>0.36249999999999993</v>
      </c>
      <c r="T41" s="2">
        <v>0.40841435185185188</v>
      </c>
      <c r="U41" s="103">
        <v>5.9999999999998987</v>
      </c>
      <c r="V41" s="104">
        <v>66.116666666666802</v>
      </c>
      <c r="W41" s="105"/>
      <c r="X41" s="106"/>
      <c r="Y41" s="264"/>
      <c r="Z41" s="265"/>
      <c r="AA41" s="110">
        <f t="shared" si="14"/>
        <v>-236.75321401563247</v>
      </c>
      <c r="AB41" s="102">
        <f t="shared" si="15"/>
        <v>0.88162339299218373</v>
      </c>
      <c r="AC41" s="291"/>
    </row>
    <row r="42" spans="1:29" ht="15.75" customHeight="1">
      <c r="A42" s="280"/>
      <c r="B42" s="152" t="s">
        <v>156</v>
      </c>
      <c r="C42" s="262" t="s">
        <v>199</v>
      </c>
      <c r="D42" s="263"/>
      <c r="E42" s="92">
        <v>57.3</v>
      </c>
      <c r="F42" s="103">
        <v>739</v>
      </c>
      <c r="G42" s="94">
        <f t="shared" si="16"/>
        <v>42344.7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 t="shared" si="17"/>
        <v>1764.1909814323506</v>
      </c>
      <c r="N42" s="98">
        <f t="shared" si="10"/>
        <v>88.209549071617531</v>
      </c>
      <c r="O42" s="100">
        <f t="shared" si="11"/>
        <v>0</v>
      </c>
      <c r="P42" s="101">
        <f t="shared" si="12"/>
        <v>-11.790450928382469</v>
      </c>
      <c r="Q42" s="102">
        <f t="shared" si="13"/>
        <v>0.88209549071617532</v>
      </c>
      <c r="R42" s="272"/>
      <c r="S42" s="1">
        <v>0.41249999999999992</v>
      </c>
      <c r="T42" s="2">
        <v>0.42995370370370373</v>
      </c>
      <c r="U42" s="103">
        <v>5.8833333333331872</v>
      </c>
      <c r="V42" s="104">
        <v>25.133333333333479</v>
      </c>
      <c r="W42" s="105"/>
      <c r="X42" s="106"/>
      <c r="Y42" s="264"/>
      <c r="Z42" s="265"/>
      <c r="AA42" s="110">
        <f t="shared" si="14"/>
        <v>-235.80901856764945</v>
      </c>
      <c r="AB42" s="102">
        <f t="shared" si="15"/>
        <v>0.88209549071617532</v>
      </c>
      <c r="AC42" s="291"/>
    </row>
    <row r="43" spans="1:29" ht="15.75" customHeight="1">
      <c r="A43" s="281"/>
      <c r="B43" s="152" t="s">
        <v>159</v>
      </c>
      <c r="C43" s="262" t="s">
        <v>209</v>
      </c>
      <c r="D43" s="263"/>
      <c r="E43" s="92">
        <v>59.36</v>
      </c>
      <c r="F43" s="103">
        <v>1666</v>
      </c>
      <c r="G43" s="94">
        <f t="shared" si="16"/>
        <v>98893.759999999995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1766.077738515902</v>
      </c>
      <c r="N43" s="98">
        <f t="shared" si="10"/>
        <v>88.303886925795098</v>
      </c>
      <c r="O43" s="100">
        <f t="shared" si="11"/>
        <v>0</v>
      </c>
      <c r="P43" s="101">
        <f t="shared" si="12"/>
        <v>-11.696113074204902</v>
      </c>
      <c r="Q43" s="102">
        <f t="shared" si="13"/>
        <v>0.88303886925795094</v>
      </c>
      <c r="R43" s="272"/>
      <c r="S43" s="1">
        <v>0.43430555555555556</v>
      </c>
      <c r="T43" s="2">
        <v>0.47361111111111109</v>
      </c>
      <c r="U43" s="103">
        <v>6.2666666666666337</v>
      </c>
      <c r="V43" s="104">
        <v>56.599999999999973</v>
      </c>
      <c r="W43" s="105">
        <v>0.47361111111111109</v>
      </c>
      <c r="X43" s="106">
        <v>0.51388888888888873</v>
      </c>
      <c r="Y43" s="264"/>
      <c r="Z43" s="265"/>
      <c r="AA43" s="110">
        <f t="shared" si="14"/>
        <v>-233.92226148409804</v>
      </c>
      <c r="AB43" s="102">
        <f t="shared" si="15"/>
        <v>0.88303886925795094</v>
      </c>
      <c r="AC43" s="291"/>
    </row>
    <row r="44" spans="1:29" ht="15.75" customHeight="1">
      <c r="A44" s="281"/>
      <c r="B44" s="152" t="s">
        <v>159</v>
      </c>
      <c r="C44" s="262" t="s">
        <v>219</v>
      </c>
      <c r="D44" s="263"/>
      <c r="E44" s="92">
        <v>53.76</v>
      </c>
      <c r="F44" s="103">
        <v>4107</v>
      </c>
      <c r="G44" s="114">
        <f t="shared" si="16"/>
        <v>220792.31999999998</v>
      </c>
      <c r="H44" s="115"/>
      <c r="I44" s="99">
        <v>22</v>
      </c>
      <c r="J44" s="97">
        <v>2000</v>
      </c>
      <c r="K44" s="98">
        <f t="shared" si="6"/>
        <v>90.909090909090907</v>
      </c>
      <c r="L44" s="99">
        <v>22</v>
      </c>
      <c r="M44" s="97">
        <f t="shared" si="17"/>
        <v>1766.6626837137021</v>
      </c>
      <c r="N44" s="98">
        <f t="shared" si="10"/>
        <v>80.302849259713739</v>
      </c>
      <c r="O44" s="100">
        <f t="shared" si="11"/>
        <v>0</v>
      </c>
      <c r="P44" s="101">
        <f t="shared" si="12"/>
        <v>-10.606241649377168</v>
      </c>
      <c r="Q44" s="102">
        <f t="shared" si="13"/>
        <v>0.88333134185685114</v>
      </c>
      <c r="R44" s="272"/>
      <c r="S44" s="1">
        <v>0.51388888888888873</v>
      </c>
      <c r="T44" s="2">
        <v>0.61075231481481485</v>
      </c>
      <c r="U44" s="103">
        <v>57.999999999999794</v>
      </c>
      <c r="V44" s="104">
        <v>139.4833333333336</v>
      </c>
      <c r="W44" s="105"/>
      <c r="X44" s="106"/>
      <c r="Y44" s="264"/>
      <c r="Z44" s="265"/>
      <c r="AA44" s="110">
        <f t="shared" si="14"/>
        <v>-233.33731628629789</v>
      </c>
      <c r="AB44" s="102">
        <f t="shared" si="15"/>
        <v>0.88333134185685103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21.666666666666668</v>
      </c>
      <c r="J55" s="137">
        <f t="shared" si="18"/>
        <v>1966.6666666666667</v>
      </c>
      <c r="K55" s="138">
        <f t="shared" ref="K55" si="19">J55/I55</f>
        <v>90.769230769230774</v>
      </c>
      <c r="L55" s="136">
        <f t="shared" ref="L55:M55" si="20">AVERAGE(L39:L54)</f>
        <v>21.666666666666668</v>
      </c>
      <c r="M55" s="137">
        <f t="shared" si="20"/>
        <v>1736.3486200888547</v>
      </c>
      <c r="N55" s="138">
        <f>M55/L55</f>
        <v>80.139167081024056</v>
      </c>
      <c r="O55" s="139">
        <f>L55-I55</f>
        <v>0</v>
      </c>
      <c r="P55" s="140">
        <f>N55-K55</f>
        <v>-10.630063688206718</v>
      </c>
      <c r="Q55" s="141">
        <f>N55/K55</f>
        <v>0.8828891288587396</v>
      </c>
      <c r="R55" s="273"/>
      <c r="S55" s="142">
        <f>S39</f>
        <v>0.16666666666666666</v>
      </c>
      <c r="T55" s="143">
        <f>INDEX(T39:T54,COUNTA(T39:T54))</f>
        <v>0.61075231481481485</v>
      </c>
      <c r="U55" s="144"/>
      <c r="V55" s="155"/>
      <c r="W55" s="187"/>
      <c r="X55" s="188"/>
      <c r="Y55" s="260"/>
      <c r="Z55" s="261"/>
      <c r="AA55" s="156">
        <f>M55-J55</f>
        <v>-230.31804657781208</v>
      </c>
      <c r="AB55" s="141">
        <f>M55/J55</f>
        <v>0.8828891288587396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2196</v>
      </c>
      <c r="G56" s="158">
        <f t="shared" ref="G56:G59" si="21">E56*F56</f>
        <v>130310.64000000001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1765.03683858004</v>
      </c>
      <c r="N56" s="162">
        <f>M56/L56</f>
        <v>73.543201607501672</v>
      </c>
      <c r="O56" s="164">
        <f>L56-I56</f>
        <v>0</v>
      </c>
      <c r="P56" s="165">
        <f>N56-K56</f>
        <v>-9.7901317258316567</v>
      </c>
      <c r="Q56" s="151">
        <f>N56/K56</f>
        <v>0.88251841929002006</v>
      </c>
      <c r="R56" s="271">
        <f>Q72</f>
        <v>0.8832657371647008</v>
      </c>
      <c r="S56" s="166">
        <v>0.25024305555555554</v>
      </c>
      <c r="T56" s="167">
        <v>0.30208333333333331</v>
      </c>
      <c r="U56" s="168"/>
      <c r="V56" s="169">
        <v>74.650000000000006</v>
      </c>
      <c r="W56" s="167"/>
      <c r="X56" s="170"/>
      <c r="Y56" s="274"/>
      <c r="Z56" s="275"/>
      <c r="AA56" s="108">
        <f>M56-J56</f>
        <v>-234.96316141995999</v>
      </c>
      <c r="AB56" s="151">
        <f>M56/J56</f>
        <v>0.88251841929001995</v>
      </c>
      <c r="AC56" s="276">
        <f>AB72</f>
        <v>0.8832657371647008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3972</v>
      </c>
      <c r="G57" s="94">
        <f t="shared" si="21"/>
        <v>233037.24000000002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1772.115503779899</v>
      </c>
      <c r="N57" s="98">
        <f>M57/L57</f>
        <v>73.838145990829119</v>
      </c>
      <c r="O57" s="100">
        <f>L57-I57</f>
        <v>0</v>
      </c>
      <c r="P57" s="101">
        <f>N57-K57</f>
        <v>-9.4951873425042095</v>
      </c>
      <c r="Q57" s="102">
        <f>N57/K57</f>
        <v>0.88605775188994951</v>
      </c>
      <c r="R57" s="272"/>
      <c r="S57" s="1">
        <v>0.30555555555555558</v>
      </c>
      <c r="T57" s="2">
        <v>0.39894675925925926</v>
      </c>
      <c r="U57" s="103">
        <v>5.0000000000000622</v>
      </c>
      <c r="V57" s="104">
        <v>134.48333333333329</v>
      </c>
      <c r="W57" s="105"/>
      <c r="X57" s="106"/>
      <c r="Y57" s="264"/>
      <c r="Z57" s="265"/>
      <c r="AA57" s="110">
        <f>M57-J57</f>
        <v>-227.88449622010103</v>
      </c>
      <c r="AB57" s="102">
        <f>M57/J57</f>
        <v>0.88605775188994951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3010</v>
      </c>
      <c r="G58" s="94">
        <f t="shared" si="21"/>
        <v>215365.5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>F58/V58*60</f>
        <v>1763.9589776981916</v>
      </c>
      <c r="N58" s="98">
        <f>M58/L58</f>
        <v>73.498290737424654</v>
      </c>
      <c r="O58" s="100">
        <f>L58-I58</f>
        <v>0</v>
      </c>
      <c r="P58" s="101">
        <f>N58-K58</f>
        <v>-9.8350425959086749</v>
      </c>
      <c r="Q58" s="102">
        <f>N58/K58</f>
        <v>0.88197948884909594</v>
      </c>
      <c r="R58" s="272"/>
      <c r="S58" s="1">
        <v>0.40277777777777773</v>
      </c>
      <c r="T58" s="2">
        <v>0.47387731481481482</v>
      </c>
      <c r="U58" s="103">
        <v>5.5166666666665964</v>
      </c>
      <c r="V58" s="104">
        <v>102.38333333333341</v>
      </c>
      <c r="W58" s="105">
        <v>0.47387731481481482</v>
      </c>
      <c r="X58" s="106">
        <v>0.51388888888888884</v>
      </c>
      <c r="Y58" s="264"/>
      <c r="Z58" s="265"/>
      <c r="AA58" s="110">
        <f>M58-J58</f>
        <v>-236.04102230180843</v>
      </c>
      <c r="AB58" s="102">
        <f>M58/J58</f>
        <v>0.88197948884909583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4036</v>
      </c>
      <c r="G59" s="94">
        <f t="shared" si="21"/>
        <v>240303.44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1765.0145772594751</v>
      </c>
      <c r="N59" s="98">
        <f>M59/L59</f>
        <v>76.739764228672826</v>
      </c>
      <c r="O59" s="100">
        <f>L59-I59</f>
        <v>0</v>
      </c>
      <c r="P59" s="101">
        <f>N59-K59</f>
        <v>-10.216757510457612</v>
      </c>
      <c r="Q59" s="102">
        <f>N59/K59</f>
        <v>0.88250728862973749</v>
      </c>
      <c r="R59" s="272"/>
      <c r="S59" s="1">
        <v>0.51388888888888884</v>
      </c>
      <c r="T59" s="2">
        <v>0.60916666666666663</v>
      </c>
      <c r="U59" s="103">
        <v>57.616666666666589</v>
      </c>
      <c r="V59" s="104">
        <v>137.20000000000002</v>
      </c>
      <c r="W59" s="105"/>
      <c r="X59" s="106"/>
      <c r="Y59" s="264"/>
      <c r="Z59" s="265"/>
      <c r="AA59" s="110">
        <f>M59-J59</f>
        <v>-234.98542274052488</v>
      </c>
      <c r="AB59" s="102">
        <f>M59/J59</f>
        <v>0.8825072886297376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23.75</v>
      </c>
      <c r="J72" s="137">
        <f t="shared" si="22"/>
        <v>2000</v>
      </c>
      <c r="K72" s="138">
        <f t="shared" ref="K72" si="23">J72/I72</f>
        <v>84.21052631578948</v>
      </c>
      <c r="L72" s="136">
        <f t="shared" ref="L72:M72" si="24">AVERAGE(L56:L71)</f>
        <v>23.75</v>
      </c>
      <c r="M72" s="137">
        <f t="shared" si="24"/>
        <v>1766.5314743294016</v>
      </c>
      <c r="N72" s="138">
        <f t="shared" ref="N72:N79" si="25">M72/L72</f>
        <v>74.380272603343229</v>
      </c>
      <c r="O72" s="139">
        <f t="shared" ref="O72:O79" si="26">L72-I72</f>
        <v>0</v>
      </c>
      <c r="P72" s="140">
        <f t="shared" ref="P72:P79" si="27">N72-K72</f>
        <v>-9.8302537124462503</v>
      </c>
      <c r="Q72" s="141">
        <f t="shared" ref="Q72:Q79" si="28">N72/K72</f>
        <v>0.8832657371647008</v>
      </c>
      <c r="R72" s="273"/>
      <c r="S72" s="142">
        <f>S56</f>
        <v>0.25024305555555554</v>
      </c>
      <c r="T72" s="143">
        <f>INDEX(T56:T71,COUNTA(T56:T71))</f>
        <v>0.60916666666666663</v>
      </c>
      <c r="U72" s="144"/>
      <c r="V72" s="155"/>
      <c r="W72" s="134"/>
      <c r="X72" s="138"/>
      <c r="Y72" s="260"/>
      <c r="Z72" s="261"/>
      <c r="AA72" s="156">
        <f t="shared" ref="AA72:AA79" si="29">M72-J72</f>
        <v>-233.46852567059841</v>
      </c>
      <c r="AB72" s="141">
        <f t="shared" ref="AB72:AB79" si="30">M72/J72</f>
        <v>0.8832657371647008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2558</v>
      </c>
      <c r="G73" s="158">
        <f t="shared" ref="G73:G79" si="31">E73*F73</f>
        <v>94287.88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3249.4001411432605</v>
      </c>
      <c r="N73" s="162">
        <f t="shared" si="25"/>
        <v>154.73334005444099</v>
      </c>
      <c r="O73" s="164">
        <f t="shared" si="26"/>
        <v>0</v>
      </c>
      <c r="P73" s="165">
        <f t="shared" si="27"/>
        <v>-16.695231374130429</v>
      </c>
      <c r="Q73" s="151">
        <f t="shared" si="28"/>
        <v>0.90261115031757244</v>
      </c>
      <c r="R73" s="271">
        <f>Q89</f>
        <v>0.88697466074929776</v>
      </c>
      <c r="S73" s="166">
        <v>0.25</v>
      </c>
      <c r="T73" s="167">
        <v>0.28280092592592593</v>
      </c>
      <c r="U73" s="168"/>
      <c r="V73" s="169">
        <v>47.233333333333334</v>
      </c>
      <c r="W73" s="167"/>
      <c r="X73" s="170"/>
      <c r="Y73" s="274"/>
      <c r="Z73" s="275"/>
      <c r="AA73" s="108">
        <f t="shared" si="29"/>
        <v>-350.5998588567395</v>
      </c>
      <c r="AB73" s="151">
        <f t="shared" si="30"/>
        <v>0.90261115031757233</v>
      </c>
      <c r="AC73" s="276">
        <f>AB89</f>
        <v>0.88697466074929776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3099</v>
      </c>
      <c r="G74" s="94">
        <f t="shared" si="31"/>
        <v>119714.37000000001</v>
      </c>
      <c r="H74" s="95"/>
      <c r="I74" s="96">
        <v>20</v>
      </c>
      <c r="J74" s="97">
        <v>3600</v>
      </c>
      <c r="K74" s="98">
        <f t="shared" ref="K74:K109" si="33">J74/I74</f>
        <v>180</v>
      </c>
      <c r="L74" s="99">
        <v>20</v>
      </c>
      <c r="M74" s="97">
        <f t="shared" si="32"/>
        <v>3251.6467502185933</v>
      </c>
      <c r="N74" s="98">
        <f t="shared" si="25"/>
        <v>162.58233751092968</v>
      </c>
      <c r="O74" s="100">
        <f t="shared" si="26"/>
        <v>0</v>
      </c>
      <c r="P74" s="101">
        <f t="shared" si="27"/>
        <v>-17.417662489070324</v>
      </c>
      <c r="Q74" s="102">
        <f t="shared" si="28"/>
        <v>0.9032352083940538</v>
      </c>
      <c r="R74" s="272"/>
      <c r="S74" s="1">
        <v>0.28680555555555554</v>
      </c>
      <c r="T74" s="2">
        <v>0.32651620370370371</v>
      </c>
      <c r="U74" s="103">
        <v>5.7666666666666355</v>
      </c>
      <c r="V74" s="104">
        <v>57.183333333333373</v>
      </c>
      <c r="W74" s="105"/>
      <c r="X74" s="106"/>
      <c r="Y74" s="264"/>
      <c r="Z74" s="265"/>
      <c r="AA74" s="110">
        <f t="shared" si="29"/>
        <v>-348.3532497814067</v>
      </c>
      <c r="AB74" s="102">
        <f t="shared" si="30"/>
        <v>0.90323520839405369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4216</v>
      </c>
      <c r="G75" s="94">
        <f t="shared" si="31"/>
        <v>160208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3252.1105635311742</v>
      </c>
      <c r="N75" s="98">
        <f t="shared" si="25"/>
        <v>154.86240778719878</v>
      </c>
      <c r="O75" s="100">
        <f t="shared" si="26"/>
        <v>0</v>
      </c>
      <c r="P75" s="101">
        <f t="shared" si="27"/>
        <v>-16.56616364137264</v>
      </c>
      <c r="Q75" s="102">
        <f t="shared" si="28"/>
        <v>0.90336404542532622</v>
      </c>
      <c r="R75" s="272"/>
      <c r="S75" s="1">
        <v>0.33001157407407405</v>
      </c>
      <c r="T75" s="2">
        <v>0.3840277777777778</v>
      </c>
      <c r="U75" s="103">
        <v>5.0333333333332941</v>
      </c>
      <c r="V75" s="104">
        <v>77.783333333333388</v>
      </c>
      <c r="W75" s="105"/>
      <c r="X75" s="106"/>
      <c r="Y75" s="264"/>
      <c r="Z75" s="265"/>
      <c r="AA75" s="110">
        <f t="shared" si="29"/>
        <v>-347.88943646882581</v>
      </c>
      <c r="AB75" s="102">
        <f t="shared" si="30"/>
        <v>0.90336404542532611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2415</v>
      </c>
      <c r="G76" s="94">
        <f t="shared" si="31"/>
        <v>75517.05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3111.6678596993534</v>
      </c>
      <c r="N76" s="98">
        <f t="shared" si="25"/>
        <v>163.77199261575544</v>
      </c>
      <c r="O76" s="100">
        <f t="shared" si="26"/>
        <v>0</v>
      </c>
      <c r="P76" s="101">
        <f t="shared" si="27"/>
        <v>-25.701691594770892</v>
      </c>
      <c r="Q76" s="102">
        <f t="shared" si="28"/>
        <v>0.86435218324982033</v>
      </c>
      <c r="R76" s="272"/>
      <c r="S76" s="1">
        <v>0.38849537037037035</v>
      </c>
      <c r="T76" s="2">
        <v>0.42083333333333334</v>
      </c>
      <c r="U76" s="103">
        <v>6.4333333333332732</v>
      </c>
      <c r="V76" s="104">
        <v>46.566666666666698</v>
      </c>
      <c r="W76" s="105"/>
      <c r="X76" s="106"/>
      <c r="Y76" s="264"/>
      <c r="Z76" s="265"/>
      <c r="AA76" s="190">
        <f t="shared" si="29"/>
        <v>-488.33214030064664</v>
      </c>
      <c r="AB76" s="191">
        <f t="shared" si="30"/>
        <v>0.86435218324982033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3870</v>
      </c>
      <c r="G77" s="94">
        <f t="shared" si="31"/>
        <v>146827.79999999999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3111.9052937234746</v>
      </c>
      <c r="N77" s="98">
        <f t="shared" si="25"/>
        <v>148.18596636778452</v>
      </c>
      <c r="O77" s="100">
        <f t="shared" si="26"/>
        <v>0</v>
      </c>
      <c r="P77" s="101">
        <f t="shared" si="27"/>
        <v>-23.2426050607869</v>
      </c>
      <c r="Q77" s="102">
        <f t="shared" si="28"/>
        <v>0.86441813714540972</v>
      </c>
      <c r="R77" s="272"/>
      <c r="S77" s="1">
        <v>0.42596064814814816</v>
      </c>
      <c r="T77" s="2">
        <v>0.4777777777777778</v>
      </c>
      <c r="U77" s="103">
        <v>7.3833333333333417</v>
      </c>
      <c r="V77" s="104">
        <v>74.616666666666688</v>
      </c>
      <c r="W77" s="105">
        <v>0.4777777777777778</v>
      </c>
      <c r="X77" s="106">
        <v>0.51736111111111094</v>
      </c>
      <c r="Y77" s="264"/>
      <c r="Z77" s="265"/>
      <c r="AA77" s="190">
        <f t="shared" si="29"/>
        <v>-488.09470627652536</v>
      </c>
      <c r="AB77" s="191">
        <f t="shared" si="30"/>
        <v>0.8644181371454096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2053</v>
      </c>
      <c r="G78" s="114">
        <f t="shared" si="31"/>
        <v>118519.68999999999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1590.78777442961</v>
      </c>
      <c r="N78" s="98">
        <f t="shared" si="25"/>
        <v>72.308535201345904</v>
      </c>
      <c r="O78" s="100">
        <f t="shared" si="26"/>
        <v>0</v>
      </c>
      <c r="P78" s="101">
        <f t="shared" si="27"/>
        <v>-9.5096466168359086</v>
      </c>
      <c r="Q78" s="102">
        <f t="shared" si="28"/>
        <v>0.88377098579422775</v>
      </c>
      <c r="R78" s="272"/>
      <c r="S78" s="1">
        <v>0.51736111111111094</v>
      </c>
      <c r="T78" s="2">
        <v>0.57113425925925931</v>
      </c>
      <c r="U78" s="103">
        <v>56.999999999999716</v>
      </c>
      <c r="V78" s="104">
        <v>77.433333333333664</v>
      </c>
      <c r="W78" s="105"/>
      <c r="X78" s="106"/>
      <c r="Y78" s="264"/>
      <c r="Z78" s="265"/>
      <c r="AA78" s="190">
        <f t="shared" si="29"/>
        <v>-209.21222557039005</v>
      </c>
      <c r="AB78" s="191">
        <f t="shared" si="30"/>
        <v>0.88377098579422775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2373</v>
      </c>
      <c r="G79" s="114">
        <f t="shared" si="31"/>
        <v>136993.28999999998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1591.1342894393688</v>
      </c>
      <c r="N79" s="98">
        <f t="shared" si="25"/>
        <v>72.324285883607672</v>
      </c>
      <c r="O79" s="119">
        <f t="shared" si="26"/>
        <v>0</v>
      </c>
      <c r="P79" s="120">
        <f t="shared" si="27"/>
        <v>-9.4938959345741409</v>
      </c>
      <c r="Q79" s="121">
        <f t="shared" si="28"/>
        <v>0.8839634941329827</v>
      </c>
      <c r="R79" s="272"/>
      <c r="S79" s="1">
        <v>0.5743055555555554</v>
      </c>
      <c r="T79" s="2">
        <v>0.63644675925925931</v>
      </c>
      <c r="U79" s="103">
        <v>4.566666666666368</v>
      </c>
      <c r="V79" s="104">
        <v>89.483333333333633</v>
      </c>
      <c r="W79" s="105"/>
      <c r="X79" s="106"/>
      <c r="Y79" s="264"/>
      <c r="Z79" s="265"/>
      <c r="AA79" s="190">
        <f t="shared" si="29"/>
        <v>-208.86571056063121</v>
      </c>
      <c r="AB79" s="191">
        <f t="shared" si="30"/>
        <v>0.8839634941329827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2736.9503817406903</v>
      </c>
      <c r="N89" s="138">
        <f t="shared" ref="N89:N92" si="37">M89/L89</f>
        <v>131.22364843962214</v>
      </c>
      <c r="O89" s="139">
        <f t="shared" ref="O89:O92" si="38">L89-I89</f>
        <v>0</v>
      </c>
      <c r="P89" s="140">
        <f t="shared" ref="P89:P92" si="39">N89-K89</f>
        <v>-16.721557039829918</v>
      </c>
      <c r="Q89" s="141">
        <f t="shared" ref="Q89:Q92" si="40">N89/K89</f>
        <v>0.88697466074929776</v>
      </c>
      <c r="R89" s="273"/>
      <c r="S89" s="142">
        <f>S73</f>
        <v>0.25</v>
      </c>
      <c r="T89" s="143">
        <f>INDEX(T73:T88,COUNTA(T73:T88))</f>
        <v>0.63644675925925931</v>
      </c>
      <c r="U89" s="144"/>
      <c r="V89" s="155"/>
      <c r="W89" s="134"/>
      <c r="X89" s="138"/>
      <c r="Y89" s="260"/>
      <c r="Z89" s="261"/>
      <c r="AA89" s="156">
        <f t="shared" ref="AA89:AA92" si="41">M89-J89</f>
        <v>-348.76390397359546</v>
      </c>
      <c r="AB89" s="141">
        <f t="shared" ref="AB89:AB92" si="42">M89/J89</f>
        <v>0.88697466074929776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6308</v>
      </c>
      <c r="G90" s="158">
        <f t="shared" ref="G90:G92" si="43">E90*F90</f>
        <v>226015.63999999998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2908.0291970802932</v>
      </c>
      <c r="N90" s="162">
        <f t="shared" si="37"/>
        <v>242.33576642335777</v>
      </c>
      <c r="O90" s="164">
        <f t="shared" si="38"/>
        <v>0</v>
      </c>
      <c r="P90" s="165">
        <f t="shared" si="39"/>
        <v>-30.414233576642232</v>
      </c>
      <c r="Q90" s="151">
        <f t="shared" si="40"/>
        <v>0.8884904360159771</v>
      </c>
      <c r="R90" s="271">
        <f>Q106</f>
        <v>0.8820282676468082</v>
      </c>
      <c r="S90" s="166">
        <v>0.25</v>
      </c>
      <c r="T90" s="167">
        <v>0.34038194444444442</v>
      </c>
      <c r="U90" s="168"/>
      <c r="V90" s="169">
        <v>130.14999999999995</v>
      </c>
      <c r="W90" s="172"/>
      <c r="X90" s="150"/>
      <c r="Y90" s="274"/>
      <c r="Z90" s="275"/>
      <c r="AA90" s="108">
        <f t="shared" si="41"/>
        <v>-364.97080291970678</v>
      </c>
      <c r="AB90" s="151">
        <f t="shared" si="42"/>
        <v>0.8884904360159771</v>
      </c>
      <c r="AC90" s="276">
        <f>AB106</f>
        <v>0.88202826764680808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4845</v>
      </c>
      <c r="G91" s="94">
        <f t="shared" si="43"/>
        <v>176406.44999999998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2906.5155807365441</v>
      </c>
      <c r="N91" s="98">
        <f t="shared" si="37"/>
        <v>264.22868915786762</v>
      </c>
      <c r="O91" s="100">
        <f t="shared" si="38"/>
        <v>0</v>
      </c>
      <c r="P91" s="101">
        <f t="shared" si="39"/>
        <v>-33.316765387586941</v>
      </c>
      <c r="Q91" s="102">
        <f t="shared" si="40"/>
        <v>0.88802798067111022</v>
      </c>
      <c r="R91" s="272"/>
      <c r="S91" s="1">
        <v>0.34375</v>
      </c>
      <c r="T91" s="2">
        <v>0.41320601851851851</v>
      </c>
      <c r="U91" s="103">
        <v>4.8500000000000387</v>
      </c>
      <c r="V91" s="104">
        <v>100.01666666666667</v>
      </c>
      <c r="W91" s="105"/>
      <c r="X91" s="106"/>
      <c r="Y91" s="264"/>
      <c r="Z91" s="265"/>
      <c r="AA91" s="110">
        <f t="shared" si="41"/>
        <v>-366.48441926345595</v>
      </c>
      <c r="AB91" s="102">
        <f t="shared" si="42"/>
        <v>0.88802798067111033</v>
      </c>
      <c r="AC91" s="277"/>
    </row>
    <row r="92" spans="1:29" ht="15.75" customHeight="1">
      <c r="A92" s="267"/>
      <c r="B92" s="91" t="s">
        <v>153</v>
      </c>
      <c r="C92" s="262" t="s">
        <v>174</v>
      </c>
      <c r="D92" s="263"/>
      <c r="E92" s="92">
        <v>34.229999999999997</v>
      </c>
      <c r="F92" s="93">
        <v>2022</v>
      </c>
      <c r="G92" s="94">
        <f t="shared" si="43"/>
        <v>69213.06</v>
      </c>
      <c r="H92" s="112"/>
      <c r="I92" s="96">
        <v>16</v>
      </c>
      <c r="J92" s="97">
        <v>3000</v>
      </c>
      <c r="K92" s="98">
        <f t="shared" si="33"/>
        <v>187.5</v>
      </c>
      <c r="L92" s="113">
        <v>16</v>
      </c>
      <c r="M92" s="97">
        <f>F92/V92*60</f>
        <v>2605.2970651395926</v>
      </c>
      <c r="N92" s="98">
        <f t="shared" si="37"/>
        <v>162.83106657122454</v>
      </c>
      <c r="O92" s="100">
        <f t="shared" si="38"/>
        <v>0</v>
      </c>
      <c r="P92" s="101">
        <f t="shared" si="39"/>
        <v>-24.66893342877546</v>
      </c>
      <c r="Q92" s="102">
        <f t="shared" si="40"/>
        <v>0.86843235504653082</v>
      </c>
      <c r="R92" s="272"/>
      <c r="S92" s="1">
        <v>0.54474537037037041</v>
      </c>
      <c r="T92" s="2">
        <v>0.57708333333333328</v>
      </c>
      <c r="U92" s="103">
        <v>57.433333333333408</v>
      </c>
      <c r="V92" s="104">
        <v>46.566666666666535</v>
      </c>
      <c r="W92" s="105"/>
      <c r="X92" s="106"/>
      <c r="Y92" s="264"/>
      <c r="Z92" s="265"/>
      <c r="AA92" s="110">
        <f t="shared" si="41"/>
        <v>-394.70293486040737</v>
      </c>
      <c r="AB92" s="102">
        <f t="shared" si="42"/>
        <v>0.86843235504653082</v>
      </c>
      <c r="AC92" s="277"/>
    </row>
    <row r="93" spans="1:29" ht="15.75" customHeight="1">
      <c r="A93" s="267"/>
      <c r="B93" s="91"/>
      <c r="C93" s="262"/>
      <c r="D93" s="263"/>
      <c r="E93" s="92"/>
      <c r="F93" s="93"/>
      <c r="G93" s="94"/>
      <c r="H93" s="95"/>
      <c r="I93" s="96"/>
      <c r="J93" s="97"/>
      <c r="K93" s="98"/>
      <c r="L93" s="99"/>
      <c r="M93" s="97"/>
      <c r="N93" s="98"/>
      <c r="O93" s="100"/>
      <c r="P93" s="101"/>
      <c r="Q93" s="102"/>
      <c r="R93" s="272"/>
      <c r="S93" s="1"/>
      <c r="T93" s="2"/>
      <c r="U93" s="103"/>
      <c r="V93" s="104"/>
      <c r="W93" s="105"/>
      <c r="X93" s="106"/>
      <c r="Y93" s="264"/>
      <c r="Z93" s="265"/>
      <c r="AA93" s="110"/>
      <c r="AB93" s="102"/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4">AVERAGE(I90:I105)</f>
        <v>13</v>
      </c>
      <c r="J106" s="137">
        <f t="shared" si="44"/>
        <v>3182</v>
      </c>
      <c r="K106" s="138">
        <f t="shared" ref="K106" si="45">J106/I106</f>
        <v>244.76923076923077</v>
      </c>
      <c r="L106" s="136">
        <f t="shared" ref="L106:M106" si="46">AVERAGE(L90:L105)</f>
        <v>13</v>
      </c>
      <c r="M106" s="137">
        <f t="shared" si="46"/>
        <v>2806.6139476521435</v>
      </c>
      <c r="N106" s="138">
        <f>M106/L106</f>
        <v>215.89338058862643</v>
      </c>
      <c r="O106" s="139">
        <f>L106-I106</f>
        <v>0</v>
      </c>
      <c r="P106" s="140">
        <f>N106-K106</f>
        <v>-28.875850180604345</v>
      </c>
      <c r="Q106" s="141">
        <f>N106/K106</f>
        <v>0.8820282676468082</v>
      </c>
      <c r="R106" s="273"/>
      <c r="S106" s="142">
        <f>S90</f>
        <v>0.25</v>
      </c>
      <c r="T106" s="143">
        <f>INDEX(T90:T105,COUNTA(T90:T105))</f>
        <v>0.57708333333333328</v>
      </c>
      <c r="U106" s="144"/>
      <c r="V106" s="155"/>
      <c r="W106" s="134"/>
      <c r="X106" s="138"/>
      <c r="Y106" s="260"/>
      <c r="Z106" s="261"/>
      <c r="AA106" s="156">
        <f>M106-J106</f>
        <v>-375.38605234785655</v>
      </c>
      <c r="AB106" s="141">
        <f>M106/J106</f>
        <v>0.88202826764680808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532</v>
      </c>
      <c r="G107" s="158">
        <f t="shared" ref="G107:G109" si="47">E107*F107</f>
        <v>10698.52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3257.1428571428528</v>
      </c>
      <c r="N107" s="162">
        <f t="shared" ref="N107:N109" si="48">M107/L107</f>
        <v>542.85714285714209</v>
      </c>
      <c r="O107" s="164">
        <f t="shared" ref="O107:O109" si="49">L107-I107</f>
        <v>0</v>
      </c>
      <c r="P107" s="165">
        <f t="shared" ref="P107:P109" si="50">N107-K107</f>
        <v>-57.142857142857906</v>
      </c>
      <c r="Q107" s="151">
        <f t="shared" ref="Q107:Q109" si="51">N107/K107</f>
        <v>0.90476190476190343</v>
      </c>
      <c r="R107" s="271">
        <f>Q123</f>
        <v>0.90498146722628103</v>
      </c>
      <c r="S107" s="192">
        <v>0.25015046296296295</v>
      </c>
      <c r="T107" s="193">
        <v>0.25695601851851851</v>
      </c>
      <c r="U107" s="168"/>
      <c r="V107" s="169">
        <v>9.8000000000000131</v>
      </c>
      <c r="W107" s="167"/>
      <c r="X107" s="170"/>
      <c r="Y107" s="274"/>
      <c r="Z107" s="275"/>
      <c r="AA107" s="108">
        <f t="shared" ref="AA107:AA109" si="52">M107-J107</f>
        <v>-342.85714285714721</v>
      </c>
      <c r="AB107" s="151">
        <f t="shared" ref="AB107:AB109" si="53">M107/J107</f>
        <v>0.90476190476190355</v>
      </c>
      <c r="AC107" s="276">
        <f>AB123</f>
        <v>0.90498146722628092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2296</v>
      </c>
      <c r="G108" s="94">
        <f t="shared" si="47"/>
        <v>56780.08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3258.0212849822606</v>
      </c>
      <c r="N108" s="98">
        <f t="shared" si="48"/>
        <v>543.00354749704343</v>
      </c>
      <c r="O108" s="100">
        <f t="shared" si="49"/>
        <v>0</v>
      </c>
      <c r="P108" s="101">
        <f t="shared" si="50"/>
        <v>-56.996452502956572</v>
      </c>
      <c r="Q108" s="102">
        <f t="shared" si="51"/>
        <v>0.90500591249507234</v>
      </c>
      <c r="R108" s="272"/>
      <c r="S108" s="1">
        <v>0.26041666666666663</v>
      </c>
      <c r="T108" s="2">
        <v>0.28978009259259258</v>
      </c>
      <c r="U108" s="103">
        <v>4.9833333333332863</v>
      </c>
      <c r="V108" s="104">
        <v>42.28333333333336</v>
      </c>
      <c r="W108" s="105"/>
      <c r="X108" s="112"/>
      <c r="Y108" s="264"/>
      <c r="Z108" s="265"/>
      <c r="AA108" s="110">
        <f t="shared" si="52"/>
        <v>-341.97871501773943</v>
      </c>
      <c r="AB108" s="102">
        <f t="shared" si="53"/>
        <v>0.90500591249507234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1871</v>
      </c>
      <c r="G109" s="94">
        <f t="shared" si="47"/>
        <v>46269.83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3258.6357039187201</v>
      </c>
      <c r="N109" s="98">
        <f t="shared" si="48"/>
        <v>543.10595065311998</v>
      </c>
      <c r="O109" s="100">
        <f t="shared" si="49"/>
        <v>0</v>
      </c>
      <c r="P109" s="101">
        <f t="shared" si="50"/>
        <v>-56.894049346880024</v>
      </c>
      <c r="Q109" s="102">
        <f t="shared" si="51"/>
        <v>0.90517658442186666</v>
      </c>
      <c r="R109" s="272"/>
      <c r="S109" s="1">
        <v>0.29374999999999996</v>
      </c>
      <c r="T109" s="2">
        <v>0.31767361111111109</v>
      </c>
      <c r="U109" s="103">
        <v>5.7166666666666277</v>
      </c>
      <c r="V109" s="104">
        <v>34.450000000000031</v>
      </c>
      <c r="W109" s="105"/>
      <c r="X109" s="106"/>
      <c r="Y109" s="264"/>
      <c r="Z109" s="265"/>
      <c r="AA109" s="110">
        <f t="shared" si="52"/>
        <v>-341.36429608127992</v>
      </c>
      <c r="AB109" s="102">
        <f t="shared" si="53"/>
        <v>0.90517658442186666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54">AVERAGE(I107:I122)</f>
        <v>6</v>
      </c>
      <c r="J123" s="137">
        <f t="shared" si="54"/>
        <v>3600</v>
      </c>
      <c r="K123" s="138">
        <f t="shared" ref="K123" si="55">J123/I123</f>
        <v>600</v>
      </c>
      <c r="L123" s="136">
        <f t="shared" ref="L123:M123" si="56">AVERAGE(L107:L122)</f>
        <v>6</v>
      </c>
      <c r="M123" s="137">
        <f t="shared" si="56"/>
        <v>3257.9332820146114</v>
      </c>
      <c r="N123" s="138">
        <f>M123/L123</f>
        <v>542.98888033576861</v>
      </c>
      <c r="O123" s="139">
        <f>L123-I123</f>
        <v>0</v>
      </c>
      <c r="P123" s="140">
        <f>N123-K123</f>
        <v>-57.011119664231387</v>
      </c>
      <c r="Q123" s="141">
        <f>N123/K123</f>
        <v>0.90498146722628103</v>
      </c>
      <c r="R123" s="273"/>
      <c r="S123" s="142">
        <f>S107</f>
        <v>0.25015046296296295</v>
      </c>
      <c r="T123" s="143">
        <f>INDEX(T107:T122,COUNTA(T107:T122))</f>
        <v>0.31767361111111109</v>
      </c>
      <c r="U123" s="144"/>
      <c r="V123" s="155"/>
      <c r="W123" s="134"/>
      <c r="X123" s="138"/>
      <c r="Y123" s="260"/>
      <c r="Z123" s="261"/>
      <c r="AA123" s="156">
        <f>M123-J123</f>
        <v>-342.06671798538855</v>
      </c>
      <c r="AB123" s="141">
        <f>M123/J123</f>
        <v>0.90498146722628092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1588</v>
      </c>
      <c r="G124" s="158">
        <f t="shared" ref="G124:G126" si="57">E124*F124</f>
        <v>70348.399999999994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1764.4444444444453</v>
      </c>
      <c r="N124" s="162">
        <f>M124/L124</f>
        <v>103.79084967320266</v>
      </c>
      <c r="O124" s="164">
        <f>L124-I124</f>
        <v>0</v>
      </c>
      <c r="P124" s="165">
        <f>N124-K124</f>
        <v>-13.856209150326748</v>
      </c>
      <c r="Q124" s="151">
        <f>N124/K124</f>
        <v>0.88222222222222269</v>
      </c>
      <c r="R124" s="271">
        <f>Q140</f>
        <v>0.88308271222213031</v>
      </c>
      <c r="S124" s="166">
        <v>0.70833333333333337</v>
      </c>
      <c r="T124" s="167">
        <v>0.74583333333333335</v>
      </c>
      <c r="U124" s="168"/>
      <c r="V124" s="169">
        <v>53.999999999999972</v>
      </c>
      <c r="W124" s="86"/>
      <c r="X124" s="87"/>
      <c r="Y124" s="274"/>
      <c r="Z124" s="275"/>
      <c r="AA124" s="108">
        <f>M124-J124</f>
        <v>-235.55555555555475</v>
      </c>
      <c r="AB124" s="151">
        <f>M124/J124</f>
        <v>0.88222222222222257</v>
      </c>
      <c r="AC124" s="349">
        <f>AB140</f>
        <v>0.8830827122221302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1477</v>
      </c>
      <c r="G125" s="94">
        <f t="shared" si="57"/>
        <v>74839.59</v>
      </c>
      <c r="H125" s="95"/>
      <c r="I125" s="96">
        <v>20</v>
      </c>
      <c r="J125" s="97">
        <v>2000</v>
      </c>
      <c r="K125" s="98">
        <f t="shared" ref="K125:K126" si="58">J125/I125</f>
        <v>100</v>
      </c>
      <c r="L125" s="99">
        <v>20</v>
      </c>
      <c r="M125" s="97">
        <f>F125/V125*60</f>
        <v>1767.0987038883347</v>
      </c>
      <c r="N125" s="98">
        <f>M125/L125</f>
        <v>88.35493519441674</v>
      </c>
      <c r="O125" s="100">
        <f>L125-I125</f>
        <v>0</v>
      </c>
      <c r="P125" s="101">
        <f>N125-K125</f>
        <v>-11.64506480558326</v>
      </c>
      <c r="Q125" s="102">
        <f>N125/K125</f>
        <v>0.88354935194416739</v>
      </c>
      <c r="R125" s="272"/>
      <c r="S125" s="1">
        <v>0.75</v>
      </c>
      <c r="T125" s="2">
        <v>0.78482638888888889</v>
      </c>
      <c r="U125" s="103">
        <v>5.9999999999999787</v>
      </c>
      <c r="V125" s="104">
        <v>50.150000000000006</v>
      </c>
      <c r="W125" s="105"/>
      <c r="X125" s="106"/>
      <c r="Y125" s="264"/>
      <c r="Z125" s="265"/>
      <c r="AA125" s="110">
        <f>M125-J125</f>
        <v>-232.90129611166526</v>
      </c>
      <c r="AB125" s="102">
        <f>M125/J125</f>
        <v>0.88354935194416739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2513</v>
      </c>
      <c r="G126" s="94">
        <f t="shared" si="57"/>
        <v>143994.9</v>
      </c>
      <c r="H126" s="95"/>
      <c r="I126" s="96">
        <v>21</v>
      </c>
      <c r="J126" s="97">
        <v>2000</v>
      </c>
      <c r="K126" s="98">
        <f t="shared" si="58"/>
        <v>95.238095238095241</v>
      </c>
      <c r="L126" s="99">
        <v>21</v>
      </c>
      <c r="M126" s="97">
        <f>F126/V126*60</f>
        <v>1766.9531250000007</v>
      </c>
      <c r="N126" s="98">
        <f>M126/L126</f>
        <v>84.140625000000028</v>
      </c>
      <c r="O126" s="100">
        <f>L126-I126</f>
        <v>0</v>
      </c>
      <c r="P126" s="101">
        <f>N126-K126</f>
        <v>-11.097470238095212</v>
      </c>
      <c r="Q126" s="102">
        <f>N126/K126</f>
        <v>0.88347656250000028</v>
      </c>
      <c r="R126" s="272"/>
      <c r="S126" s="1">
        <v>0.78888888888888886</v>
      </c>
      <c r="T126" s="2">
        <v>0.8481481481481481</v>
      </c>
      <c r="U126" s="103">
        <v>5.8499999999999552</v>
      </c>
      <c r="V126" s="104">
        <v>85.3333333333333</v>
      </c>
      <c r="W126" s="105"/>
      <c r="X126" s="106"/>
      <c r="Y126" s="264"/>
      <c r="Z126" s="265"/>
      <c r="AA126" s="110">
        <f>M126-J126</f>
        <v>-233.04687499999932</v>
      </c>
      <c r="AB126" s="102">
        <f>M126/J126</f>
        <v>0.8834765625000004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9">AVERAGE(I124:I139)</f>
        <v>19.333333333333332</v>
      </c>
      <c r="J140" s="137">
        <f t="shared" si="59"/>
        <v>2000</v>
      </c>
      <c r="K140" s="138">
        <f t="shared" ref="K140" si="60">J140/I140</f>
        <v>103.44827586206897</v>
      </c>
      <c r="L140" s="136">
        <f t="shared" ref="L140:M140" si="61">AVERAGE(L124:L139)</f>
        <v>19.333333333333332</v>
      </c>
      <c r="M140" s="137">
        <f t="shared" si="61"/>
        <v>1766.1654244442605</v>
      </c>
      <c r="N140" s="138">
        <f>M140/L140</f>
        <v>91.353384022979</v>
      </c>
      <c r="O140" s="139">
        <f>L140-I140</f>
        <v>0</v>
      </c>
      <c r="P140" s="140">
        <f>N140-K140</f>
        <v>-12.094891839089968</v>
      </c>
      <c r="Q140" s="141">
        <f>N140/K140</f>
        <v>0.88308271222213031</v>
      </c>
      <c r="R140" s="273"/>
      <c r="S140" s="142">
        <f>S124</f>
        <v>0.70833333333333337</v>
      </c>
      <c r="T140" s="143">
        <f>INDEX(T124:T139,COUNTA(T124:T139))</f>
        <v>0.8481481481481481</v>
      </c>
      <c r="U140" s="144"/>
      <c r="V140" s="155"/>
      <c r="W140" s="187"/>
      <c r="X140" s="188"/>
      <c r="Y140" s="260"/>
      <c r="Z140" s="261"/>
      <c r="AA140" s="156">
        <f>M140-J140</f>
        <v>-233.83457555573955</v>
      </c>
      <c r="AB140" s="141">
        <f>M140/J140</f>
        <v>0.8830827122221302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2590</v>
      </c>
      <c r="G141" s="158">
        <f t="shared" ref="G141:G143" si="62">E141*F141</f>
        <v>147086.1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1765.909090909091</v>
      </c>
      <c r="N141" s="162">
        <f>M141/L141</f>
        <v>76.778656126482218</v>
      </c>
      <c r="O141" s="164">
        <f>L141-I141</f>
        <v>0</v>
      </c>
      <c r="P141" s="165">
        <f>N141-K141</f>
        <v>-10.177865612648219</v>
      </c>
      <c r="Q141" s="151">
        <f>N141/K141</f>
        <v>0.88295454545454544</v>
      </c>
      <c r="R141" s="271">
        <f>Q157</f>
        <v>0.8833357798733622</v>
      </c>
      <c r="S141" s="166">
        <v>0.70833333333333337</v>
      </c>
      <c r="T141" s="167">
        <v>0.76944444444444449</v>
      </c>
      <c r="U141" s="168"/>
      <c r="V141" s="169">
        <v>88</v>
      </c>
      <c r="W141" s="167"/>
      <c r="X141" s="170"/>
      <c r="Y141" s="274"/>
      <c r="Z141" s="275"/>
      <c r="AA141" s="108">
        <f>M141-J141</f>
        <v>-234.09090909090901</v>
      </c>
      <c r="AB141" s="151">
        <f>M141/J141</f>
        <v>0.88295454545454555</v>
      </c>
      <c r="AC141" s="276">
        <f>AB157</f>
        <v>0.8833357798733622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2062</v>
      </c>
      <c r="G142" s="94">
        <f t="shared" si="62"/>
        <v>117265.93999999999</v>
      </c>
      <c r="H142" s="95"/>
      <c r="I142" s="96">
        <v>23</v>
      </c>
      <c r="J142" s="97">
        <v>2000</v>
      </c>
      <c r="K142" s="98">
        <f t="shared" ref="K142:K143" si="63">J142/I142</f>
        <v>86.956521739130437</v>
      </c>
      <c r="L142" s="99">
        <v>23</v>
      </c>
      <c r="M142" s="97">
        <f>F142/V142*60</f>
        <v>1765.7469077069452</v>
      </c>
      <c r="N142" s="98">
        <f>M142/L142</f>
        <v>76.771604682910663</v>
      </c>
      <c r="O142" s="100">
        <f>L142-I142</f>
        <v>0</v>
      </c>
      <c r="P142" s="101">
        <f>N142-K142</f>
        <v>-10.184917056219774</v>
      </c>
      <c r="Q142" s="102">
        <f>N142/K142</f>
        <v>0.8828734538534726</v>
      </c>
      <c r="R142" s="272"/>
      <c r="S142" s="1">
        <v>0.7729166666666667</v>
      </c>
      <c r="T142" s="2">
        <v>0.82157407407407412</v>
      </c>
      <c r="U142" s="103">
        <v>4.9999999999999822</v>
      </c>
      <c r="V142" s="104">
        <v>70.066666666666691</v>
      </c>
      <c r="W142" s="105"/>
      <c r="X142" s="106"/>
      <c r="Y142" s="264"/>
      <c r="Z142" s="265"/>
      <c r="AA142" s="110">
        <f>M142-J142</f>
        <v>-234.25309229305481</v>
      </c>
      <c r="AB142" s="102">
        <f>M142/J142</f>
        <v>0.8828734538534726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2487</v>
      </c>
      <c r="G143" s="94">
        <f t="shared" si="62"/>
        <v>118381.2</v>
      </c>
      <c r="H143" s="95"/>
      <c r="I143" s="96">
        <v>23</v>
      </c>
      <c r="J143" s="97">
        <v>2000</v>
      </c>
      <c r="K143" s="98">
        <f t="shared" si="63"/>
        <v>86.956521739130437</v>
      </c>
      <c r="L143" s="99">
        <v>23</v>
      </c>
      <c r="M143" s="97">
        <f>F143/V143*60</f>
        <v>1768.3586806241362</v>
      </c>
      <c r="N143" s="98">
        <f>M143/L143</f>
        <v>76.885160027136365</v>
      </c>
      <c r="O143" s="100">
        <f>L143-I143</f>
        <v>0</v>
      </c>
      <c r="P143" s="101">
        <f>N143-K143</f>
        <v>-10.071361711994072</v>
      </c>
      <c r="Q143" s="102">
        <f>N143/K143</f>
        <v>0.88417934031206813</v>
      </c>
      <c r="R143" s="272"/>
      <c r="S143" s="1">
        <v>0.82500000000000007</v>
      </c>
      <c r="T143" s="2">
        <v>0.88359953703703709</v>
      </c>
      <c r="U143" s="103">
        <v>4.9333333333333584</v>
      </c>
      <c r="V143" s="104">
        <v>84.383333333333312</v>
      </c>
      <c r="W143" s="105"/>
      <c r="X143" s="106"/>
      <c r="Y143" s="264"/>
      <c r="Z143" s="265"/>
      <c r="AA143" s="110">
        <f>M143-J143</f>
        <v>-231.64131937586376</v>
      </c>
      <c r="AB143" s="102">
        <f>M143/J143</f>
        <v>0.88417934031206813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64">AVERAGE(I141:I156)</f>
        <v>23</v>
      </c>
      <c r="J157" s="137">
        <f t="shared" si="64"/>
        <v>2000</v>
      </c>
      <c r="K157" s="138">
        <f t="shared" ref="K157" si="65">J157/I157</f>
        <v>86.956521739130437</v>
      </c>
      <c r="L157" s="136">
        <f t="shared" ref="L157:M157" si="66">AVERAGE(L141:L156)</f>
        <v>23</v>
      </c>
      <c r="M157" s="137">
        <f t="shared" si="66"/>
        <v>1766.6715597467244</v>
      </c>
      <c r="N157" s="138">
        <f t="shared" ref="N157" si="67">M157/L157</f>
        <v>76.811806945509758</v>
      </c>
      <c r="O157" s="139">
        <f t="shared" ref="O157" si="68">L157-I157</f>
        <v>0</v>
      </c>
      <c r="P157" s="140">
        <f t="shared" ref="P157" si="69">N157-K157</f>
        <v>-10.144714793620679</v>
      </c>
      <c r="Q157" s="141">
        <f t="shared" ref="Q157" si="70">N157/K157</f>
        <v>0.8833357798733622</v>
      </c>
      <c r="R157" s="273"/>
      <c r="S157" s="142">
        <f>S141</f>
        <v>0.70833333333333337</v>
      </c>
      <c r="T157" s="143">
        <f>INDEX(T141:T156,COUNTA(T141:T156))</f>
        <v>0.88359953703703709</v>
      </c>
      <c r="U157" s="144"/>
      <c r="V157" s="155"/>
      <c r="W157" s="134"/>
      <c r="X157" s="138"/>
      <c r="Y157" s="260"/>
      <c r="Z157" s="261"/>
      <c r="AA157" s="156">
        <f t="shared" ref="AA157" si="71">M157-J157</f>
        <v>-233.32844025327563</v>
      </c>
      <c r="AB157" s="141">
        <f t="shared" ref="AB157" si="72">M157/J157</f>
        <v>0.8833357798733622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81" priority="3" operator="greaterThan">
      <formula>0</formula>
    </cfRule>
  </conditionalFormatting>
  <conditionalFormatting sqref="P5:P157 AA5:AA157">
    <cfRule type="cellIs" dxfId="280" priority="6" operator="lessThan">
      <formula>0</formula>
    </cfRule>
  </conditionalFormatting>
  <conditionalFormatting sqref="Q5:Q157 AB5:AB157">
    <cfRule type="cellIs" dxfId="279" priority="4" operator="greaterThan">
      <formula>1</formula>
    </cfRule>
    <cfRule type="cellIs" dxfId="278" priority="5" operator="lessThan">
      <formula>0.8</formula>
    </cfRule>
  </conditionalFormatting>
  <conditionalFormatting sqref="R5:R157 AC124">
    <cfRule type="cellIs" dxfId="277" priority="7" operator="lessThan">
      <formula>0.8</formula>
    </cfRule>
  </conditionalFormatting>
  <conditionalFormatting sqref="AC5:AC22 AC56:AC91">
    <cfRule type="cellIs" dxfId="276" priority="9" operator="lessThan">
      <formula>0.8</formula>
    </cfRule>
  </conditionalFormatting>
  <conditionalFormatting sqref="AC39">
    <cfRule type="cellIs" dxfId="275" priority="12" operator="lessThan">
      <formula>0.8</formula>
    </cfRule>
  </conditionalFormatting>
  <conditionalFormatting sqref="AC54">
    <cfRule type="cellIs" dxfId="274" priority="11" operator="lessThan">
      <formula>0.8</formula>
    </cfRule>
  </conditionalFormatting>
  <conditionalFormatting sqref="AC97:AC105">
    <cfRule type="cellIs" dxfId="273" priority="10" operator="lessThan">
      <formula>0.8</formula>
    </cfRule>
  </conditionalFormatting>
  <conditionalFormatting sqref="AC107:AC112">
    <cfRule type="cellIs" dxfId="272" priority="8" operator="lessThan">
      <formula>0.8</formula>
    </cfRule>
  </conditionalFormatting>
  <conditionalFormatting sqref="AC139">
    <cfRule type="cellIs" dxfId="271" priority="2" operator="lessThan">
      <formula>0.8</formula>
    </cfRule>
  </conditionalFormatting>
  <conditionalFormatting sqref="AC141:AC157">
    <cfRule type="cellIs" dxfId="270" priority="1" operator="lessThan">
      <formula>0.8</formula>
    </cfRule>
  </conditionalFormatting>
  <dataValidations count="1">
    <dataValidation type="list" allowBlank="1" showInputMessage="1" showErrorMessage="1" sqref="Y5:Z157" xr:uid="{124F2FB4-9AC5-4A30-AD5C-F509728E26E0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BBB8-4E25-4FA7-A441-95BC3BD5917E}">
  <sheetPr>
    <tabColor theme="9" tint="0.59999389629810485"/>
  </sheetPr>
  <dimension ref="B1:AR36"/>
  <sheetViews>
    <sheetView zoomScale="70" zoomScaleNormal="70" workbookViewId="0">
      <selection activeCell="P38" sqref="P38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229</v>
      </c>
      <c r="D3" s="248"/>
      <c r="E3" s="6" t="s">
        <v>2</v>
      </c>
      <c r="F3" s="249">
        <f>'1109(18度C)'!D1+'1109(4度C)'!D1</f>
        <v>236075</v>
      </c>
      <c r="G3" s="250"/>
      <c r="H3" s="6" t="s">
        <v>3</v>
      </c>
      <c r="I3" s="251">
        <f>'1109(18度C)'!F1+'1109(4度C)'!F1</f>
        <v>7525846.8599999994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458.33687621472882</v>
      </c>
      <c r="F6" s="226" t="e">
        <f>AVERAGE(#REF!,D13:K13)</f>
        <v>#REF!</v>
      </c>
      <c r="G6" s="227">
        <f>AVERAGE(D13:K13)</f>
        <v>194.6922440693169</v>
      </c>
      <c r="H6" s="228"/>
      <c r="I6" s="227">
        <f>AVERAGE(L13:O13)</f>
        <v>93.478260869565219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404.43326075795613</v>
      </c>
      <c r="F7" s="230" t="e">
        <f>AVERAGE(#REF!,D14:K14)</f>
        <v>#REF!</v>
      </c>
      <c r="G7" s="217">
        <f>AVERAGE(D14:K14)</f>
        <v>174.01480766240471</v>
      </c>
      <c r="H7" s="218"/>
      <c r="I7" s="217">
        <f>AVERAGE(L14:O14)</f>
        <v>82.561155519099941</v>
      </c>
      <c r="J7" s="218"/>
      <c r="K7" s="217">
        <f>AVERAGE(D28:O28)</f>
        <v>520.00858448939562</v>
      </c>
      <c r="L7" s="218"/>
      <c r="M7" s="217">
        <f>AVERAGE(P28:X28)</f>
        <v>693.96248396325541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0.88265577766822412</v>
      </c>
      <c r="F8" s="222" t="e">
        <f>AVERAGE(D15:K15,#REF!)</f>
        <v>#REF!</v>
      </c>
      <c r="G8" s="223">
        <f>AVERAGE(D15:K15)</f>
        <v>0.8881181054298628</v>
      </c>
      <c r="H8" s="224"/>
      <c r="I8" s="223">
        <f>AVERAGE(L15:O15)</f>
        <v>0.88323980248965783</v>
      </c>
      <c r="J8" s="224"/>
      <c r="K8" s="223">
        <f>AVERAGE(D29:O29)</f>
        <v>0.87890689919442333</v>
      </c>
      <c r="L8" s="224"/>
      <c r="M8" s="223">
        <f>AVERAGE(P29:X29)</f>
        <v>0.88002333873667771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90.769230769230774</v>
      </c>
      <c r="G13" s="23">
        <v>84.21052631578948</v>
      </c>
      <c r="H13" s="23">
        <v>147.94520547945206</v>
      </c>
      <c r="I13" s="23">
        <v>244.76923076923077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100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102.49575794239794</v>
      </c>
      <c r="E14" s="27">
        <v>70.926633751288733</v>
      </c>
      <c r="F14" s="27">
        <v>80.134076602641244</v>
      </c>
      <c r="G14" s="27">
        <v>74.380298284029138</v>
      </c>
      <c r="H14" s="27">
        <v>131.2229132584113</v>
      </c>
      <c r="I14" s="27">
        <v>215.88002921994328</v>
      </c>
      <c r="J14" s="27" t="s">
        <v>36</v>
      </c>
      <c r="K14" s="54">
        <v>543.06394457812132</v>
      </c>
      <c r="L14" s="26" t="s">
        <v>36</v>
      </c>
      <c r="M14" s="66" t="s">
        <v>36</v>
      </c>
      <c r="N14" s="27">
        <v>88.284647973321981</v>
      </c>
      <c r="O14" s="28">
        <v>76.837663064877901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0.89009474002608735</v>
      </c>
      <c r="E15" s="31">
        <f t="shared" si="0"/>
        <v>0.88658292189110921</v>
      </c>
      <c r="F15" s="31">
        <f t="shared" si="0"/>
        <v>0.882833047317234</v>
      </c>
      <c r="G15" s="31">
        <f t="shared" si="0"/>
        <v>0.88326604212284598</v>
      </c>
      <c r="H15" s="31">
        <f t="shared" si="0"/>
        <v>0.88696969146889115</v>
      </c>
      <c r="I15" s="31">
        <f t="shared" si="0"/>
        <v>0.88197372088600334</v>
      </c>
      <c r="J15" s="31" t="s">
        <v>36</v>
      </c>
      <c r="K15" s="55">
        <f t="shared" ref="K15" si="1">K14/K13</f>
        <v>0.90510657429686892</v>
      </c>
      <c r="L15" s="30" t="s">
        <v>36</v>
      </c>
      <c r="M15" s="67" t="s">
        <v>36</v>
      </c>
      <c r="N15" s="31">
        <f t="shared" ref="N15:O15" si="2">N14/N13</f>
        <v>0.88284647973321984</v>
      </c>
      <c r="O15" s="32">
        <f t="shared" si="2"/>
        <v>0.88363312524609583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0.16681712962962963</v>
      </c>
      <c r="F16" s="2">
        <v>0.16695601851851852</v>
      </c>
      <c r="G16" s="2">
        <v>0.25002314814814813</v>
      </c>
      <c r="H16" s="2">
        <v>0.25004629629629632</v>
      </c>
      <c r="I16" s="2">
        <v>0.25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0.70835648148148145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0.55347222222222225</v>
      </c>
      <c r="E17" s="2">
        <v>0.57255787037037043</v>
      </c>
      <c r="F17" s="2">
        <v>0.62638888888888888</v>
      </c>
      <c r="G17" s="2">
        <v>0.62716435185185182</v>
      </c>
      <c r="H17" s="2">
        <v>0.64665509259259257</v>
      </c>
      <c r="I17" s="2">
        <v>0.58402777777777781</v>
      </c>
      <c r="J17" s="2" t="s">
        <v>36</v>
      </c>
      <c r="K17" s="2">
        <v>0.31806712962962963</v>
      </c>
      <c r="L17" s="1" t="s">
        <v>36</v>
      </c>
      <c r="M17" s="68" t="s">
        <v>36</v>
      </c>
      <c r="N17" s="2">
        <v>0.82524305555555555</v>
      </c>
      <c r="O17" s="3">
        <v>0.82435185185185189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21.666666666666668</v>
      </c>
      <c r="G18" s="34">
        <v>23.75</v>
      </c>
      <c r="H18" s="34">
        <v>20.857142857142858</v>
      </c>
      <c r="I18" s="34">
        <v>13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20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183.11844813922932</v>
      </c>
      <c r="E28" s="27" t="s">
        <v>36</v>
      </c>
      <c r="F28" s="27" t="s">
        <v>36</v>
      </c>
      <c r="G28" s="27">
        <v>271.45852871765823</v>
      </c>
      <c r="H28" s="27">
        <v>383.56572898699687</v>
      </c>
      <c r="I28" s="27">
        <v>370.10448656857892</v>
      </c>
      <c r="J28" s="27" t="s">
        <v>36</v>
      </c>
      <c r="K28" s="27" t="s">
        <v>36</v>
      </c>
      <c r="L28" s="27" t="s">
        <v>36</v>
      </c>
      <c r="M28" s="27">
        <v>692.1251991479993</v>
      </c>
      <c r="N28" s="27">
        <v>999.88473773971998</v>
      </c>
      <c r="O28" s="27">
        <v>739.80296212558665</v>
      </c>
      <c r="P28" s="26">
        <v>248.4810972141193</v>
      </c>
      <c r="Q28" s="27" t="s">
        <v>36</v>
      </c>
      <c r="R28" s="27" t="s">
        <v>36</v>
      </c>
      <c r="S28" s="27" t="s">
        <v>36</v>
      </c>
      <c r="T28" s="27">
        <v>774.75455315633667</v>
      </c>
      <c r="U28" s="27" t="s">
        <v>36</v>
      </c>
      <c r="V28" s="27">
        <v>678.32345239737413</v>
      </c>
      <c r="W28" s="27">
        <v>855.72543873550478</v>
      </c>
      <c r="X28" s="28">
        <v>912.52787831294245</v>
      </c>
    </row>
    <row r="29" spans="2:44" ht="40.15" customHeight="1">
      <c r="B29" s="205"/>
      <c r="C29" s="29" t="s">
        <v>38</v>
      </c>
      <c r="D29" s="31">
        <f>D28/D27</f>
        <v>0.86472600510191622</v>
      </c>
      <c r="E29" s="31" t="s">
        <v>36</v>
      </c>
      <c r="F29" s="31" t="s">
        <v>36</v>
      </c>
      <c r="G29" s="31">
        <f>G28/G27</f>
        <v>0.86715918895918598</v>
      </c>
      <c r="H29" s="31">
        <f>H28/H27</f>
        <v>0.88515168227768515</v>
      </c>
      <c r="I29" s="31">
        <f>I28/I27</f>
        <v>0.88825076776458933</v>
      </c>
      <c r="J29" s="31" t="s">
        <v>36</v>
      </c>
      <c r="K29" s="31" t="s">
        <v>36</v>
      </c>
      <c r="L29" s="31" t="s">
        <v>36</v>
      </c>
      <c r="M29" s="31">
        <f>M28/M27</f>
        <v>0.89137336253908994</v>
      </c>
      <c r="N29" s="31">
        <f>N28/N27</f>
        <v>0.86946498933888694</v>
      </c>
      <c r="O29" s="31">
        <f>O28/O27</f>
        <v>0.88622229837960909</v>
      </c>
      <c r="P29" s="30">
        <f>P28/P27</f>
        <v>0.86968384024941758</v>
      </c>
      <c r="Q29" s="31" t="s">
        <v>36</v>
      </c>
      <c r="R29" s="31" t="s">
        <v>36</v>
      </c>
      <c r="S29" s="31" t="s">
        <v>36</v>
      </c>
      <c r="T29" s="31">
        <f>T28/T27</f>
        <v>0.88773959215830245</v>
      </c>
      <c r="U29" s="31" t="s">
        <v>36</v>
      </c>
      <c r="V29" s="31">
        <f>V28/V27</f>
        <v>0.89072776577432966</v>
      </c>
      <c r="W29" s="31">
        <f>W28/W27</f>
        <v>0.88289132567948903</v>
      </c>
      <c r="X29" s="32">
        <f>X28/X27</f>
        <v>0.86907416982184993</v>
      </c>
    </row>
    <row r="30" spans="2:44" ht="17.25" customHeight="1">
      <c r="B30" s="206" t="s">
        <v>39</v>
      </c>
      <c r="C30" s="14" t="s">
        <v>40</v>
      </c>
      <c r="D30" s="2">
        <v>0.38541666666666663</v>
      </c>
      <c r="E30" s="2" t="s">
        <v>36</v>
      </c>
      <c r="F30" s="2" t="s">
        <v>36</v>
      </c>
      <c r="G30" s="2">
        <v>0.42038194444444443</v>
      </c>
      <c r="H30" s="2">
        <v>0.25</v>
      </c>
      <c r="I30" s="2">
        <v>0.32222222222222219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0.16672453703703705</v>
      </c>
      <c r="P30" s="1">
        <v>0.70861111111111108</v>
      </c>
      <c r="Q30" s="2" t="s">
        <v>36</v>
      </c>
      <c r="R30" s="2" t="s">
        <v>36</v>
      </c>
      <c r="S30" s="2" t="s">
        <v>36</v>
      </c>
      <c r="T30" s="2">
        <v>0.70863425925925927</v>
      </c>
      <c r="U30" s="2" t="s">
        <v>36</v>
      </c>
      <c r="V30" s="2">
        <v>0.70833333333333337</v>
      </c>
      <c r="W30" s="2">
        <v>0.70833333333333337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0.45697916666666666</v>
      </c>
      <c r="E31" s="2" t="s">
        <v>36</v>
      </c>
      <c r="F31" s="2" t="s">
        <v>36</v>
      </c>
      <c r="G31" s="2">
        <v>0.51112268518518522</v>
      </c>
      <c r="H31" s="2">
        <v>0.35555555555555557</v>
      </c>
      <c r="I31" s="2">
        <v>0.39305555555555555</v>
      </c>
      <c r="J31" s="2" t="s">
        <v>36</v>
      </c>
      <c r="K31" s="2" t="s">
        <v>36</v>
      </c>
      <c r="L31" s="2" t="s">
        <v>36</v>
      </c>
      <c r="M31" s="2">
        <v>0.37361111111111112</v>
      </c>
      <c r="N31" s="2">
        <v>0.45</v>
      </c>
      <c r="O31" s="2">
        <v>0.40277777777777779</v>
      </c>
      <c r="P31" s="1">
        <v>0.85722222222222222</v>
      </c>
      <c r="Q31" s="2" t="s">
        <v>36</v>
      </c>
      <c r="R31" s="2" t="s">
        <v>36</v>
      </c>
      <c r="S31" s="2" t="s">
        <v>36</v>
      </c>
      <c r="T31" s="2">
        <v>0.88991898148148152</v>
      </c>
      <c r="U31" s="2" t="s">
        <v>36</v>
      </c>
      <c r="V31" s="2">
        <v>0.90151620370370367</v>
      </c>
      <c r="W31" s="2">
        <v>1.0440624999999999</v>
      </c>
      <c r="X31" s="3">
        <v>1.0461689814814814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E7DA-C902-4C14-B740-CB4516902E50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P38" sqref="P38"/>
      <selection pane="bottomLeft" activeCell="P38" sqref="P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134728</v>
      </c>
      <c r="E1" s="76" t="s">
        <v>3</v>
      </c>
      <c r="F1" s="77">
        <f>SUM(G5:G208)</f>
        <v>2675659.1799999992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45970</v>
      </c>
      <c r="B2" s="323"/>
      <c r="C2" s="81" t="s">
        <v>34</v>
      </c>
      <c r="D2" s="82">
        <f>AVERAGE(N21,N38,N55,N72,N89,N106,N123,N140,N157,N174,N191,N208)</f>
        <v>592.48937593683729</v>
      </c>
      <c r="E2" s="82" t="s">
        <v>80</v>
      </c>
      <c r="F2" s="83">
        <f>F1/D1</f>
        <v>19.859711270114595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2557</v>
      </c>
      <c r="G5" s="94">
        <f t="shared" ref="G5:G6" si="0">E5*F5</f>
        <v>76326.45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3113.0199526547121</v>
      </c>
      <c r="N5" s="98">
        <f>M5/L5</f>
        <v>183.11882074439484</v>
      </c>
      <c r="O5" s="100">
        <f>L5-I5</f>
        <v>0</v>
      </c>
      <c r="P5" s="101">
        <f>N5-K5</f>
        <v>-28.645885137958089</v>
      </c>
      <c r="Q5" s="102">
        <f>N5/K5</f>
        <v>0.86472776462630907</v>
      </c>
      <c r="R5" s="272">
        <f>Q21</f>
        <v>0.86472600510191622</v>
      </c>
      <c r="S5" s="1">
        <v>0.38541666666666663</v>
      </c>
      <c r="T5" s="2">
        <v>0.41964120370370372</v>
      </c>
      <c r="U5" s="103">
        <v>5.7333333333332437</v>
      </c>
      <c r="V5" s="104">
        <v>49.283333333333417</v>
      </c>
      <c r="W5" s="105"/>
      <c r="X5" s="106"/>
      <c r="Y5" s="274"/>
      <c r="Z5" s="275"/>
      <c r="AA5" s="108">
        <f>M5-J5</f>
        <v>-486.98004734528786</v>
      </c>
      <c r="AB5" s="109">
        <f>M5/J5</f>
        <v>0.86472776462630896</v>
      </c>
      <c r="AC5" s="289">
        <f>AB21</f>
        <v>0.86472600510191622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2493</v>
      </c>
      <c r="G6" s="94">
        <f t="shared" si="0"/>
        <v>73593.36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3113.0072840790845</v>
      </c>
      <c r="N6" s="98">
        <f>M6/L6</f>
        <v>183.11807553406379</v>
      </c>
      <c r="O6" s="100">
        <f>L6-I6</f>
        <v>0</v>
      </c>
      <c r="P6" s="101">
        <f>N6-K6</f>
        <v>-28.646630348289136</v>
      </c>
      <c r="Q6" s="102">
        <f>N6/K6</f>
        <v>0.86472424557752348</v>
      </c>
      <c r="R6" s="272"/>
      <c r="S6" s="1">
        <v>0.4236111111111111</v>
      </c>
      <c r="T6" s="2">
        <v>0.45697916666666666</v>
      </c>
      <c r="U6" s="103">
        <v>5.7166666666666277</v>
      </c>
      <c r="V6" s="104">
        <v>48.05</v>
      </c>
      <c r="W6" s="105">
        <v>0.45697916666666666</v>
      </c>
      <c r="X6" s="106">
        <v>0.49743055555555554</v>
      </c>
      <c r="Y6" s="264"/>
      <c r="Z6" s="265"/>
      <c r="AA6" s="110">
        <f>M6-J6</f>
        <v>-486.99271592091554</v>
      </c>
      <c r="AB6" s="111">
        <f>M6/J6</f>
        <v>0.86472424557752348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3113.0136183668983</v>
      </c>
      <c r="N21" s="138">
        <f>M21/L21</f>
        <v>183.11844813922932</v>
      </c>
      <c r="O21" s="139">
        <f>L21-I21</f>
        <v>0</v>
      </c>
      <c r="P21" s="140">
        <f>N21-K21</f>
        <v>-28.646257743123613</v>
      </c>
      <c r="Q21" s="141">
        <f>N21/K21</f>
        <v>0.86472600510191622</v>
      </c>
      <c r="R21" s="273"/>
      <c r="S21" s="142">
        <f>S5</f>
        <v>0.38541666666666663</v>
      </c>
      <c r="T21" s="143">
        <f>INDEX(T5:T20,COUNTA(T5:T20))</f>
        <v>0.45697916666666666</v>
      </c>
      <c r="U21" s="144"/>
      <c r="V21" s="144"/>
      <c r="W21" s="145"/>
      <c r="X21" s="146"/>
      <c r="Y21" s="260"/>
      <c r="Z21" s="261"/>
      <c r="AA21" s="147">
        <f>M21-J21</f>
        <v>-486.9863816331017</v>
      </c>
      <c r="AB21" s="148">
        <f>M21/J21</f>
        <v>0.86472600510191622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1551</v>
      </c>
      <c r="G22" s="94">
        <f t="shared" ref="G22:G23" si="5">E22*F22</f>
        <v>39767.64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3138.6172006745364</v>
      </c>
      <c r="N22" s="98">
        <f>M22/L22</f>
        <v>285.32883642495784</v>
      </c>
      <c r="O22" s="100">
        <f>L22-I22</f>
        <v>0</v>
      </c>
      <c r="P22" s="101">
        <f>N22-K22</f>
        <v>-41.94389084776941</v>
      </c>
      <c r="Q22" s="102">
        <f>N22/K22</f>
        <v>0.87183811129848232</v>
      </c>
      <c r="R22" s="271">
        <f>Q38</f>
        <v>0.86715918895918598</v>
      </c>
      <c r="S22" s="1">
        <v>0.42038194444444443</v>
      </c>
      <c r="T22" s="2">
        <v>0.44097222222222221</v>
      </c>
      <c r="U22" s="103">
        <v>6.3499999999999535</v>
      </c>
      <c r="V22" s="104">
        <v>29.65</v>
      </c>
      <c r="W22" s="105"/>
      <c r="X22" s="106"/>
      <c r="Y22" s="274"/>
      <c r="Z22" s="275"/>
      <c r="AA22" s="108">
        <f>M22-J22</f>
        <v>-461.38279932546357</v>
      </c>
      <c r="AB22" s="151">
        <f>M22/J22</f>
        <v>0.87183811129848232</v>
      </c>
      <c r="AC22" s="276">
        <f>AB38</f>
        <v>0.86715918895918598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4917</v>
      </c>
      <c r="G23" s="94">
        <f t="shared" si="5"/>
        <v>140478.69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3104.9289598316032</v>
      </c>
      <c r="N23" s="98">
        <f>M23/L23</f>
        <v>258.74407998596695</v>
      </c>
      <c r="O23" s="100">
        <f>L23-I23</f>
        <v>0</v>
      </c>
      <c r="P23" s="101">
        <f>N23-K23</f>
        <v>-41.255920014033052</v>
      </c>
      <c r="Q23" s="102">
        <f>N23/K23</f>
        <v>0.86248026661988986</v>
      </c>
      <c r="R23" s="272"/>
      <c r="S23" s="1">
        <v>0.44513888888888881</v>
      </c>
      <c r="T23" s="2">
        <v>0.51112268518518522</v>
      </c>
      <c r="U23" s="103">
        <v>5.9999999999998987</v>
      </c>
      <c r="V23" s="104">
        <v>95.016666666666836</v>
      </c>
      <c r="W23" s="105">
        <v>0.51112268518518522</v>
      </c>
      <c r="X23" s="106">
        <v>0.55082175925925925</v>
      </c>
      <c r="Y23" s="264"/>
      <c r="Z23" s="265"/>
      <c r="AA23" s="110">
        <f>M23-J23</f>
        <v>-495.07104016839685</v>
      </c>
      <c r="AB23" s="102">
        <f>M23/J23</f>
        <v>0.86248026661988975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3121.7730802530696</v>
      </c>
      <c r="N38" s="138">
        <f>M38/L38</f>
        <v>271.45852871765823</v>
      </c>
      <c r="O38" s="139">
        <f>L38-I38</f>
        <v>0</v>
      </c>
      <c r="P38" s="140">
        <f>N38-K38</f>
        <v>-41.584949543211337</v>
      </c>
      <c r="Q38" s="141">
        <f>N38/K38</f>
        <v>0.86715918895918598</v>
      </c>
      <c r="R38" s="273"/>
      <c r="S38" s="142">
        <f>S22</f>
        <v>0.42038194444444443</v>
      </c>
      <c r="T38" s="143">
        <f>INDEX(T22:T37,COUNTA(T22:T37))</f>
        <v>0.51112268518518522</v>
      </c>
      <c r="U38" s="144"/>
      <c r="V38" s="155"/>
      <c r="W38" s="134"/>
      <c r="X38" s="138"/>
      <c r="Y38" s="260"/>
      <c r="Z38" s="261"/>
      <c r="AA38" s="156">
        <f>M38-J38</f>
        <v>-478.22691974693043</v>
      </c>
      <c r="AB38" s="141">
        <f>M38/J38</f>
        <v>0.86715918895918598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2004</v>
      </c>
      <c r="G39" s="158">
        <f t="shared" ref="G39:G41" si="9">E39*F39</f>
        <v>28116.12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2301.9783024888325</v>
      </c>
      <c r="N39" s="162">
        <f>M39/L39</f>
        <v>383.66305041480541</v>
      </c>
      <c r="O39" s="164">
        <f>L39-I39</f>
        <v>0</v>
      </c>
      <c r="P39" s="165">
        <f>N39-K39</f>
        <v>-49.670282918527903</v>
      </c>
      <c r="Q39" s="151">
        <f>N39/K39</f>
        <v>0.88537627018801257</v>
      </c>
      <c r="R39" s="271">
        <f>Q55</f>
        <v>0.88515168227768515</v>
      </c>
      <c r="S39" s="166">
        <v>0.25</v>
      </c>
      <c r="T39" s="167">
        <v>0.28627314814814814</v>
      </c>
      <c r="U39" s="168"/>
      <c r="V39" s="169">
        <v>52.23333333333332</v>
      </c>
      <c r="W39" s="167"/>
      <c r="X39" s="170"/>
      <c r="Y39" s="274"/>
      <c r="Z39" s="275"/>
      <c r="AA39" s="108">
        <f>M39-J39</f>
        <v>-298.02169751116753</v>
      </c>
      <c r="AB39" s="151">
        <f>M39/J39</f>
        <v>0.88537627018801246</v>
      </c>
      <c r="AC39" s="276">
        <f>AB55</f>
        <v>0.88515168227768515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1534</v>
      </c>
      <c r="G40" s="94">
        <f t="shared" si="9"/>
        <v>27197.82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2301.0000000000036</v>
      </c>
      <c r="N40" s="98">
        <f>M40/L40</f>
        <v>383.50000000000063</v>
      </c>
      <c r="O40" s="100">
        <f>L40-I40</f>
        <v>0</v>
      </c>
      <c r="P40" s="101">
        <f>N40-K40</f>
        <v>-49.833333333332689</v>
      </c>
      <c r="Q40" s="102">
        <f>N40/K40</f>
        <v>0.88500000000000145</v>
      </c>
      <c r="R40" s="272"/>
      <c r="S40" s="1">
        <v>0.28958333333333336</v>
      </c>
      <c r="T40" s="2">
        <v>0.31736111111111109</v>
      </c>
      <c r="U40" s="103">
        <v>4.766666666666719</v>
      </c>
      <c r="V40" s="104">
        <v>39.999999999999936</v>
      </c>
      <c r="W40" s="105"/>
      <c r="X40" s="112"/>
      <c r="Y40" s="264"/>
      <c r="Z40" s="265"/>
      <c r="AA40" s="110">
        <f>M40-J40</f>
        <v>-298.99999999999636</v>
      </c>
      <c r="AB40" s="102">
        <f>M40/J40</f>
        <v>0.88500000000000145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1910</v>
      </c>
      <c r="G41" s="94">
        <f t="shared" si="9"/>
        <v>27675.9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2301.2048192771072</v>
      </c>
      <c r="N41" s="98">
        <f>M41/L41</f>
        <v>383.53413654618453</v>
      </c>
      <c r="O41" s="100">
        <f>L41-I41</f>
        <v>0</v>
      </c>
      <c r="P41" s="101">
        <f>N41-K41</f>
        <v>-49.799196787148787</v>
      </c>
      <c r="Q41" s="102">
        <f>N41/K41</f>
        <v>0.88507877664504131</v>
      </c>
      <c r="R41" s="272"/>
      <c r="S41" s="1">
        <v>0.32097222222222221</v>
      </c>
      <c r="T41" s="2">
        <v>0.35555555555555557</v>
      </c>
      <c r="U41" s="103">
        <v>5.2000000000000135</v>
      </c>
      <c r="V41" s="104">
        <v>49.800000000000033</v>
      </c>
      <c r="W41" s="105"/>
      <c r="X41" s="112"/>
      <c r="Y41" s="264"/>
      <c r="Z41" s="265"/>
      <c r="AA41" s="110">
        <f>M41-J41</f>
        <v>-298.79518072289284</v>
      </c>
      <c r="AB41" s="102">
        <f>M41/J41</f>
        <v>0.8850787766450412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2301.3943739219812</v>
      </c>
      <c r="N55" s="138">
        <f>M55/L55</f>
        <v>383.56572898699687</v>
      </c>
      <c r="O55" s="139">
        <f>L55-I55</f>
        <v>0</v>
      </c>
      <c r="P55" s="140">
        <f>N55-K55</f>
        <v>-49.767604346336441</v>
      </c>
      <c r="Q55" s="141">
        <f>N55/K55</f>
        <v>0.88515168227768515</v>
      </c>
      <c r="R55" s="273"/>
      <c r="S55" s="142">
        <f>S39</f>
        <v>0.25</v>
      </c>
      <c r="T55" s="143">
        <f>INDEX(T39:T54,COUNTA(T39:T54))</f>
        <v>0.35555555555555557</v>
      </c>
      <c r="U55" s="144"/>
      <c r="V55" s="155"/>
      <c r="W55" s="134"/>
      <c r="X55" s="138"/>
      <c r="Y55" s="260"/>
      <c r="Z55" s="261"/>
      <c r="AA55" s="156">
        <f>M55-J55</f>
        <v>-298.60562607801876</v>
      </c>
      <c r="AB55" s="141">
        <f>M55/J55</f>
        <v>0.88515168227768515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1344</v>
      </c>
      <c r="G56" s="94">
        <f t="shared" ref="G56:G57" si="14">E56*F56</f>
        <v>26060.16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2220.468104635152</v>
      </c>
      <c r="N56" s="98">
        <f>M56/L56</f>
        <v>370.07801743919202</v>
      </c>
      <c r="O56" s="100">
        <f>L56-I56</f>
        <v>0</v>
      </c>
      <c r="P56" s="101">
        <f>N56-K56</f>
        <v>-46.588649227474662</v>
      </c>
      <c r="Q56" s="102">
        <f>N56/K56</f>
        <v>0.88818724185406084</v>
      </c>
      <c r="R56" s="271">
        <f>Q72</f>
        <v>0.88825076776458933</v>
      </c>
      <c r="S56" s="1">
        <v>0.32222222222222219</v>
      </c>
      <c r="T56" s="2">
        <v>0.34744212962962961</v>
      </c>
      <c r="U56" s="103">
        <v>5.9833333333332828</v>
      </c>
      <c r="V56" s="104">
        <v>36.316666666666691</v>
      </c>
      <c r="W56" s="167"/>
      <c r="X56" s="170"/>
      <c r="Y56" s="274"/>
      <c r="Z56" s="275"/>
      <c r="AA56" s="108">
        <f>M56-J56</f>
        <v>-279.53189536484797</v>
      </c>
      <c r="AB56" s="151">
        <f>M56/J56</f>
        <v>0.88818724185406084</v>
      </c>
      <c r="AC56" s="276">
        <f>AB72</f>
        <v>0.88825076776458933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2214</v>
      </c>
      <c r="G57" s="94">
        <f t="shared" si="14"/>
        <v>43615.799999999996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2220.7857341877948</v>
      </c>
      <c r="N57" s="98">
        <f>M57/L57</f>
        <v>370.13095569796582</v>
      </c>
      <c r="O57" s="100">
        <f>L57-I57</f>
        <v>0</v>
      </c>
      <c r="P57" s="101">
        <f>N57-K57</f>
        <v>-46.535710968700869</v>
      </c>
      <c r="Q57" s="102">
        <f>N57/K57</f>
        <v>0.88831429367511794</v>
      </c>
      <c r="R57" s="272"/>
      <c r="S57" s="1">
        <v>0.35151620370370368</v>
      </c>
      <c r="T57" s="2">
        <v>0.39305555555555555</v>
      </c>
      <c r="U57" s="103">
        <v>5.8666666666666512</v>
      </c>
      <c r="V57" s="104">
        <v>59.816666666666691</v>
      </c>
      <c r="W57" s="105"/>
      <c r="X57" s="112"/>
      <c r="Y57" s="264"/>
      <c r="Z57" s="265"/>
      <c r="AA57" s="110">
        <f>M57-J57</f>
        <v>-279.21426581220521</v>
      </c>
      <c r="AB57" s="102">
        <f>M57/J57</f>
        <v>0.88831429367511794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2220.6269194114734</v>
      </c>
      <c r="N72" s="138">
        <f>M72/L72</f>
        <v>370.10448656857892</v>
      </c>
      <c r="O72" s="139">
        <f>L72-I72</f>
        <v>0</v>
      </c>
      <c r="P72" s="140">
        <f>N72-K72</f>
        <v>-46.562180098087765</v>
      </c>
      <c r="Q72" s="141">
        <f>N72/K72</f>
        <v>0.88825076776458933</v>
      </c>
      <c r="R72" s="273"/>
      <c r="S72" s="142">
        <f>S56</f>
        <v>0.32222222222222219</v>
      </c>
      <c r="T72" s="143">
        <f>INDEX(T56:T71,COUNTA(T56:T71))</f>
        <v>0.39305555555555555</v>
      </c>
      <c r="U72" s="144"/>
      <c r="V72" s="155"/>
      <c r="W72" s="134"/>
      <c r="X72" s="138"/>
      <c r="Y72" s="260"/>
      <c r="Z72" s="261"/>
      <c r="AA72" s="156">
        <f>M72-J72</f>
        <v>-279.37308058852659</v>
      </c>
      <c r="AB72" s="141">
        <f>M72/J72</f>
        <v>0.88825076776458933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3068</v>
      </c>
      <c r="G73" s="158">
        <f t="shared" ref="G73:G76" si="18">E73*F73</f>
        <v>65808.599999999991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2946.0656174979981</v>
      </c>
      <c r="N73" s="162">
        <f>M73/L73</f>
        <v>736.51640437449953</v>
      </c>
      <c r="O73" s="164">
        <f>L73-I73</f>
        <v>0</v>
      </c>
      <c r="P73" s="165">
        <f>N73-K73</f>
        <v>-88.48359562550047</v>
      </c>
      <c r="Q73" s="151">
        <f>N73/K73</f>
        <v>0.89274715681757522</v>
      </c>
      <c r="R73" s="271">
        <f>Q89</f>
        <v>0.89137336253908994</v>
      </c>
      <c r="S73" s="166">
        <v>0.16666666666666666</v>
      </c>
      <c r="T73" s="167">
        <v>0.21005787037037038</v>
      </c>
      <c r="U73" s="168"/>
      <c r="V73" s="169">
        <v>62.483333333333363</v>
      </c>
      <c r="W73" s="172"/>
      <c r="X73" s="150"/>
      <c r="Y73" s="274"/>
      <c r="Z73" s="275"/>
      <c r="AA73" s="108">
        <f>M73-J73</f>
        <v>-353.93438250200188</v>
      </c>
      <c r="AB73" s="151">
        <f>M73/J73</f>
        <v>0.89274715681757522</v>
      </c>
      <c r="AC73" s="276">
        <f>AB89</f>
        <v>0.89137336253908994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3471</v>
      </c>
      <c r="G74" s="94">
        <f t="shared" si="18"/>
        <v>62096.19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2941.5254237288136</v>
      </c>
      <c r="N74" s="98">
        <f>M74/L74</f>
        <v>735.38135593220341</v>
      </c>
      <c r="O74" s="100">
        <f>L74-I74</f>
        <v>0</v>
      </c>
      <c r="P74" s="101">
        <f>N74-K74</f>
        <v>-89.618644067796595</v>
      </c>
      <c r="Q74" s="102">
        <f>N74/K74</f>
        <v>0.89137134052388289</v>
      </c>
      <c r="R74" s="272"/>
      <c r="S74" s="1">
        <v>0.21333333333333335</v>
      </c>
      <c r="T74" s="2">
        <v>0.26250000000000001</v>
      </c>
      <c r="U74" s="103">
        <v>4.7166666666666712</v>
      </c>
      <c r="V74" s="104">
        <v>70.8</v>
      </c>
      <c r="W74" s="105"/>
      <c r="X74" s="106"/>
      <c r="Y74" s="264"/>
      <c r="Z74" s="265"/>
      <c r="AA74" s="110">
        <f>M74-J74</f>
        <v>-358.47457627118638</v>
      </c>
      <c r="AB74" s="102">
        <f>M74/J74</f>
        <v>0.89137134052388289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1381</v>
      </c>
      <c r="G75" s="94">
        <f t="shared" si="18"/>
        <v>30768.68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2940.0354819633371</v>
      </c>
      <c r="N75" s="98">
        <f>M75/L75</f>
        <v>588.00709639266745</v>
      </c>
      <c r="O75" s="100">
        <f>L75-I75</f>
        <v>0</v>
      </c>
      <c r="P75" s="101">
        <f>N75-K75</f>
        <v>-71.992903607332551</v>
      </c>
      <c r="Q75" s="102">
        <f>N75/K75</f>
        <v>0.89091984301919314</v>
      </c>
      <c r="R75" s="272"/>
      <c r="S75" s="1">
        <v>0.26666666666666666</v>
      </c>
      <c r="T75" s="2">
        <v>0.28623842592592591</v>
      </c>
      <c r="U75" s="103">
        <v>5.9999999999999787</v>
      </c>
      <c r="V75" s="104">
        <v>28.183333333333316</v>
      </c>
      <c r="W75" s="105"/>
      <c r="X75" s="106"/>
      <c r="Y75" s="264"/>
      <c r="Z75" s="265"/>
      <c r="AA75" s="110">
        <f>M75-J75</f>
        <v>-359.96451803666287</v>
      </c>
      <c r="AB75" s="102">
        <f>M75/J75</f>
        <v>0.89091984301919303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5917</v>
      </c>
      <c r="G76" s="94">
        <f t="shared" si="18"/>
        <v>98577.22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2938.5018623258388</v>
      </c>
      <c r="N76" s="98">
        <f>M76/L76</f>
        <v>734.62546558145971</v>
      </c>
      <c r="O76" s="100">
        <f>L76-I76</f>
        <v>0</v>
      </c>
      <c r="P76" s="101">
        <f>N76-K76</f>
        <v>-90.374534418540293</v>
      </c>
      <c r="Q76" s="102">
        <f>N76/K76</f>
        <v>0.89045510979570874</v>
      </c>
      <c r="R76" s="272"/>
      <c r="S76" s="1">
        <v>0.28971064814814818</v>
      </c>
      <c r="T76" s="2">
        <v>0.37361111111111112</v>
      </c>
      <c r="U76" s="103">
        <v>5.0000000000000622</v>
      </c>
      <c r="V76" s="104">
        <v>120.81666666666663</v>
      </c>
      <c r="W76" s="105"/>
      <c r="X76" s="106"/>
      <c r="Y76" s="264"/>
      <c r="Z76" s="265"/>
      <c r="AA76" s="110">
        <f>M76-J76</f>
        <v>-361.49813767416117</v>
      </c>
      <c r="AB76" s="102">
        <f>M76/J76</f>
        <v>0.89045510979570874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2941.5320963789968</v>
      </c>
      <c r="N89" s="138">
        <f>M89/L89</f>
        <v>692.1251991479993</v>
      </c>
      <c r="O89" s="139">
        <f>L89-I89</f>
        <v>0</v>
      </c>
      <c r="P89" s="140">
        <f>N89-K89</f>
        <v>-84.345389087294848</v>
      </c>
      <c r="Q89" s="141">
        <f>N89/K89</f>
        <v>0.89137336253908994</v>
      </c>
      <c r="R89" s="273"/>
      <c r="S89" s="142">
        <f>S73</f>
        <v>0.16666666666666666</v>
      </c>
      <c r="T89" s="143">
        <f>INDEX(T73:T88,COUNTA(T73:T88))</f>
        <v>0.37361111111111112</v>
      </c>
      <c r="U89" s="144"/>
      <c r="V89" s="155"/>
      <c r="W89" s="88"/>
      <c r="X89" s="90"/>
      <c r="Y89" s="260"/>
      <c r="Z89" s="261"/>
      <c r="AA89" s="156">
        <f>M89-J89</f>
        <v>-358.46790362100319</v>
      </c>
      <c r="AB89" s="141">
        <f>M89/J89</f>
        <v>0.89137336253908994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1870</v>
      </c>
      <c r="G90" s="158">
        <f t="shared" ref="G90:G93" si="23">E90*F90</f>
        <v>33996.6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3110.9057301293874</v>
      </c>
      <c r="N90" s="162">
        <f>M90/L90</f>
        <v>1036.9685767097958</v>
      </c>
      <c r="O90" s="164">
        <f>L90-I90</f>
        <v>0</v>
      </c>
      <c r="P90" s="165">
        <f>N90-K90</f>
        <v>-163.0314232902042</v>
      </c>
      <c r="Q90" s="151">
        <f>N90/K90</f>
        <v>0.86414048059149651</v>
      </c>
      <c r="R90" s="271">
        <f>Q106</f>
        <v>0.86946498933888694</v>
      </c>
      <c r="S90" s="166">
        <v>0.16666666666666666</v>
      </c>
      <c r="T90" s="167">
        <v>0.19171296296296297</v>
      </c>
      <c r="U90" s="168"/>
      <c r="V90" s="169">
        <v>36.066666666666698</v>
      </c>
      <c r="W90" s="172"/>
      <c r="X90" s="150"/>
      <c r="Y90" s="274"/>
      <c r="Z90" s="275"/>
      <c r="AA90" s="108">
        <f>M90-J90</f>
        <v>-489.09426987061261</v>
      </c>
      <c r="AB90" s="151">
        <f>M90/J90</f>
        <v>0.86414048059149651</v>
      </c>
      <c r="AC90" s="276">
        <f>AB106</f>
        <v>0.86946498933888694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2783</v>
      </c>
      <c r="G91" s="94">
        <f t="shared" si="23"/>
        <v>50594.94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3106.6046511627906</v>
      </c>
      <c r="N91" s="98">
        <f>M91/L91</f>
        <v>1035.5348837209301</v>
      </c>
      <c r="O91" s="100">
        <f>L91-I91</f>
        <v>0</v>
      </c>
      <c r="P91" s="101">
        <f>N91-K91</f>
        <v>-164.46511627906989</v>
      </c>
      <c r="Q91" s="102">
        <f>N91/K91</f>
        <v>0.86294573643410843</v>
      </c>
      <c r="R91" s="272"/>
      <c r="S91" s="1">
        <v>0.20225694444444445</v>
      </c>
      <c r="T91" s="2">
        <v>0.23958333333333334</v>
      </c>
      <c r="U91" s="103">
        <v>15.183333333333323</v>
      </c>
      <c r="V91" s="104">
        <v>53.750000000000007</v>
      </c>
      <c r="W91" s="105"/>
      <c r="X91" s="106"/>
      <c r="Y91" s="264"/>
      <c r="Z91" s="265"/>
      <c r="AA91" s="110">
        <f>M91-J91</f>
        <v>-493.39534883720944</v>
      </c>
      <c r="AB91" s="102">
        <f>M91/J91</f>
        <v>0.86294573643410843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7227</v>
      </c>
      <c r="G92" s="94">
        <f t="shared" si="23"/>
        <v>103201.56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3108.7585135619538</v>
      </c>
      <c r="N92" s="98">
        <f>M92/L92</f>
        <v>1036.2528378539846</v>
      </c>
      <c r="O92" s="100">
        <f>L92-I92</f>
        <v>0</v>
      </c>
      <c r="P92" s="101">
        <f>N92-K92</f>
        <v>-163.7471621460154</v>
      </c>
      <c r="Q92" s="102">
        <f>N92/K92</f>
        <v>0.86354403154498716</v>
      </c>
      <c r="R92" s="272"/>
      <c r="S92" s="1">
        <v>0.25</v>
      </c>
      <c r="T92" s="2">
        <v>0.34686342592592595</v>
      </c>
      <c r="U92" s="103">
        <v>14.999999999999986</v>
      </c>
      <c r="V92" s="104">
        <v>139.48333333333338</v>
      </c>
      <c r="W92" s="105"/>
      <c r="X92" s="106"/>
      <c r="Y92" s="264"/>
      <c r="Z92" s="265"/>
      <c r="AA92" s="110">
        <f>M92-J92</f>
        <v>-491.24148643804619</v>
      </c>
      <c r="AB92" s="102">
        <f>M92/J92</f>
        <v>0.86354403154498716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5871</v>
      </c>
      <c r="G93" s="94">
        <f t="shared" si="23"/>
        <v>82370.12999999999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2672.3479580225062</v>
      </c>
      <c r="N93" s="98">
        <f>M93/L93</f>
        <v>890.78265267416873</v>
      </c>
      <c r="O93" s="100">
        <f>L93-I93</f>
        <v>0</v>
      </c>
      <c r="P93" s="101">
        <f>N93-K93</f>
        <v>-109.21734732583127</v>
      </c>
      <c r="Q93" s="102">
        <f>N93/K93</f>
        <v>0.89078265267416878</v>
      </c>
      <c r="R93" s="272"/>
      <c r="S93" s="1">
        <v>0.35846064814814815</v>
      </c>
      <c r="T93" s="2">
        <v>0.45</v>
      </c>
      <c r="U93" s="103">
        <v>16.699999999999974</v>
      </c>
      <c r="V93" s="104">
        <v>131.81666666666666</v>
      </c>
      <c r="W93" s="105"/>
      <c r="X93" s="106"/>
      <c r="Y93" s="264"/>
      <c r="Z93" s="265"/>
      <c r="AA93" s="110">
        <f>M93-J93</f>
        <v>-327.65204197749381</v>
      </c>
      <c r="AB93" s="102">
        <f>M93/J93</f>
        <v>0.89078265267416878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2999.6542132191598</v>
      </c>
      <c r="N106" s="138">
        <f t="shared" ref="N106:N112" si="28">M106/L106</f>
        <v>999.88473773971998</v>
      </c>
      <c r="O106" s="139">
        <f t="shared" ref="O106:O112" si="29">L106-I106</f>
        <v>0</v>
      </c>
      <c r="P106" s="140">
        <f t="shared" ref="P106:P112" si="30">N106-K106</f>
        <v>-150.11526226028002</v>
      </c>
      <c r="Q106" s="141">
        <f t="shared" ref="Q106:Q112" si="31">N106/K106</f>
        <v>0.86946498933888694</v>
      </c>
      <c r="R106" s="273"/>
      <c r="S106" s="142">
        <f>S90</f>
        <v>0.16666666666666666</v>
      </c>
      <c r="T106" s="143">
        <f>INDEX(T90:T105,COUNTA(T90:T105))</f>
        <v>0.45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-450.34578678084017</v>
      </c>
      <c r="AB106" s="141">
        <f t="shared" ref="AB106:AB112" si="33">M106/J106</f>
        <v>0.86946498933888694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1984</v>
      </c>
      <c r="G107" s="158">
        <f t="shared" ref="G107:G112" si="34">E107*F107</f>
        <v>49659.520000000004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2909.3279022403262</v>
      </c>
      <c r="N107" s="162">
        <f t="shared" si="28"/>
        <v>727.33197556008156</v>
      </c>
      <c r="O107" s="164">
        <f t="shared" si="29"/>
        <v>0</v>
      </c>
      <c r="P107" s="165">
        <f t="shared" si="30"/>
        <v>-97.66802443991844</v>
      </c>
      <c r="Q107" s="151">
        <f t="shared" si="31"/>
        <v>0.88161451583040185</v>
      </c>
      <c r="R107" s="271">
        <f>Q123</f>
        <v>0.88622229837960909</v>
      </c>
      <c r="S107" s="166">
        <v>0.16672453703703705</v>
      </c>
      <c r="T107" s="167">
        <v>0.19513888888888889</v>
      </c>
      <c r="U107" s="168"/>
      <c r="V107" s="169">
        <v>40.916666666666657</v>
      </c>
      <c r="W107" s="167"/>
      <c r="X107" s="170"/>
      <c r="Y107" s="274"/>
      <c r="Z107" s="275"/>
      <c r="AA107" s="108">
        <f t="shared" si="32"/>
        <v>-390.67209775967376</v>
      </c>
      <c r="AB107" s="151">
        <f t="shared" si="33"/>
        <v>0.88161451583040185</v>
      </c>
      <c r="AC107" s="276">
        <f>AB123</f>
        <v>0.88622229837960897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1521</v>
      </c>
      <c r="G108" s="94">
        <f t="shared" si="34"/>
        <v>38709.449999999997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2906.3694267515889</v>
      </c>
      <c r="N108" s="98">
        <f t="shared" si="28"/>
        <v>726.59235668789722</v>
      </c>
      <c r="O108" s="100">
        <f t="shared" si="29"/>
        <v>0</v>
      </c>
      <c r="P108" s="101">
        <f t="shared" si="30"/>
        <v>-98.407643312102778</v>
      </c>
      <c r="Q108" s="102">
        <f t="shared" si="31"/>
        <v>0.88071800810654211</v>
      </c>
      <c r="R108" s="272"/>
      <c r="S108" s="1">
        <v>0.20624999999999999</v>
      </c>
      <c r="T108" s="2">
        <v>0.22805555555555557</v>
      </c>
      <c r="U108" s="103">
        <v>15.999999999999982</v>
      </c>
      <c r="V108" s="104">
        <v>31.400000000000034</v>
      </c>
      <c r="W108" s="105"/>
      <c r="X108" s="112"/>
      <c r="Y108" s="264"/>
      <c r="Z108" s="265"/>
      <c r="AA108" s="110">
        <f t="shared" si="32"/>
        <v>-393.63057324841111</v>
      </c>
      <c r="AB108" s="102">
        <f t="shared" si="33"/>
        <v>0.88071800810654211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373</v>
      </c>
      <c r="G109" s="94">
        <f t="shared" si="34"/>
        <v>9970.2900000000009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2925.4901960784323</v>
      </c>
      <c r="N109" s="98">
        <f t="shared" si="28"/>
        <v>731.37254901960807</v>
      </c>
      <c r="O109" s="100">
        <f t="shared" si="29"/>
        <v>0</v>
      </c>
      <c r="P109" s="101">
        <f t="shared" si="30"/>
        <v>-93.627450980391927</v>
      </c>
      <c r="Q109" s="102">
        <f t="shared" si="31"/>
        <v>0.88651218062982795</v>
      </c>
      <c r="R109" s="272"/>
      <c r="S109" s="1">
        <v>0.23982638888888888</v>
      </c>
      <c r="T109" s="2">
        <v>0.24513888888888888</v>
      </c>
      <c r="U109" s="103">
        <v>16.949999999999971</v>
      </c>
      <c r="V109" s="104">
        <v>7.6499999999999968</v>
      </c>
      <c r="W109" s="105"/>
      <c r="X109" s="112"/>
      <c r="Y109" s="264"/>
      <c r="Z109" s="265"/>
      <c r="AA109" s="110">
        <f t="shared" si="32"/>
        <v>-374.50980392156771</v>
      </c>
      <c r="AB109" s="102">
        <f t="shared" si="33"/>
        <v>0.88651218062982795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2281</v>
      </c>
      <c r="G110" s="94">
        <f t="shared" si="34"/>
        <v>68430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2682.6527278667099</v>
      </c>
      <c r="N110" s="98">
        <f t="shared" si="28"/>
        <v>670.66318196667748</v>
      </c>
      <c r="O110" s="100">
        <f t="shared" si="29"/>
        <v>0</v>
      </c>
      <c r="P110" s="101">
        <f t="shared" si="30"/>
        <v>-79.336818033322515</v>
      </c>
      <c r="Q110" s="102">
        <f t="shared" si="31"/>
        <v>0.89421757595556994</v>
      </c>
      <c r="R110" s="272"/>
      <c r="S110" s="1">
        <v>0.25694444444444442</v>
      </c>
      <c r="T110" s="2">
        <v>0.29237268518518517</v>
      </c>
      <c r="U110" s="103">
        <v>16.999999999999979</v>
      </c>
      <c r="V110" s="104">
        <v>51.016666666666673</v>
      </c>
      <c r="W110" s="105"/>
      <c r="X110" s="106"/>
      <c r="Y110" s="264"/>
      <c r="Z110" s="265"/>
      <c r="AA110" s="110">
        <f t="shared" si="32"/>
        <v>-317.34727213329006</v>
      </c>
      <c r="AB110" s="102">
        <f t="shared" si="33"/>
        <v>0.89421757595556994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2145</v>
      </c>
      <c r="G111" s="94">
        <f t="shared" si="34"/>
        <v>53238.9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2909.5704596834958</v>
      </c>
      <c r="N111" s="98">
        <f t="shared" si="28"/>
        <v>727.39261492087394</v>
      </c>
      <c r="O111" s="100">
        <f t="shared" si="29"/>
        <v>0</v>
      </c>
      <c r="P111" s="101">
        <f t="shared" si="30"/>
        <v>-97.607385079126061</v>
      </c>
      <c r="Q111" s="102">
        <f t="shared" si="31"/>
        <v>0.8816880180859078</v>
      </c>
      <c r="R111" s="272"/>
      <c r="S111" s="1">
        <v>0.3034722222222222</v>
      </c>
      <c r="T111" s="2">
        <v>0.3341898148148148</v>
      </c>
      <c r="U111" s="103">
        <v>15.983333333333327</v>
      </c>
      <c r="V111" s="104">
        <v>44.233333333333348</v>
      </c>
      <c r="W111" s="105"/>
      <c r="X111" s="106"/>
      <c r="Y111" s="264"/>
      <c r="Z111" s="265"/>
      <c r="AA111" s="110">
        <f t="shared" si="32"/>
        <v>-390.42954031650424</v>
      </c>
      <c r="AB111" s="102">
        <f t="shared" si="33"/>
        <v>0.8816880180859078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3737</v>
      </c>
      <c r="G112" s="114">
        <f t="shared" si="34"/>
        <v>112110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2682.0574162679413</v>
      </c>
      <c r="N112" s="98">
        <f t="shared" si="28"/>
        <v>894.01913875598041</v>
      </c>
      <c r="O112" s="100">
        <f t="shared" si="29"/>
        <v>0</v>
      </c>
      <c r="P112" s="101">
        <f t="shared" si="30"/>
        <v>-105.98086124401959</v>
      </c>
      <c r="Q112" s="102">
        <f t="shared" si="31"/>
        <v>0.89401913875598038</v>
      </c>
      <c r="R112" s="272"/>
      <c r="S112" s="1">
        <v>0.34472222222222221</v>
      </c>
      <c r="T112" s="2">
        <v>0.40277777777777779</v>
      </c>
      <c r="U112" s="103">
        <v>15.166666666666666</v>
      </c>
      <c r="V112" s="104">
        <v>83.600000000000037</v>
      </c>
      <c r="W112" s="105"/>
      <c r="X112" s="3"/>
      <c r="Y112" s="264"/>
      <c r="Z112" s="265"/>
      <c r="AA112" s="110">
        <f t="shared" si="32"/>
        <v>-317.94258373205867</v>
      </c>
      <c r="AB112" s="102">
        <f t="shared" si="33"/>
        <v>0.89401913875598049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2835.9113548147488</v>
      </c>
      <c r="N123" s="138">
        <f t="shared" ref="N123:N128" si="39">M123/L123</f>
        <v>739.80296212558665</v>
      </c>
      <c r="O123" s="139">
        <f t="shared" ref="O123:O128" si="40">L123-I123</f>
        <v>0</v>
      </c>
      <c r="P123" s="140">
        <f t="shared" ref="P123:P128" si="41">N123-K123</f>
        <v>-94.979646570065484</v>
      </c>
      <c r="Q123" s="141">
        <f t="shared" ref="Q123:Q128" si="42">N123/K123</f>
        <v>0.88622229837960909</v>
      </c>
      <c r="R123" s="273"/>
      <c r="S123" s="142">
        <f>S107</f>
        <v>0.16672453703703705</v>
      </c>
      <c r="T123" s="143">
        <f>INDEX(T107:T122,COUNTA(T107:T122))</f>
        <v>0.40277777777777779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-364.08864518525115</v>
      </c>
      <c r="AB123" s="141">
        <f t="shared" ref="AB123:AB128" si="44">M123/J123</f>
        <v>0.88622229837960897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297</v>
      </c>
      <c r="G124" s="158">
        <f t="shared" ref="G124:G128" si="45">E124*F124</f>
        <v>3985.74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3182.1428571428141</v>
      </c>
      <c r="N124" s="162">
        <f t="shared" si="39"/>
        <v>530.35714285713573</v>
      </c>
      <c r="O124" s="164">
        <f t="shared" si="40"/>
        <v>0</v>
      </c>
      <c r="P124" s="165">
        <f t="shared" si="41"/>
        <v>-69.642857142864273</v>
      </c>
      <c r="Q124" s="151">
        <f t="shared" si="42"/>
        <v>0.88392857142855952</v>
      </c>
      <c r="R124" s="271">
        <f>Q140</f>
        <v>0.86968384024941758</v>
      </c>
      <c r="S124" s="166">
        <v>0.70861111111111108</v>
      </c>
      <c r="T124" s="167">
        <v>0.71250000000000002</v>
      </c>
      <c r="U124" s="168"/>
      <c r="V124" s="169">
        <v>5.600000000000076</v>
      </c>
      <c r="W124" s="167"/>
      <c r="X124" s="170"/>
      <c r="Y124" s="274"/>
      <c r="Z124" s="275"/>
      <c r="AA124" s="108">
        <f t="shared" si="43"/>
        <v>-417.85714285718586</v>
      </c>
      <c r="AB124" s="151">
        <f t="shared" si="44"/>
        <v>0.88392857142855952</v>
      </c>
      <c r="AC124" s="276">
        <f>AB140</f>
        <v>0.86968384024941758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1824</v>
      </c>
      <c r="G125" s="94">
        <f t="shared" si="45"/>
        <v>46767.360000000001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3140.3156384505014</v>
      </c>
      <c r="N125" s="98">
        <f t="shared" si="39"/>
        <v>285.48323985913652</v>
      </c>
      <c r="O125" s="100">
        <f t="shared" si="40"/>
        <v>0</v>
      </c>
      <c r="P125" s="101">
        <f t="shared" si="41"/>
        <v>-41.789487413590734</v>
      </c>
      <c r="Q125" s="102">
        <f t="shared" si="42"/>
        <v>0.87230989956958382</v>
      </c>
      <c r="R125" s="272"/>
      <c r="S125" s="1">
        <v>0.71607638888888892</v>
      </c>
      <c r="T125" s="2">
        <v>0.74027777777777781</v>
      </c>
      <c r="U125" s="103">
        <v>5.1500000000000057</v>
      </c>
      <c r="V125" s="104">
        <v>34.850000000000009</v>
      </c>
      <c r="W125" s="105"/>
      <c r="X125" s="112"/>
      <c r="Y125" s="264"/>
      <c r="Z125" s="265"/>
      <c r="AA125" s="110">
        <f t="shared" si="43"/>
        <v>-459.68436154949859</v>
      </c>
      <c r="AB125" s="102">
        <f t="shared" si="44"/>
        <v>0.87230989956958371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2284</v>
      </c>
      <c r="G126" s="94">
        <f t="shared" si="45"/>
        <v>67423.679999999993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3114.5454545454545</v>
      </c>
      <c r="N126" s="98">
        <f t="shared" si="39"/>
        <v>183.20855614973263</v>
      </c>
      <c r="O126" s="100">
        <f t="shared" si="40"/>
        <v>0</v>
      </c>
      <c r="P126" s="101">
        <f t="shared" si="41"/>
        <v>-28.556149732620298</v>
      </c>
      <c r="Q126" s="102">
        <f t="shared" si="42"/>
        <v>0.86515151515151523</v>
      </c>
      <c r="R126" s="272"/>
      <c r="S126" s="1">
        <v>0.74375000000000002</v>
      </c>
      <c r="T126" s="2">
        <v>0.77430555555555558</v>
      </c>
      <c r="U126" s="103">
        <v>4.9999999999999822</v>
      </c>
      <c r="V126" s="104">
        <v>44</v>
      </c>
      <c r="W126" s="105"/>
      <c r="X126" s="112"/>
      <c r="Y126" s="264"/>
      <c r="Z126" s="265"/>
      <c r="AA126" s="110">
        <f t="shared" si="43"/>
        <v>-485.4545454545455</v>
      </c>
      <c r="AB126" s="102">
        <f t="shared" si="44"/>
        <v>0.86515151515151512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2378</v>
      </c>
      <c r="G127" s="94">
        <f t="shared" si="45"/>
        <v>70983.3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3114.1506002182559</v>
      </c>
      <c r="N127" s="98">
        <f t="shared" si="39"/>
        <v>183.18532942460328</v>
      </c>
      <c r="O127" s="100">
        <f t="shared" si="40"/>
        <v>0</v>
      </c>
      <c r="P127" s="101">
        <f t="shared" si="41"/>
        <v>-28.579376457749646</v>
      </c>
      <c r="Q127" s="102">
        <f t="shared" si="42"/>
        <v>0.86504183339396001</v>
      </c>
      <c r="R127" s="272"/>
      <c r="S127" s="1">
        <v>0.77790509259259255</v>
      </c>
      <c r="T127" s="2">
        <v>0.80972222222222223</v>
      </c>
      <c r="U127" s="103">
        <v>5.1833333333332376</v>
      </c>
      <c r="V127" s="104">
        <v>45.816666666666741</v>
      </c>
      <c r="W127" s="105"/>
      <c r="X127" s="106"/>
      <c r="Y127" s="264"/>
      <c r="Z127" s="265"/>
      <c r="AA127" s="110">
        <f t="shared" si="43"/>
        <v>-485.84939978174407</v>
      </c>
      <c r="AB127" s="102">
        <f t="shared" si="44"/>
        <v>0.86504183339396001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3279</v>
      </c>
      <c r="G128" s="94">
        <f t="shared" si="45"/>
        <v>93681.03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3103.1545741324921</v>
      </c>
      <c r="N128" s="98">
        <f t="shared" si="39"/>
        <v>258.59621451104101</v>
      </c>
      <c r="O128" s="100">
        <f t="shared" si="40"/>
        <v>0</v>
      </c>
      <c r="P128" s="101">
        <f t="shared" si="41"/>
        <v>-41.403785488958988</v>
      </c>
      <c r="Q128" s="102">
        <f t="shared" si="42"/>
        <v>0.86198738170347</v>
      </c>
      <c r="R128" s="272"/>
      <c r="S128" s="1">
        <v>0.81319444444444444</v>
      </c>
      <c r="T128" s="2">
        <v>0.85722222222222222</v>
      </c>
      <c r="U128" s="103">
        <v>4.9999999999999822</v>
      </c>
      <c r="V128" s="104">
        <v>63.4</v>
      </c>
      <c r="W128" s="105"/>
      <c r="X128" s="106"/>
      <c r="Y128" s="264"/>
      <c r="Z128" s="265"/>
      <c r="AA128" s="110">
        <f t="shared" si="43"/>
        <v>-496.84542586750786</v>
      </c>
      <c r="AB128" s="102">
        <f t="shared" si="44"/>
        <v>0.86198738170347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3130.8618248979033</v>
      </c>
      <c r="N140" s="138">
        <f>M140/L140</f>
        <v>248.4810972141193</v>
      </c>
      <c r="O140" s="139">
        <f>L140-I140</f>
        <v>0</v>
      </c>
      <c r="P140" s="140">
        <f>N140-K140</f>
        <v>-37.23318850016642</v>
      </c>
      <c r="Q140" s="141">
        <f>N140/K140</f>
        <v>0.86968384024941758</v>
      </c>
      <c r="R140" s="273"/>
      <c r="S140" s="142">
        <f>S124</f>
        <v>0.70861111111111108</v>
      </c>
      <c r="T140" s="143">
        <f>INDEX(T124:T139,COUNTA(T124:T139))</f>
        <v>0.85722222222222222</v>
      </c>
      <c r="U140" s="144"/>
      <c r="V140" s="155"/>
      <c r="W140" s="134"/>
      <c r="X140" s="138"/>
      <c r="Y140" s="260"/>
      <c r="Z140" s="261"/>
      <c r="AA140" s="156">
        <f>M140-J140</f>
        <v>-469.13817510209674</v>
      </c>
      <c r="AB140" s="141">
        <f>M140/J140</f>
        <v>0.86968384024941758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2583</v>
      </c>
      <c r="G141" s="158">
        <f t="shared" ref="G141:G143" si="49">E141*F141</f>
        <v>57368.43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2646.2151394422312</v>
      </c>
      <c r="N141" s="162">
        <f>M141/L141</f>
        <v>661.55378486055781</v>
      </c>
      <c r="O141" s="164">
        <f>L141-I141</f>
        <v>0</v>
      </c>
      <c r="P141" s="165">
        <f>N141-K141</f>
        <v>-88.446215139442188</v>
      </c>
      <c r="Q141" s="151">
        <f>N141/K141</f>
        <v>0.8820717131474104</v>
      </c>
      <c r="R141" s="271">
        <f>Q157</f>
        <v>0.88773959215830245</v>
      </c>
      <c r="S141" s="166">
        <v>0.70863425925925927</v>
      </c>
      <c r="T141" s="167">
        <v>0.74930555555555556</v>
      </c>
      <c r="U141" s="168"/>
      <c r="V141" s="169">
        <v>58.566666666666656</v>
      </c>
      <c r="W141" s="172"/>
      <c r="X141" s="150"/>
      <c r="Y141" s="274"/>
      <c r="Z141" s="275"/>
      <c r="AA141" s="108">
        <f>M141-J141</f>
        <v>-353.78486055776875</v>
      </c>
      <c r="AB141" s="151">
        <f>M141/J141</f>
        <v>0.8820717131474104</v>
      </c>
      <c r="AC141" s="276">
        <f>AB157</f>
        <v>0.88773959215830245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3341</v>
      </c>
      <c r="G142" s="94">
        <f t="shared" si="49"/>
        <v>55794.7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2937.8602833414748</v>
      </c>
      <c r="N142" s="98">
        <f>M142/L142</f>
        <v>979.28676111382492</v>
      </c>
      <c r="O142" s="100">
        <f>L142-I142</f>
        <v>0</v>
      </c>
      <c r="P142" s="101">
        <f>N142-K142</f>
        <v>-120.71323888617508</v>
      </c>
      <c r="Q142" s="102">
        <f>N142/K142</f>
        <v>0.89026069192165902</v>
      </c>
      <c r="R142" s="272"/>
      <c r="S142" s="1">
        <v>0.75277777777777777</v>
      </c>
      <c r="T142" s="2">
        <v>0.80016203703703703</v>
      </c>
      <c r="U142" s="103">
        <v>4.9999999999999822</v>
      </c>
      <c r="V142" s="104">
        <v>68.233333333333348</v>
      </c>
      <c r="W142" s="105"/>
      <c r="X142" s="106"/>
      <c r="Y142" s="264"/>
      <c r="Z142" s="265"/>
      <c r="AA142" s="110">
        <f>M142-J142</f>
        <v>-362.13971665852523</v>
      </c>
      <c r="AB142" s="102">
        <f>M142/J142</f>
        <v>0.89026069192165902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6096</v>
      </c>
      <c r="G143" s="94">
        <f t="shared" si="49"/>
        <v>109057.44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2938.224661935998</v>
      </c>
      <c r="N143" s="98">
        <f>M143/L143</f>
        <v>734.55616548399951</v>
      </c>
      <c r="O143" s="100">
        <f>L143-I143</f>
        <v>0</v>
      </c>
      <c r="P143" s="101">
        <f>N143-K143</f>
        <v>-90.443834516000493</v>
      </c>
      <c r="Q143" s="102">
        <f>N143/K143</f>
        <v>0.89037110967757516</v>
      </c>
      <c r="R143" s="272"/>
      <c r="S143" s="1">
        <v>0.80347222222222214</v>
      </c>
      <c r="T143" s="2">
        <v>0.88991898148148152</v>
      </c>
      <c r="U143" s="103">
        <v>4.7666666666665591</v>
      </c>
      <c r="V143" s="104">
        <v>124.4833333333335</v>
      </c>
      <c r="W143" s="105"/>
      <c r="X143" s="106"/>
      <c r="Y143" s="264"/>
      <c r="Z143" s="265"/>
      <c r="AA143" s="110">
        <f>M143-J143</f>
        <v>-361.77533806400197</v>
      </c>
      <c r="AB143" s="102">
        <f>M143/J143</f>
        <v>0.89037110967757516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2840.7666949065679</v>
      </c>
      <c r="N157" s="138">
        <f>M157/L157</f>
        <v>774.75455315633667</v>
      </c>
      <c r="O157" s="139">
        <f>L157-I157</f>
        <v>0</v>
      </c>
      <c r="P157" s="140">
        <f>N157-K157</f>
        <v>-97.972719570936079</v>
      </c>
      <c r="Q157" s="141">
        <f>N157/K157</f>
        <v>0.88773959215830245</v>
      </c>
      <c r="R157" s="273"/>
      <c r="S157" s="142">
        <f>S141</f>
        <v>0.70863425925925927</v>
      </c>
      <c r="T157" s="143">
        <f>INDEX(T141:T156,COUNTA(T141:T156))</f>
        <v>0.88991898148148152</v>
      </c>
      <c r="U157" s="144"/>
      <c r="V157" s="155"/>
      <c r="W157" s="88"/>
      <c r="X157" s="90"/>
      <c r="Y157" s="260"/>
      <c r="Z157" s="261"/>
      <c r="AA157" s="156">
        <f>M157-J157</f>
        <v>-359.23330509343214</v>
      </c>
      <c r="AB157" s="141">
        <f>M157/J157</f>
        <v>0.88773959215830245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2033</v>
      </c>
      <c r="G158" s="158">
        <f t="shared" ref="G158:G160" si="54">E158*F158</f>
        <v>45295.240000000005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2941.6398713826457</v>
      </c>
      <c r="N158" s="162">
        <f>M158/L158</f>
        <v>588.32797427652918</v>
      </c>
      <c r="O158" s="164">
        <f>L158-I158</f>
        <v>0</v>
      </c>
      <c r="P158" s="165">
        <f>N158-K158</f>
        <v>-71.672025723470824</v>
      </c>
      <c r="Q158" s="151">
        <f>N158/K158</f>
        <v>0.89140602163110483</v>
      </c>
      <c r="R158" s="271">
        <f>Q174</f>
        <v>0.89072776577432966</v>
      </c>
      <c r="S158" s="166">
        <v>0.70833333333333337</v>
      </c>
      <c r="T158" s="167">
        <v>0.73712962962962958</v>
      </c>
      <c r="U158" s="168"/>
      <c r="V158" s="169">
        <v>41.466666666666541</v>
      </c>
      <c r="W158" s="172"/>
      <c r="X158" s="150"/>
      <c r="Y158" s="274"/>
      <c r="Z158" s="275"/>
      <c r="AA158" s="108">
        <f>M158-J158</f>
        <v>-358.36012861735435</v>
      </c>
      <c r="AB158" s="151">
        <f>M158/J158</f>
        <v>0.89140602163110472</v>
      </c>
      <c r="AC158" s="276">
        <f>AB174</f>
        <v>0.89072776577432966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1316</v>
      </c>
      <c r="G159" s="94">
        <f t="shared" si="54"/>
        <v>23924.880000000001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2938.9578163771725</v>
      </c>
      <c r="N159" s="98">
        <f>M159/L159</f>
        <v>734.73945409429314</v>
      </c>
      <c r="O159" s="100">
        <f>L159-I159</f>
        <v>0</v>
      </c>
      <c r="P159" s="101">
        <f>N159-K159</f>
        <v>-90.260545905706863</v>
      </c>
      <c r="Q159" s="102">
        <f>N159/K159</f>
        <v>0.89059327769005225</v>
      </c>
      <c r="R159" s="272"/>
      <c r="S159" s="1">
        <v>0.74037037037037035</v>
      </c>
      <c r="T159" s="2">
        <v>0.75902777777777775</v>
      </c>
      <c r="U159" s="103">
        <v>4.6666666666667034</v>
      </c>
      <c r="V159" s="104">
        <v>26.866666666666656</v>
      </c>
      <c r="W159" s="105"/>
      <c r="X159" s="106"/>
      <c r="Y159" s="264"/>
      <c r="Z159" s="265"/>
      <c r="AA159" s="110">
        <f>M159-J159</f>
        <v>-361.04218362282745</v>
      </c>
      <c r="AB159" s="102">
        <f>M159/J159</f>
        <v>0.89059327769005225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9801</v>
      </c>
      <c r="G160" s="94">
        <f t="shared" si="54"/>
        <v>163284.66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2937.6071934060446</v>
      </c>
      <c r="N160" s="98">
        <f>M160/L160</f>
        <v>734.40179835151116</v>
      </c>
      <c r="O160" s="100">
        <f>L160-I160</f>
        <v>0</v>
      </c>
      <c r="P160" s="101">
        <f>N160-K160</f>
        <v>-90.598201648488839</v>
      </c>
      <c r="Q160" s="102">
        <f>N160/K160</f>
        <v>0.89018399800183168</v>
      </c>
      <c r="R160" s="272"/>
      <c r="S160" s="1">
        <v>0.76249999999999996</v>
      </c>
      <c r="T160" s="2">
        <v>0.90151620370370367</v>
      </c>
      <c r="U160" s="103">
        <v>4.9999999999999822</v>
      </c>
      <c r="V160" s="104">
        <v>200.18333333333334</v>
      </c>
      <c r="W160" s="105"/>
      <c r="X160" s="106"/>
      <c r="Y160" s="264"/>
      <c r="Z160" s="265"/>
      <c r="AA160" s="110">
        <f>M160-J160</f>
        <v>-362.39280659395536</v>
      </c>
      <c r="AB160" s="102">
        <f>M160/J160</f>
        <v>0.89018399800183168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2939.4016270552879</v>
      </c>
      <c r="N174" s="138">
        <f>M174/L174</f>
        <v>678.32345239737413</v>
      </c>
      <c r="O174" s="139">
        <f>L174-I174</f>
        <v>0</v>
      </c>
      <c r="P174" s="140">
        <f>N174-K174</f>
        <v>-83.215009141087421</v>
      </c>
      <c r="Q174" s="141">
        <f>N174/K174</f>
        <v>0.89072776577432966</v>
      </c>
      <c r="R174" s="273"/>
      <c r="S174" s="142">
        <f>S158</f>
        <v>0.70833333333333337</v>
      </c>
      <c r="T174" s="143">
        <f>INDEX(T158:T173,COUNTA(T158:T173))</f>
        <v>0.90151620370370367</v>
      </c>
      <c r="U174" s="144"/>
      <c r="V174" s="155"/>
      <c r="W174" s="88"/>
      <c r="X174" s="90"/>
      <c r="Y174" s="260"/>
      <c r="Z174" s="261"/>
      <c r="AA174" s="156">
        <f>M174-J174</f>
        <v>-360.59837294471208</v>
      </c>
      <c r="AB174" s="141">
        <f>M174/J174</f>
        <v>0.89072776577432966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1350</v>
      </c>
      <c r="G175" s="158">
        <f t="shared" ref="G175:G178" si="59">E175*F175</f>
        <v>18940.5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2671.7976910390421</v>
      </c>
      <c r="N175" s="162">
        <f>M175/L175</f>
        <v>890.59923034634733</v>
      </c>
      <c r="O175" s="164">
        <f>L175-I175</f>
        <v>0</v>
      </c>
      <c r="P175" s="165">
        <f>N175-K175</f>
        <v>-109.40076965365267</v>
      </c>
      <c r="Q175" s="151">
        <f>N175/K175</f>
        <v>0.89059923034634736</v>
      </c>
      <c r="R175" s="271">
        <f>Q191</f>
        <v>0.88289132567948903</v>
      </c>
      <c r="S175" s="166">
        <v>0.70833333333333337</v>
      </c>
      <c r="T175" s="167">
        <v>0.72938657407407403</v>
      </c>
      <c r="U175" s="168"/>
      <c r="V175" s="169">
        <v>30.316666666666556</v>
      </c>
      <c r="W175" s="172"/>
      <c r="X175" s="150"/>
      <c r="Y175" s="274"/>
      <c r="Z175" s="275"/>
      <c r="AA175" s="108">
        <f>M175-J175</f>
        <v>-328.20230896095791</v>
      </c>
      <c r="AB175" s="151">
        <f>M175/J175</f>
        <v>0.89059923034634736</v>
      </c>
      <c r="AC175" s="276">
        <f>AB191</f>
        <v>0.88289132567948903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2339</v>
      </c>
      <c r="G176" s="94">
        <f t="shared" si="59"/>
        <v>42523.02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2672.294509679467</v>
      </c>
      <c r="N176" s="98">
        <f>M176/L176</f>
        <v>668.07362741986674</v>
      </c>
      <c r="O176" s="100">
        <f>L176-I176</f>
        <v>0</v>
      </c>
      <c r="P176" s="101">
        <f>N176-K176</f>
        <v>-81.926372580133261</v>
      </c>
      <c r="Q176" s="102">
        <f>N176/K176</f>
        <v>0.8907648365598223</v>
      </c>
      <c r="R176" s="272"/>
      <c r="S176" s="1">
        <v>0.7399189814814815</v>
      </c>
      <c r="T176" s="2">
        <v>0.77638888888888891</v>
      </c>
      <c r="U176" s="103">
        <v>15.166666666666746</v>
      </c>
      <c r="V176" s="104">
        <v>52.516666666666666</v>
      </c>
      <c r="W176" s="105"/>
      <c r="X176" s="106"/>
      <c r="Y176" s="264"/>
      <c r="Z176" s="265"/>
      <c r="AA176" s="110">
        <f>M176-J176</f>
        <v>-327.70549032053304</v>
      </c>
      <c r="AB176" s="102">
        <f>M176/J176</f>
        <v>0.8907648365598223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6059</v>
      </c>
      <c r="G177" s="94">
        <f t="shared" si="59"/>
        <v>86522.51999999999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3108.5079093629738</v>
      </c>
      <c r="N177" s="98">
        <f>M177/L177</f>
        <v>1036.1693031209913</v>
      </c>
      <c r="O177" s="100">
        <f>L177-I177</f>
        <v>0</v>
      </c>
      <c r="P177" s="101">
        <f>N177-K177</f>
        <v>-163.83069687900866</v>
      </c>
      <c r="Q177" s="102">
        <f>N177/K177</f>
        <v>0.8634744192674928</v>
      </c>
      <c r="R177" s="272"/>
      <c r="S177" s="1">
        <v>0.78684027777777776</v>
      </c>
      <c r="T177" s="2">
        <v>0.86805555555555558</v>
      </c>
      <c r="U177" s="103">
        <v>15.049999999999955</v>
      </c>
      <c r="V177" s="104">
        <v>116.95000000000006</v>
      </c>
      <c r="W177" s="105">
        <v>0.86805555555555558</v>
      </c>
      <c r="X177" s="106">
        <v>0.9194444444444444</v>
      </c>
      <c r="Y177" s="264"/>
      <c r="Z177" s="265"/>
      <c r="AA177" s="110">
        <f>M177-J177</f>
        <v>-491.49209063702619</v>
      </c>
      <c r="AB177" s="102">
        <f>M177/J177</f>
        <v>0.86347441926749269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7991</v>
      </c>
      <c r="G178" s="94">
        <f t="shared" si="59"/>
        <v>112113.73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2671.8305934800796</v>
      </c>
      <c r="N178" s="98">
        <f>M178/L178</f>
        <v>890.61019782669325</v>
      </c>
      <c r="O178" s="100">
        <f>L178-I178</f>
        <v>0</v>
      </c>
      <c r="P178" s="101">
        <f>N178-K178</f>
        <v>-109.38980217330675</v>
      </c>
      <c r="Q178" s="102">
        <f>N178/K178</f>
        <v>0.89061019782669326</v>
      </c>
      <c r="R178" s="272"/>
      <c r="S178" s="1">
        <v>0.9194444444444444</v>
      </c>
      <c r="T178" s="2">
        <v>1.0440624999999999</v>
      </c>
      <c r="U178" s="103">
        <v>73.999999999999901</v>
      </c>
      <c r="V178" s="104">
        <v>179.4499999999999</v>
      </c>
      <c r="W178" s="105"/>
      <c r="X178" s="106"/>
      <c r="Y178" s="264"/>
      <c r="Z178" s="265"/>
      <c r="AA178" s="110">
        <f>M178-J178</f>
        <v>-328.16940651992036</v>
      </c>
      <c r="AB178" s="102">
        <f>M178/J178</f>
        <v>0.89061019782669326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2781.1076758903905</v>
      </c>
      <c r="N191" s="138">
        <f t="shared" ref="N191:N197" si="63">M191/L191</f>
        <v>855.72543873550478</v>
      </c>
      <c r="O191" s="139">
        <f t="shared" ref="O191:O197" si="64">L191-I191</f>
        <v>0</v>
      </c>
      <c r="P191" s="140">
        <f t="shared" ref="P191:P197" si="65">N191-K191</f>
        <v>-113.5053304952645</v>
      </c>
      <c r="Q191" s="141">
        <f t="shared" ref="Q191:Q197" si="66">N191/K191</f>
        <v>0.88289132567948903</v>
      </c>
      <c r="R191" s="273"/>
      <c r="S191" s="142">
        <f>S175</f>
        <v>0.70833333333333337</v>
      </c>
      <c r="T191" s="143">
        <f>INDEX(T175:T190,COUNTA(T175:T190))</f>
        <v>1.0440624999999999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-368.89232410960949</v>
      </c>
      <c r="AB191" s="141">
        <f t="shared" ref="AB191:AB197" si="68">M191/J191</f>
        <v>0.88289132567948903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1200</v>
      </c>
      <c r="G192" s="158">
        <f t="shared" ref="G192:G197" si="69">E192*F192</f>
        <v>21816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3110.1511879049754</v>
      </c>
      <c r="N192" s="162">
        <f t="shared" si="63"/>
        <v>1036.7170626349919</v>
      </c>
      <c r="O192" s="164">
        <f t="shared" si="64"/>
        <v>0</v>
      </c>
      <c r="P192" s="165">
        <f t="shared" si="65"/>
        <v>-163.28293736500814</v>
      </c>
      <c r="Q192" s="151">
        <f t="shared" si="66"/>
        <v>0.86393088552915986</v>
      </c>
      <c r="R192" s="271">
        <f>Q208</f>
        <v>0.86907416982184993</v>
      </c>
      <c r="S192" s="166">
        <v>0.70833333333333337</v>
      </c>
      <c r="T192" s="167">
        <v>0.72440972222222222</v>
      </c>
      <c r="U192" s="168"/>
      <c r="V192" s="169">
        <v>23.149999999999942</v>
      </c>
      <c r="W192" s="167"/>
      <c r="X192" s="170"/>
      <c r="Y192" s="274"/>
      <c r="Z192" s="275"/>
      <c r="AA192" s="173">
        <f t="shared" si="67"/>
        <v>-489.84881209502464</v>
      </c>
      <c r="AB192" s="151">
        <f t="shared" si="68"/>
        <v>0.86393088552915986</v>
      </c>
      <c r="AC192" s="276">
        <f>AB208</f>
        <v>0.86907416982185004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1869</v>
      </c>
      <c r="G193" s="94">
        <f t="shared" si="69"/>
        <v>33978.42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3107.8060046189294</v>
      </c>
      <c r="N193" s="98">
        <f t="shared" si="63"/>
        <v>1035.9353348729765</v>
      </c>
      <c r="O193" s="100">
        <f t="shared" si="64"/>
        <v>0</v>
      </c>
      <c r="P193" s="101">
        <f t="shared" si="65"/>
        <v>-164.06466512702355</v>
      </c>
      <c r="Q193" s="102">
        <f t="shared" si="66"/>
        <v>0.86327944572748039</v>
      </c>
      <c r="R193" s="272"/>
      <c r="S193" s="1">
        <v>0.73472222222222217</v>
      </c>
      <c r="T193" s="2">
        <v>0.7597800925925926</v>
      </c>
      <c r="U193" s="103">
        <v>14.849999999999923</v>
      </c>
      <c r="V193" s="104">
        <v>36.083333333333428</v>
      </c>
      <c r="W193" s="105"/>
      <c r="X193" s="112"/>
      <c r="Y193" s="264"/>
      <c r="Z193" s="265"/>
      <c r="AA193" s="174">
        <f t="shared" si="67"/>
        <v>-492.19399538107064</v>
      </c>
      <c r="AB193" s="102">
        <f t="shared" si="68"/>
        <v>0.86327944572748039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3079</v>
      </c>
      <c r="G194" s="94">
        <f t="shared" si="69"/>
        <v>76420.78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2907.0023603461832</v>
      </c>
      <c r="N194" s="98">
        <f t="shared" si="63"/>
        <v>726.7505900865458</v>
      </c>
      <c r="O194" s="100">
        <f t="shared" si="64"/>
        <v>0</v>
      </c>
      <c r="P194" s="101">
        <f t="shared" si="65"/>
        <v>-98.249409913454201</v>
      </c>
      <c r="Q194" s="102">
        <f t="shared" si="66"/>
        <v>0.88090980616551007</v>
      </c>
      <c r="R194" s="272"/>
      <c r="S194" s="1">
        <v>0.77045138888888887</v>
      </c>
      <c r="T194" s="2">
        <v>0.81458333333333333</v>
      </c>
      <c r="U194" s="103">
        <v>15.366666666666617</v>
      </c>
      <c r="V194" s="104">
        <v>63.550000000000026</v>
      </c>
      <c r="W194" s="105"/>
      <c r="X194" s="112"/>
      <c r="Y194" s="264"/>
      <c r="Z194" s="265"/>
      <c r="AA194" s="174">
        <f t="shared" si="67"/>
        <v>-392.9976396538168</v>
      </c>
      <c r="AB194" s="102">
        <f t="shared" si="68"/>
        <v>0.88090980616551007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2579</v>
      </c>
      <c r="G195" s="94">
        <f t="shared" si="69"/>
        <v>64552.37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2907.7356717820167</v>
      </c>
      <c r="N195" s="98">
        <f t="shared" si="63"/>
        <v>726.93391794550416</v>
      </c>
      <c r="O195" s="100">
        <f t="shared" si="64"/>
        <v>0</v>
      </c>
      <c r="P195" s="101">
        <f t="shared" si="65"/>
        <v>-98.066082054495837</v>
      </c>
      <c r="Q195" s="102">
        <f t="shared" si="66"/>
        <v>0.88113202175212624</v>
      </c>
      <c r="R195" s="272"/>
      <c r="S195" s="1">
        <v>0.82499999999999996</v>
      </c>
      <c r="T195" s="2">
        <v>0.86195601851851855</v>
      </c>
      <c r="U195" s="103">
        <v>14.999999999999947</v>
      </c>
      <c r="V195" s="104">
        <v>53.216666666666782</v>
      </c>
      <c r="W195" s="105">
        <v>0.86195601851851855</v>
      </c>
      <c r="X195" s="106">
        <v>0.91677083333333331</v>
      </c>
      <c r="Y195" s="264"/>
      <c r="Z195" s="265"/>
      <c r="AA195" s="174">
        <f t="shared" si="67"/>
        <v>-392.26432821798335</v>
      </c>
      <c r="AB195" s="102">
        <f t="shared" si="68"/>
        <v>0.88113202175212624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3102</v>
      </c>
      <c r="G196" s="94">
        <f t="shared" si="69"/>
        <v>56394.36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3109.7744360902211</v>
      </c>
      <c r="N196" s="98">
        <f t="shared" si="63"/>
        <v>1036.5914786967403</v>
      </c>
      <c r="O196" s="100">
        <f t="shared" si="64"/>
        <v>0</v>
      </c>
      <c r="P196" s="101">
        <f t="shared" si="65"/>
        <v>-163.4085213032597</v>
      </c>
      <c r="Q196" s="102">
        <f t="shared" si="66"/>
        <v>0.86382623224728361</v>
      </c>
      <c r="R196" s="272"/>
      <c r="S196" s="1">
        <v>0.91677083333333331</v>
      </c>
      <c r="T196" s="2">
        <v>0.95833333333333337</v>
      </c>
      <c r="U196" s="103">
        <v>78.933333333333252</v>
      </c>
      <c r="V196" s="104">
        <v>59.85000000000008</v>
      </c>
      <c r="W196" s="105"/>
      <c r="X196" s="106"/>
      <c r="Y196" s="264"/>
      <c r="Z196" s="265"/>
      <c r="AA196" s="174">
        <f t="shared" si="67"/>
        <v>-490.22556390977888</v>
      </c>
      <c r="AB196" s="102">
        <f t="shared" si="68"/>
        <v>0.86382623224728361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5775</v>
      </c>
      <c r="G197" s="114">
        <f t="shared" si="69"/>
        <v>82467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3108.0879055165224</v>
      </c>
      <c r="N197" s="98">
        <f t="shared" si="63"/>
        <v>1036.0293018388409</v>
      </c>
      <c r="O197" s="100">
        <f t="shared" si="64"/>
        <v>0</v>
      </c>
      <c r="P197" s="101">
        <f t="shared" si="65"/>
        <v>-163.97069816115913</v>
      </c>
      <c r="Q197" s="102">
        <f t="shared" si="66"/>
        <v>0.86335775153236738</v>
      </c>
      <c r="R197" s="272"/>
      <c r="S197" s="1">
        <v>0.96875</v>
      </c>
      <c r="T197" s="2">
        <v>1.0461689814814814</v>
      </c>
      <c r="U197" s="103">
        <v>14.999999999999947</v>
      </c>
      <c r="V197" s="104">
        <v>111.48333333333323</v>
      </c>
      <c r="W197" s="105"/>
      <c r="X197" s="3"/>
      <c r="Y197" s="264"/>
      <c r="Z197" s="265"/>
      <c r="AA197" s="174">
        <f t="shared" si="67"/>
        <v>-491.91209448347763</v>
      </c>
      <c r="AB197" s="102">
        <f t="shared" si="68"/>
        <v>0.86335775153236738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3041.759594376475</v>
      </c>
      <c r="N208" s="138">
        <f>M208/L208</f>
        <v>912.52787831294245</v>
      </c>
      <c r="O208" s="139">
        <f>L208-I208</f>
        <v>0</v>
      </c>
      <c r="P208" s="140">
        <f>N208-K208</f>
        <v>-137.47212168705755</v>
      </c>
      <c r="Q208" s="141">
        <f>N208/K208</f>
        <v>0.86907416982184993</v>
      </c>
      <c r="R208" s="273"/>
      <c r="S208" s="142">
        <f>S192</f>
        <v>0.70833333333333337</v>
      </c>
      <c r="T208" s="143">
        <f>INDEX(T192:T207,COUNTA(T192:T207))</f>
        <v>1.0461689814814814</v>
      </c>
      <c r="U208" s="144"/>
      <c r="V208" s="155"/>
      <c r="W208" s="134"/>
      <c r="X208" s="138"/>
      <c r="Y208" s="260"/>
      <c r="Z208" s="261"/>
      <c r="AA208" s="176">
        <f>M208-J208</f>
        <v>-458.24040562352502</v>
      </c>
      <c r="AB208" s="141">
        <f>M208/J208</f>
        <v>0.86907416982185004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269" priority="1" operator="greaterThan">
      <formula>0</formula>
    </cfRule>
  </conditionalFormatting>
  <conditionalFormatting sqref="P5:P208 AA5:AA208">
    <cfRule type="cellIs" dxfId="268" priority="4" operator="lessThan">
      <formula>0</formula>
    </cfRule>
  </conditionalFormatting>
  <conditionalFormatting sqref="Q5:Q208 AB5:AB208">
    <cfRule type="cellIs" dxfId="267" priority="2" operator="greaterThan">
      <formula>1</formula>
    </cfRule>
    <cfRule type="cellIs" dxfId="266" priority="3" operator="lessThan">
      <formula>0.8</formula>
    </cfRule>
  </conditionalFormatting>
  <conditionalFormatting sqref="AC5:AC23 R5:R208 AC124:AC129">
    <cfRule type="cellIs" dxfId="265" priority="5" operator="lessThan">
      <formula>0.8</formula>
    </cfRule>
  </conditionalFormatting>
  <conditionalFormatting sqref="AC29:AC37">
    <cfRule type="cellIs" dxfId="264" priority="15" operator="lessThan">
      <formula>0.8</formula>
    </cfRule>
  </conditionalFormatting>
  <conditionalFormatting sqref="AC39:AC44">
    <cfRule type="cellIs" dxfId="263" priority="14" operator="lessThan">
      <formula>0.8</formula>
    </cfRule>
  </conditionalFormatting>
  <conditionalFormatting sqref="AC56:AC61">
    <cfRule type="cellIs" dxfId="262" priority="8" operator="lessThan">
      <formula>0.8</formula>
    </cfRule>
  </conditionalFormatting>
  <conditionalFormatting sqref="AC73">
    <cfRule type="cellIs" dxfId="261" priority="13" operator="lessThan">
      <formula>0.8</formula>
    </cfRule>
  </conditionalFormatting>
  <conditionalFormatting sqref="AC90">
    <cfRule type="cellIs" dxfId="260" priority="7" operator="lessThan">
      <formula>0.8</formula>
    </cfRule>
  </conditionalFormatting>
  <conditionalFormatting sqref="AC107:AC112">
    <cfRule type="cellIs" dxfId="259" priority="6" operator="lessThan">
      <formula>0.8</formula>
    </cfRule>
  </conditionalFormatting>
  <conditionalFormatting sqref="AC141">
    <cfRule type="cellIs" dxfId="258" priority="12" operator="lessThan">
      <formula>0.8</formula>
    </cfRule>
  </conditionalFormatting>
  <conditionalFormatting sqref="AC158">
    <cfRule type="cellIs" dxfId="257" priority="11" operator="lessThan">
      <formula>0.8</formula>
    </cfRule>
  </conditionalFormatting>
  <conditionalFormatting sqref="AC175">
    <cfRule type="cellIs" dxfId="256" priority="10" operator="lessThan">
      <formula>0.8</formula>
    </cfRule>
  </conditionalFormatting>
  <conditionalFormatting sqref="AC192:AC197">
    <cfRule type="cellIs" dxfId="255" priority="9" operator="lessThan">
      <formula>0.8</formula>
    </cfRule>
  </conditionalFormatting>
  <dataValidations count="1">
    <dataValidation type="list" allowBlank="1" showInputMessage="1" showErrorMessage="1" sqref="Y5:Z208" xr:uid="{21F3F964-787C-452C-A1E4-618562B31C91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7C01-C12C-45F1-9924-2D867F04C16F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38" sqref="P38"/>
      <selection pane="bottomLeft" activeCell="P38" sqref="P38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101347</v>
      </c>
      <c r="E1" s="76" t="s">
        <v>3</v>
      </c>
      <c r="F1" s="77">
        <f>SUM(G5:G157)</f>
        <v>4850187.6800000006</v>
      </c>
      <c r="G1" s="78" t="s">
        <v>73</v>
      </c>
      <c r="H1" s="79">
        <f>L21+L38+L55+L72+L89+L106+L123+L140+L157</f>
        <v>169.77380952380952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45970</v>
      </c>
      <c r="B2" s="323"/>
      <c r="C2" s="81" t="s">
        <v>34</v>
      </c>
      <c r="D2" s="82">
        <f>AVERAGE(N21,N38,N55,N72,N89,N106,N123,N140,N157)</f>
        <v>153.69177385278144</v>
      </c>
      <c r="E2" s="82" t="s">
        <v>80</v>
      </c>
      <c r="F2" s="83">
        <f>F1/D1</f>
        <v>47.857239780161237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3399</v>
      </c>
      <c r="G5" s="158">
        <f t="shared" ref="G5:G6" si="0">E5*F5</f>
        <v>66960.3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1077.5272983444872</v>
      </c>
      <c r="N5" s="162">
        <f>M5/L5</f>
        <v>82.88671525726825</v>
      </c>
      <c r="O5" s="178">
        <f>L5-I5</f>
        <v>0</v>
      </c>
      <c r="P5" s="179">
        <f>N5-K5</f>
        <v>-9.4209770504240566</v>
      </c>
      <c r="Q5" s="131">
        <f>N5/K5</f>
        <v>0.89793941528707277</v>
      </c>
      <c r="R5" s="272">
        <f>Q21</f>
        <v>0.89009474002608735</v>
      </c>
      <c r="S5" s="166">
        <v>0.25</v>
      </c>
      <c r="T5" s="167">
        <v>0.38143518518518521</v>
      </c>
      <c r="U5" s="168"/>
      <c r="V5" s="169">
        <v>189.26666666666671</v>
      </c>
      <c r="W5" s="86"/>
      <c r="X5" s="87"/>
      <c r="Y5" s="274"/>
      <c r="Z5" s="275"/>
      <c r="AA5" s="108">
        <f>M5-J5</f>
        <v>-122.47270165551276</v>
      </c>
      <c r="AB5" s="109">
        <f>M5/J5</f>
        <v>0.89793941528707266</v>
      </c>
      <c r="AC5" s="289">
        <f>AB21</f>
        <v>0.89009474002608746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3100</v>
      </c>
      <c r="G6" s="94">
        <f t="shared" si="0"/>
        <v>92907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2304.8327137546448</v>
      </c>
      <c r="N6" s="98">
        <f>M6/L6</f>
        <v>115.24163568773224</v>
      </c>
      <c r="O6" s="100">
        <f>L6-I6</f>
        <v>0</v>
      </c>
      <c r="P6" s="101">
        <f>N6-K6</f>
        <v>-14.758364312267759</v>
      </c>
      <c r="Q6" s="102">
        <f>N6/K6</f>
        <v>0.88647412067486342</v>
      </c>
      <c r="R6" s="272"/>
      <c r="S6" s="1">
        <v>0.49743055555555554</v>
      </c>
      <c r="T6" s="2">
        <v>0.55347222222222225</v>
      </c>
      <c r="U6" s="103">
        <v>58.249999999999993</v>
      </c>
      <c r="V6" s="104">
        <v>80.70000000000006</v>
      </c>
      <c r="W6" s="2"/>
      <c r="X6" s="106"/>
      <c r="Y6" s="264"/>
      <c r="Z6" s="265"/>
      <c r="AA6" s="110">
        <f>M6-J6</f>
        <v>-295.16728624535517</v>
      </c>
      <c r="AB6" s="111">
        <f>M6/J6</f>
        <v>0.88647412067486342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1691.1800060495661</v>
      </c>
      <c r="N21" s="138">
        <f>M21/L21</f>
        <v>102.49575794239794</v>
      </c>
      <c r="O21" s="139">
        <f>L21-I21</f>
        <v>0</v>
      </c>
      <c r="P21" s="140">
        <f>N21-K21</f>
        <v>-12.655757209117212</v>
      </c>
      <c r="Q21" s="141">
        <f>N21/K21</f>
        <v>0.89009474002608735</v>
      </c>
      <c r="R21" s="273"/>
      <c r="S21" s="142">
        <f>S5</f>
        <v>0.25</v>
      </c>
      <c r="T21" s="143">
        <f>INDEX(T5:T20,COUNTA(T5:T20))</f>
        <v>0.55347222222222225</v>
      </c>
      <c r="U21" s="144"/>
      <c r="V21" s="144"/>
      <c r="W21" s="145"/>
      <c r="X21" s="146"/>
      <c r="Y21" s="260"/>
      <c r="Z21" s="261"/>
      <c r="AA21" s="147">
        <f>M21-J21</f>
        <v>-208.81999395043385</v>
      </c>
      <c r="AB21" s="148">
        <f>M21/J21</f>
        <v>0.89009474002608746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4783</v>
      </c>
      <c r="G22" s="158">
        <f t="shared" ref="G22:G25" si="5">E22*F22</f>
        <v>271530.91000000003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1773.8539198516535</v>
      </c>
      <c r="N22" s="162">
        <f>M22/L22</f>
        <v>70.954156794066137</v>
      </c>
      <c r="O22" s="164">
        <f>L22-I22</f>
        <v>0</v>
      </c>
      <c r="P22" s="165">
        <f>N22-K22</f>
        <v>-9.0458432059338634</v>
      </c>
      <c r="Q22" s="151">
        <f>N22/K22</f>
        <v>0.88692695992582671</v>
      </c>
      <c r="R22" s="271">
        <f>Q38</f>
        <v>0.88658292189110921</v>
      </c>
      <c r="S22" s="166">
        <v>0.16681712962962963</v>
      </c>
      <c r="T22" s="167">
        <v>0.27916666666666667</v>
      </c>
      <c r="U22" s="168"/>
      <c r="V22" s="169">
        <v>161.78333333333333</v>
      </c>
      <c r="W22" s="180"/>
      <c r="X22" s="162"/>
      <c r="Y22" s="274"/>
      <c r="Z22" s="275"/>
      <c r="AA22" s="108">
        <f>M22-J22</f>
        <v>-226.14608014834653</v>
      </c>
      <c r="AB22" s="151">
        <f>M22/J22</f>
        <v>0.88692695992582671</v>
      </c>
      <c r="AC22" s="349">
        <f>AB38</f>
        <v>0.88658292189110921</v>
      </c>
    </row>
    <row r="23" spans="1:29" ht="15.75" customHeight="1">
      <c r="A23" s="267"/>
      <c r="B23" s="91" t="s">
        <v>159</v>
      </c>
      <c r="C23" s="350" t="s">
        <v>160</v>
      </c>
      <c r="D23" s="350"/>
      <c r="E23" s="92">
        <v>59.52</v>
      </c>
      <c r="F23" s="93">
        <v>5813</v>
      </c>
      <c r="G23" s="94">
        <f t="shared" si="5"/>
        <v>345989.76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1781.1558430504722</v>
      </c>
      <c r="N23" s="98">
        <f>M23/L23</f>
        <v>71.246233722018886</v>
      </c>
      <c r="O23" s="100">
        <f>L23-I23</f>
        <v>0</v>
      </c>
      <c r="P23" s="101">
        <f>N23-K23</f>
        <v>-8.7537662779811143</v>
      </c>
      <c r="Q23" s="102">
        <f>N23/K23</f>
        <v>0.89057792152523607</v>
      </c>
      <c r="R23" s="272"/>
      <c r="S23" s="1">
        <v>0.28346064814814814</v>
      </c>
      <c r="T23" s="2">
        <v>0.41944444444444445</v>
      </c>
      <c r="U23" s="103">
        <v>6.183333333333314</v>
      </c>
      <c r="V23" s="104">
        <v>195.81666666666669</v>
      </c>
      <c r="W23" s="105"/>
      <c r="X23" s="106"/>
      <c r="Y23" s="264"/>
      <c r="Z23" s="265"/>
      <c r="AA23" s="110">
        <f>M23-J23</f>
        <v>-218.84415694952781</v>
      </c>
      <c r="AB23" s="102">
        <f>M23/J23</f>
        <v>0.89057792152523607</v>
      </c>
      <c r="AC23" s="291"/>
    </row>
    <row r="24" spans="1:29" ht="15.75" customHeight="1">
      <c r="A24" s="267"/>
      <c r="B24" s="91" t="s">
        <v>156</v>
      </c>
      <c r="C24" s="350" t="s">
        <v>157</v>
      </c>
      <c r="D24" s="350"/>
      <c r="E24" s="92">
        <v>51.86</v>
      </c>
      <c r="F24" s="93">
        <v>1584</v>
      </c>
      <c r="G24" s="94">
        <f t="shared" si="5"/>
        <v>82146.240000000005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1764.3564356435652</v>
      </c>
      <c r="N24" s="98">
        <f>M24/L24</f>
        <v>70.574257425742601</v>
      </c>
      <c r="O24" s="100">
        <f>L24-I24</f>
        <v>0</v>
      </c>
      <c r="P24" s="101">
        <f>N24-K24</f>
        <v>-9.4257425742573986</v>
      </c>
      <c r="Q24" s="102">
        <f>N24/K24</f>
        <v>0.88217821782178252</v>
      </c>
      <c r="R24" s="272"/>
      <c r="S24" s="1">
        <v>0.42300925925925925</v>
      </c>
      <c r="T24" s="2">
        <v>0.46041666666666664</v>
      </c>
      <c r="U24" s="103">
        <v>5.1333333333333098</v>
      </c>
      <c r="V24" s="104">
        <v>53.866666666666639</v>
      </c>
      <c r="W24" s="105">
        <v>0.46041666666666664</v>
      </c>
      <c r="X24" s="106">
        <v>0.49999999999999989</v>
      </c>
      <c r="Y24" s="264"/>
      <c r="Z24" s="265"/>
      <c r="AA24" s="110">
        <f>M24-J24</f>
        <v>-235.64356435643481</v>
      </c>
      <c r="AB24" s="102">
        <f>M24/J24</f>
        <v>0.88217821782178263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3088</v>
      </c>
      <c r="G25" s="94">
        <f t="shared" si="5"/>
        <v>238825.92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1773.297176583183</v>
      </c>
      <c r="N25" s="98">
        <f>M25/L25</f>
        <v>70.931887063327324</v>
      </c>
      <c r="O25" s="100">
        <f>L25-I25</f>
        <v>0</v>
      </c>
      <c r="P25" s="101">
        <f>N25-K25</f>
        <v>-9.0681129366726765</v>
      </c>
      <c r="Q25" s="102">
        <f>N25/K25</f>
        <v>0.88664858829159154</v>
      </c>
      <c r="R25" s="272"/>
      <c r="S25" s="1">
        <v>0.49999999999999989</v>
      </c>
      <c r="T25" s="2">
        <v>0.57255787037037043</v>
      </c>
      <c r="U25" s="103">
        <v>56.999999999999879</v>
      </c>
      <c r="V25" s="104">
        <v>104.48333333333358</v>
      </c>
      <c r="W25" s="105"/>
      <c r="X25" s="106"/>
      <c r="Y25" s="264"/>
      <c r="Z25" s="265"/>
      <c r="AA25" s="110">
        <f>M25-J25</f>
        <v>-226.70282341681695</v>
      </c>
      <c r="AB25" s="102">
        <f>M25/J25</f>
        <v>0.88664858829159154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1773.1658437822184</v>
      </c>
      <c r="N38" s="138">
        <f t="shared" ref="N38:N44" si="10">M38/L38</f>
        <v>70.926633751288733</v>
      </c>
      <c r="O38" s="139">
        <f t="shared" ref="O38:O44" si="11">L38-I38</f>
        <v>0</v>
      </c>
      <c r="P38" s="140">
        <f t="shared" ref="P38:P44" si="12">N38-K38</f>
        <v>-9.0733662487112667</v>
      </c>
      <c r="Q38" s="141">
        <f t="shared" ref="Q38:Q44" si="13">N38/K38</f>
        <v>0.88658292189110921</v>
      </c>
      <c r="R38" s="273"/>
      <c r="S38" s="142">
        <f>S22</f>
        <v>0.16681712962962963</v>
      </c>
      <c r="T38" s="143">
        <f>INDEX(T22:T37,COUNTA(T22:T37))</f>
        <v>0.57255787037037043</v>
      </c>
      <c r="U38" s="144"/>
      <c r="V38" s="155"/>
      <c r="W38" s="134"/>
      <c r="X38" s="138"/>
      <c r="Y38" s="260"/>
      <c r="Z38" s="261"/>
      <c r="AA38" s="156">
        <f t="shared" ref="AA38:AA44" si="14">M38-J38</f>
        <v>-226.83415621778158</v>
      </c>
      <c r="AB38" s="141">
        <f t="shared" ref="AB38:AB44" si="15">M38/J38</f>
        <v>0.88658292189110921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4868</v>
      </c>
      <c r="G39" s="158">
        <f t="shared" ref="G39:G44" si="16">E39*F39</f>
        <v>278936.39999999997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 t="shared" ref="M39:M44" si="17">F39/V39*60</f>
        <v>1590.9940989559686</v>
      </c>
      <c r="N39" s="162">
        <f t="shared" si="10"/>
        <v>63.639763958238746</v>
      </c>
      <c r="O39" s="164">
        <f t="shared" si="11"/>
        <v>0</v>
      </c>
      <c r="P39" s="165">
        <f t="shared" si="12"/>
        <v>-8.3602360417612545</v>
      </c>
      <c r="Q39" s="151">
        <f t="shared" si="13"/>
        <v>0.88388561053109371</v>
      </c>
      <c r="R39" s="271">
        <f>Q55</f>
        <v>0.882833047317234</v>
      </c>
      <c r="S39" s="166">
        <v>0.16695601851851852</v>
      </c>
      <c r="T39" s="167">
        <v>0.29444444444444445</v>
      </c>
      <c r="U39" s="168"/>
      <c r="V39" s="169">
        <v>183.58333333333337</v>
      </c>
      <c r="W39" s="86"/>
      <c r="X39" s="87"/>
      <c r="Y39" s="274"/>
      <c r="Z39" s="275"/>
      <c r="AA39" s="108">
        <f t="shared" si="14"/>
        <v>-209.00590104403136</v>
      </c>
      <c r="AB39" s="151">
        <f t="shared" si="15"/>
        <v>0.88388561053109371</v>
      </c>
      <c r="AC39" s="349">
        <f>AB55</f>
        <v>0.882833047317234</v>
      </c>
    </row>
    <row r="40" spans="1:29" ht="15.75" customHeight="1">
      <c r="A40" s="280"/>
      <c r="B40" s="152" t="s">
        <v>156</v>
      </c>
      <c r="C40" s="262" t="s">
        <v>189</v>
      </c>
      <c r="D40" s="263"/>
      <c r="E40" s="92">
        <v>56.43</v>
      </c>
      <c r="F40" s="103">
        <v>2970</v>
      </c>
      <c r="G40" s="94">
        <f t="shared" si="16"/>
        <v>167597.1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1766.6886979510896</v>
      </c>
      <c r="N40" s="98">
        <f t="shared" si="10"/>
        <v>80.304031725049526</v>
      </c>
      <c r="O40" s="100">
        <f t="shared" si="11"/>
        <v>0</v>
      </c>
      <c r="P40" s="101">
        <f t="shared" si="12"/>
        <v>-10.60505918404138</v>
      </c>
      <c r="Q40" s="102">
        <f t="shared" si="13"/>
        <v>0.88334434897554481</v>
      </c>
      <c r="R40" s="272"/>
      <c r="S40" s="1">
        <v>0.29800925925925925</v>
      </c>
      <c r="T40" s="2">
        <v>0.36805555555555558</v>
      </c>
      <c r="U40" s="103">
        <v>5.1333333333333098</v>
      </c>
      <c r="V40" s="104">
        <v>100.86666666666672</v>
      </c>
      <c r="W40" s="105"/>
      <c r="X40" s="106"/>
      <c r="Y40" s="264"/>
      <c r="Z40" s="265"/>
      <c r="AA40" s="110">
        <f t="shared" si="14"/>
        <v>-233.31130204891042</v>
      </c>
      <c r="AB40" s="102">
        <f t="shared" si="15"/>
        <v>0.88334434897554481</v>
      </c>
      <c r="AC40" s="291"/>
    </row>
    <row r="41" spans="1:29" ht="15.75" customHeight="1">
      <c r="A41" s="280"/>
      <c r="B41" s="152" t="s">
        <v>159</v>
      </c>
      <c r="C41" s="262" t="s">
        <v>166</v>
      </c>
      <c r="D41" s="263"/>
      <c r="E41" s="92">
        <v>47.37</v>
      </c>
      <c r="F41" s="103">
        <v>1995</v>
      </c>
      <c r="G41" s="94">
        <f t="shared" si="16"/>
        <v>94503.15</v>
      </c>
      <c r="H41" s="95"/>
      <c r="I41" s="99">
        <v>21</v>
      </c>
      <c r="J41" s="97">
        <v>2000</v>
      </c>
      <c r="K41" s="98">
        <f t="shared" si="6"/>
        <v>95.238095238095241</v>
      </c>
      <c r="L41" s="99">
        <v>21</v>
      </c>
      <c r="M41" s="97">
        <f t="shared" si="17"/>
        <v>1763.3194205745142</v>
      </c>
      <c r="N41" s="98">
        <f t="shared" si="10"/>
        <v>83.967591455929252</v>
      </c>
      <c r="O41" s="100">
        <f t="shared" si="11"/>
        <v>0</v>
      </c>
      <c r="P41" s="101">
        <f t="shared" si="12"/>
        <v>-11.270503782165989</v>
      </c>
      <c r="Q41" s="102">
        <f t="shared" si="13"/>
        <v>0.88165971028725709</v>
      </c>
      <c r="R41" s="272"/>
      <c r="S41" s="1">
        <v>0.37160879629629628</v>
      </c>
      <c r="T41" s="2">
        <v>0.41875000000000001</v>
      </c>
      <c r="U41" s="103">
        <v>5.1166666666666138</v>
      </c>
      <c r="V41" s="104">
        <v>67.883333333333368</v>
      </c>
      <c r="W41" s="105"/>
      <c r="X41" s="106"/>
      <c r="Y41" s="264"/>
      <c r="Z41" s="265"/>
      <c r="AA41" s="110">
        <f t="shared" si="14"/>
        <v>-236.6805794254858</v>
      </c>
      <c r="AB41" s="102">
        <f t="shared" si="15"/>
        <v>0.88165971028725709</v>
      </c>
      <c r="AC41" s="291"/>
    </row>
    <row r="42" spans="1:29" ht="15.75" customHeight="1">
      <c r="A42" s="280"/>
      <c r="B42" s="152" t="s">
        <v>156</v>
      </c>
      <c r="C42" s="262" t="s">
        <v>199</v>
      </c>
      <c r="D42" s="263"/>
      <c r="E42" s="92">
        <v>57.3</v>
      </c>
      <c r="F42" s="103">
        <v>763</v>
      </c>
      <c r="G42" s="94">
        <f t="shared" si="16"/>
        <v>43719.9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 t="shared" si="17"/>
        <v>1764.1618497109839</v>
      </c>
      <c r="N42" s="98">
        <f t="shared" si="10"/>
        <v>88.208092485549201</v>
      </c>
      <c r="O42" s="100">
        <f t="shared" si="11"/>
        <v>0</v>
      </c>
      <c r="P42" s="101">
        <f t="shared" si="12"/>
        <v>-11.791907514450799</v>
      </c>
      <c r="Q42" s="102">
        <f t="shared" si="13"/>
        <v>0.88208092485549205</v>
      </c>
      <c r="R42" s="272"/>
      <c r="S42" s="1">
        <v>0.42295138888888889</v>
      </c>
      <c r="T42" s="2">
        <v>0.44097222222222221</v>
      </c>
      <c r="U42" s="103">
        <v>6.0499999999999865</v>
      </c>
      <c r="V42" s="104">
        <v>25.949999999999982</v>
      </c>
      <c r="W42" s="105"/>
      <c r="X42" s="106"/>
      <c r="Y42" s="264"/>
      <c r="Z42" s="265"/>
      <c r="AA42" s="110">
        <f t="shared" si="14"/>
        <v>-235.83815028901608</v>
      </c>
      <c r="AB42" s="102">
        <f t="shared" si="15"/>
        <v>0.88208092485549194</v>
      </c>
      <c r="AC42" s="291"/>
    </row>
    <row r="43" spans="1:29" ht="15.75" customHeight="1">
      <c r="A43" s="281"/>
      <c r="B43" s="152" t="s">
        <v>159</v>
      </c>
      <c r="C43" s="262" t="s">
        <v>209</v>
      </c>
      <c r="D43" s="263"/>
      <c r="E43" s="92">
        <v>59.36</v>
      </c>
      <c r="F43" s="103">
        <v>1832</v>
      </c>
      <c r="G43" s="94">
        <f t="shared" si="16"/>
        <v>108747.52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1765.7831325301188</v>
      </c>
      <c r="N43" s="98">
        <f t="shared" si="10"/>
        <v>88.289156626505942</v>
      </c>
      <c r="O43" s="100">
        <f t="shared" si="11"/>
        <v>0</v>
      </c>
      <c r="P43" s="101">
        <f t="shared" si="12"/>
        <v>-11.710843373494058</v>
      </c>
      <c r="Q43" s="102">
        <f t="shared" si="13"/>
        <v>0.88289156626505938</v>
      </c>
      <c r="R43" s="272"/>
      <c r="S43" s="1">
        <v>0.44444444444444442</v>
      </c>
      <c r="T43" s="2">
        <v>0.48767361111111113</v>
      </c>
      <c r="U43" s="103">
        <v>4.9999999999999822</v>
      </c>
      <c r="V43" s="104">
        <v>62.250000000000057</v>
      </c>
      <c r="W43" s="105">
        <v>0.48767361111111113</v>
      </c>
      <c r="X43" s="106">
        <v>0.52569444444444424</v>
      </c>
      <c r="Y43" s="264"/>
      <c r="Z43" s="265"/>
      <c r="AA43" s="110">
        <f t="shared" si="14"/>
        <v>-234.21686746988121</v>
      </c>
      <c r="AB43" s="102">
        <f t="shared" si="15"/>
        <v>0.88289156626505938</v>
      </c>
      <c r="AC43" s="291"/>
    </row>
    <row r="44" spans="1:29" ht="15.75" customHeight="1">
      <c r="A44" s="281"/>
      <c r="B44" s="152" t="s">
        <v>159</v>
      </c>
      <c r="C44" s="262" t="s">
        <v>219</v>
      </c>
      <c r="D44" s="263"/>
      <c r="E44" s="92">
        <v>53.76</v>
      </c>
      <c r="F44" s="103">
        <v>4269</v>
      </c>
      <c r="G44" s="114">
        <f t="shared" si="16"/>
        <v>229501.44</v>
      </c>
      <c r="H44" s="115"/>
      <c r="I44" s="99">
        <v>22</v>
      </c>
      <c r="J44" s="97">
        <v>2000</v>
      </c>
      <c r="K44" s="98">
        <f t="shared" si="6"/>
        <v>90.909090909090907</v>
      </c>
      <c r="L44" s="99">
        <v>22</v>
      </c>
      <c r="M44" s="97">
        <f t="shared" si="17"/>
        <v>1766.4827586206864</v>
      </c>
      <c r="N44" s="98">
        <f t="shared" si="10"/>
        <v>80.294670846394837</v>
      </c>
      <c r="O44" s="100">
        <f t="shared" si="11"/>
        <v>0</v>
      </c>
      <c r="P44" s="101">
        <f t="shared" si="12"/>
        <v>-10.61442006269607</v>
      </c>
      <c r="Q44" s="102">
        <f t="shared" si="13"/>
        <v>0.88324137931034319</v>
      </c>
      <c r="R44" s="272"/>
      <c r="S44" s="1">
        <v>0.52569444444444424</v>
      </c>
      <c r="T44" s="2">
        <v>0.62638888888888888</v>
      </c>
      <c r="U44" s="103">
        <v>54.749999999999687</v>
      </c>
      <c r="V44" s="104">
        <v>145.00000000000028</v>
      </c>
      <c r="W44" s="105"/>
      <c r="X44" s="106"/>
      <c r="Y44" s="264"/>
      <c r="Z44" s="265"/>
      <c r="AA44" s="110">
        <f t="shared" si="14"/>
        <v>-233.51724137931365</v>
      </c>
      <c r="AB44" s="102">
        <f t="shared" si="15"/>
        <v>0.88324137931034319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21.666666666666668</v>
      </c>
      <c r="J55" s="137">
        <f t="shared" si="18"/>
        <v>1966.6666666666667</v>
      </c>
      <c r="K55" s="138">
        <f t="shared" ref="K55" si="19">J55/I55</f>
        <v>90.769230769230774</v>
      </c>
      <c r="L55" s="136">
        <f t="shared" ref="L55:M55" si="20">AVERAGE(L39:L54)</f>
        <v>21.666666666666668</v>
      </c>
      <c r="M55" s="137">
        <f t="shared" si="20"/>
        <v>1736.2383263905604</v>
      </c>
      <c r="N55" s="138">
        <f>M55/L55</f>
        <v>80.134076602641244</v>
      </c>
      <c r="O55" s="139">
        <f>L55-I55</f>
        <v>0</v>
      </c>
      <c r="P55" s="140">
        <f>N55-K55</f>
        <v>-10.63515416658953</v>
      </c>
      <c r="Q55" s="141">
        <f>N55/K55</f>
        <v>0.882833047317234</v>
      </c>
      <c r="R55" s="273"/>
      <c r="S55" s="142">
        <f>S39</f>
        <v>0.16695601851851852</v>
      </c>
      <c r="T55" s="143">
        <f>INDEX(T39:T54,COUNTA(T39:T54))</f>
        <v>0.62638888888888888</v>
      </c>
      <c r="U55" s="144"/>
      <c r="V55" s="155"/>
      <c r="W55" s="187"/>
      <c r="X55" s="188"/>
      <c r="Y55" s="260"/>
      <c r="Z55" s="261"/>
      <c r="AA55" s="156">
        <f>M55-J55</f>
        <v>-230.42834027610638</v>
      </c>
      <c r="AB55" s="141">
        <f>M55/J55</f>
        <v>0.882833047317234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2264</v>
      </c>
      <c r="G56" s="158">
        <f t="shared" ref="G56:G59" si="21">E56*F56</f>
        <v>134345.76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1764.9198787353835</v>
      </c>
      <c r="N56" s="162">
        <f>M56/L56</f>
        <v>73.538328280640982</v>
      </c>
      <c r="O56" s="164">
        <f>L56-I56</f>
        <v>0</v>
      </c>
      <c r="P56" s="165">
        <f>N56-K56</f>
        <v>-9.7950050526923462</v>
      </c>
      <c r="Q56" s="151">
        <f>N56/K56</f>
        <v>0.88245993936769185</v>
      </c>
      <c r="R56" s="271">
        <f>Q72</f>
        <v>0.88326604212284598</v>
      </c>
      <c r="S56" s="166">
        <v>0.25002314814814813</v>
      </c>
      <c r="T56" s="167">
        <v>0.3034722222222222</v>
      </c>
      <c r="U56" s="168"/>
      <c r="V56" s="169">
        <v>76.966666666666654</v>
      </c>
      <c r="W56" s="167"/>
      <c r="X56" s="170"/>
      <c r="Y56" s="274"/>
      <c r="Z56" s="275"/>
      <c r="AA56" s="108">
        <f>M56-J56</f>
        <v>-235.08012126461654</v>
      </c>
      <c r="AB56" s="151">
        <f>M56/J56</f>
        <v>0.88245993936769174</v>
      </c>
      <c r="AC56" s="276">
        <f>AB72</f>
        <v>0.88326604212284598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4325</v>
      </c>
      <c r="G57" s="94">
        <f t="shared" si="21"/>
        <v>253747.75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1772.1374914636922</v>
      </c>
      <c r="N57" s="98">
        <f>M57/L57</f>
        <v>73.839062144320508</v>
      </c>
      <c r="O57" s="100">
        <f>L57-I57</f>
        <v>0</v>
      </c>
      <c r="P57" s="101">
        <f>N57-K57</f>
        <v>-9.4942711890128209</v>
      </c>
      <c r="Q57" s="102">
        <f>N57/K57</f>
        <v>0.88606874573184613</v>
      </c>
      <c r="R57" s="272"/>
      <c r="S57" s="1">
        <v>0.30694444444444446</v>
      </c>
      <c r="T57" s="2">
        <v>0.40863425925925928</v>
      </c>
      <c r="U57" s="103">
        <v>5.0000000000000622</v>
      </c>
      <c r="V57" s="104">
        <v>146.43333333333334</v>
      </c>
      <c r="W57" s="105"/>
      <c r="X57" s="106"/>
      <c r="Y57" s="264"/>
      <c r="Z57" s="265"/>
      <c r="AA57" s="110">
        <f>M57-J57</f>
        <v>-227.86250853630781</v>
      </c>
      <c r="AB57" s="102">
        <f>M57/J57</f>
        <v>0.88606874573184613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3192</v>
      </c>
      <c r="G58" s="94">
        <f t="shared" si="21"/>
        <v>228387.59999999998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>F58/V58*60</f>
        <v>1764.0773718145538</v>
      </c>
      <c r="N58" s="98">
        <f>M58/L58</f>
        <v>73.503223825606412</v>
      </c>
      <c r="O58" s="100">
        <f>L58-I58</f>
        <v>0</v>
      </c>
      <c r="P58" s="101">
        <f>N58-K58</f>
        <v>-9.8301095077269167</v>
      </c>
      <c r="Q58" s="102">
        <f>N58/K58</f>
        <v>0.88203868590727696</v>
      </c>
      <c r="R58" s="272"/>
      <c r="S58" s="1">
        <v>0.41210648148148149</v>
      </c>
      <c r="T58" s="2">
        <v>0.48749999999999999</v>
      </c>
      <c r="U58" s="103">
        <v>4.9999999999999822</v>
      </c>
      <c r="V58" s="104">
        <v>108.56666666666663</v>
      </c>
      <c r="W58" s="105">
        <v>0.48749999999999999</v>
      </c>
      <c r="X58" s="106">
        <v>0.52777777777777768</v>
      </c>
      <c r="Y58" s="264"/>
      <c r="Z58" s="265"/>
      <c r="AA58" s="110">
        <f>M58-J58</f>
        <v>-235.92262818544623</v>
      </c>
      <c r="AB58" s="102">
        <f>M58/J58</f>
        <v>0.88203868590727685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4210</v>
      </c>
      <c r="G59" s="94">
        <f t="shared" si="21"/>
        <v>250663.4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1764.9935949691383</v>
      </c>
      <c r="N59" s="98">
        <f>M59/L59</f>
        <v>76.738851955179925</v>
      </c>
      <c r="O59" s="100">
        <f>L59-I59</f>
        <v>0</v>
      </c>
      <c r="P59" s="101">
        <f>N59-K59</f>
        <v>-10.217669783950512</v>
      </c>
      <c r="Q59" s="102">
        <f>N59/K59</f>
        <v>0.88249679748456911</v>
      </c>
      <c r="R59" s="272"/>
      <c r="S59" s="1">
        <v>0.52777777777777768</v>
      </c>
      <c r="T59" s="2">
        <v>0.62716435185185182</v>
      </c>
      <c r="U59" s="103">
        <v>57.999999999999872</v>
      </c>
      <c r="V59" s="104">
        <v>143.11666666666676</v>
      </c>
      <c r="W59" s="105"/>
      <c r="X59" s="106"/>
      <c r="Y59" s="264"/>
      <c r="Z59" s="265"/>
      <c r="AA59" s="110">
        <f>M59-J59</f>
        <v>-235.00640503086174</v>
      </c>
      <c r="AB59" s="102">
        <f>M59/J59</f>
        <v>0.88249679748456911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23.75</v>
      </c>
      <c r="J72" s="137">
        <f t="shared" si="22"/>
        <v>2000</v>
      </c>
      <c r="K72" s="138">
        <f t="shared" ref="K72" si="23">J72/I72</f>
        <v>84.21052631578948</v>
      </c>
      <c r="L72" s="136">
        <f t="shared" ref="L72:M72" si="24">AVERAGE(L56:L71)</f>
        <v>23.75</v>
      </c>
      <c r="M72" s="137">
        <f t="shared" si="24"/>
        <v>1766.532084245692</v>
      </c>
      <c r="N72" s="138">
        <f t="shared" ref="N72:N79" si="25">M72/L72</f>
        <v>74.380298284029138</v>
      </c>
      <c r="O72" s="139">
        <f t="shared" ref="O72:O79" si="26">L72-I72</f>
        <v>0</v>
      </c>
      <c r="P72" s="140">
        <f t="shared" ref="P72:P79" si="27">N72-K72</f>
        <v>-9.8302280317603419</v>
      </c>
      <c r="Q72" s="141">
        <f t="shared" ref="Q72:Q79" si="28">N72/K72</f>
        <v>0.88326604212284598</v>
      </c>
      <c r="R72" s="273"/>
      <c r="S72" s="142">
        <f>S56</f>
        <v>0.25002314814814813</v>
      </c>
      <c r="T72" s="143">
        <f>INDEX(T56:T71,COUNTA(T56:T71))</f>
        <v>0.62716435185185182</v>
      </c>
      <c r="U72" s="144"/>
      <c r="V72" s="155"/>
      <c r="W72" s="134"/>
      <c r="X72" s="138"/>
      <c r="Y72" s="260"/>
      <c r="Z72" s="261"/>
      <c r="AA72" s="156">
        <f t="shared" ref="AA72:AA79" si="29">M72-J72</f>
        <v>-233.46791575430802</v>
      </c>
      <c r="AB72" s="141">
        <f t="shared" ref="AB72:AB79" si="30">M72/J72</f>
        <v>0.88326604212284598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2596</v>
      </c>
      <c r="G73" s="158">
        <f t="shared" ref="G73:G79" si="31">E73*F73</f>
        <v>95688.56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3249.5132127955526</v>
      </c>
      <c r="N73" s="162">
        <f t="shared" si="25"/>
        <v>154.73872441883583</v>
      </c>
      <c r="O73" s="164">
        <f t="shared" si="26"/>
        <v>0</v>
      </c>
      <c r="P73" s="165">
        <f t="shared" si="27"/>
        <v>-16.689847009735587</v>
      </c>
      <c r="Q73" s="151">
        <f t="shared" si="28"/>
        <v>0.90264255910987579</v>
      </c>
      <c r="R73" s="271">
        <f>Q89</f>
        <v>0.88696969146889115</v>
      </c>
      <c r="S73" s="166">
        <v>0.25004629629629632</v>
      </c>
      <c r="T73" s="167">
        <v>0.28333333333333333</v>
      </c>
      <c r="U73" s="168"/>
      <c r="V73" s="169">
        <v>47.933333333333287</v>
      </c>
      <c r="W73" s="167"/>
      <c r="X73" s="170"/>
      <c r="Y73" s="274"/>
      <c r="Z73" s="275"/>
      <c r="AA73" s="108">
        <f t="shared" si="29"/>
        <v>-350.48678720444741</v>
      </c>
      <c r="AB73" s="151">
        <f t="shared" si="30"/>
        <v>0.90264255910987568</v>
      </c>
      <c r="AC73" s="276">
        <f>AB89</f>
        <v>0.88696969146889115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3231</v>
      </c>
      <c r="G74" s="94">
        <f t="shared" si="31"/>
        <v>124813.53000000001</v>
      </c>
      <c r="H74" s="95"/>
      <c r="I74" s="96">
        <v>20</v>
      </c>
      <c r="J74" s="97">
        <v>3600</v>
      </c>
      <c r="K74" s="98">
        <f t="shared" ref="K74:K109" si="33">J74/I74</f>
        <v>180</v>
      </c>
      <c r="L74" s="99">
        <v>20</v>
      </c>
      <c r="M74" s="97">
        <f t="shared" si="32"/>
        <v>3251.7752306402017</v>
      </c>
      <c r="N74" s="98">
        <f t="shared" si="25"/>
        <v>162.5887615320101</v>
      </c>
      <c r="O74" s="100">
        <f t="shared" si="26"/>
        <v>0</v>
      </c>
      <c r="P74" s="101">
        <f t="shared" si="27"/>
        <v>-17.411238467989904</v>
      </c>
      <c r="Q74" s="102">
        <f t="shared" si="28"/>
        <v>0.90327089740005606</v>
      </c>
      <c r="R74" s="272"/>
      <c r="S74" s="1">
        <v>0.28707175925925926</v>
      </c>
      <c r="T74" s="2">
        <v>0.32847222222222222</v>
      </c>
      <c r="U74" s="103">
        <v>5.3833333333333488</v>
      </c>
      <c r="V74" s="104">
        <v>59.61666666666666</v>
      </c>
      <c r="W74" s="105"/>
      <c r="X74" s="106"/>
      <c r="Y74" s="264"/>
      <c r="Z74" s="265"/>
      <c r="AA74" s="110">
        <f t="shared" si="29"/>
        <v>-348.2247693597983</v>
      </c>
      <c r="AB74" s="102">
        <f t="shared" si="30"/>
        <v>0.90327089740005606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4332</v>
      </c>
      <c r="G75" s="94">
        <f t="shared" si="31"/>
        <v>164616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3251.7097581317762</v>
      </c>
      <c r="N75" s="98">
        <f t="shared" si="25"/>
        <v>154.84332181579887</v>
      </c>
      <c r="O75" s="100">
        <f t="shared" si="26"/>
        <v>0</v>
      </c>
      <c r="P75" s="101">
        <f t="shared" si="27"/>
        <v>-16.585249612772543</v>
      </c>
      <c r="Q75" s="102">
        <f t="shared" si="28"/>
        <v>0.90325271059216017</v>
      </c>
      <c r="R75" s="272"/>
      <c r="S75" s="1">
        <v>0.33199074074074075</v>
      </c>
      <c r="T75" s="2">
        <v>0.38750000000000001</v>
      </c>
      <c r="U75" s="103">
        <v>5.066666666666686</v>
      </c>
      <c r="V75" s="104">
        <v>79.933333333333337</v>
      </c>
      <c r="W75" s="105"/>
      <c r="X75" s="106"/>
      <c r="Y75" s="264"/>
      <c r="Z75" s="265"/>
      <c r="AA75" s="110">
        <f t="shared" si="29"/>
        <v>-348.2902418682238</v>
      </c>
      <c r="AB75" s="102">
        <f t="shared" si="30"/>
        <v>0.90325271059216006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2466</v>
      </c>
      <c r="G76" s="94">
        <f t="shared" si="31"/>
        <v>77111.819999999992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3111.6719242902209</v>
      </c>
      <c r="N76" s="98">
        <f t="shared" si="25"/>
        <v>163.77220654159058</v>
      </c>
      <c r="O76" s="100">
        <f t="shared" si="26"/>
        <v>0</v>
      </c>
      <c r="P76" s="101">
        <f t="shared" si="27"/>
        <v>-25.701477668935752</v>
      </c>
      <c r="Q76" s="102">
        <f t="shared" si="28"/>
        <v>0.86435331230283907</v>
      </c>
      <c r="R76" s="272"/>
      <c r="S76" s="1">
        <v>0.39128472222222221</v>
      </c>
      <c r="T76" s="2">
        <v>0.42430555555555555</v>
      </c>
      <c r="U76" s="103">
        <v>5.4499999999999726</v>
      </c>
      <c r="V76" s="104">
        <v>47.55</v>
      </c>
      <c r="W76" s="105"/>
      <c r="X76" s="106"/>
      <c r="Y76" s="264"/>
      <c r="Z76" s="265"/>
      <c r="AA76" s="190">
        <f t="shared" si="29"/>
        <v>-488.32807570977911</v>
      </c>
      <c r="AB76" s="191">
        <f t="shared" si="30"/>
        <v>0.86435331230283918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4189</v>
      </c>
      <c r="G77" s="94">
        <f t="shared" si="31"/>
        <v>158930.66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3111.9273627734201</v>
      </c>
      <c r="N77" s="98">
        <f t="shared" si="25"/>
        <v>148.18701727492476</v>
      </c>
      <c r="O77" s="100">
        <f t="shared" si="26"/>
        <v>0</v>
      </c>
      <c r="P77" s="101">
        <f t="shared" si="27"/>
        <v>-23.241554153646661</v>
      </c>
      <c r="Q77" s="102">
        <f t="shared" si="28"/>
        <v>0.86442426743706113</v>
      </c>
      <c r="R77" s="272"/>
      <c r="S77" s="1">
        <v>0.4279398148148148</v>
      </c>
      <c r="T77" s="2">
        <v>0.48402777777777778</v>
      </c>
      <c r="U77" s="103">
        <v>5.2333333333333254</v>
      </c>
      <c r="V77" s="104">
        <v>80.766666666666694</v>
      </c>
      <c r="W77" s="105">
        <v>0.48402777777777778</v>
      </c>
      <c r="X77" s="106">
        <v>0.52456018518518521</v>
      </c>
      <c r="Y77" s="264"/>
      <c r="Z77" s="265"/>
      <c r="AA77" s="190">
        <f t="shared" si="29"/>
        <v>-488.0726372265799</v>
      </c>
      <c r="AB77" s="191">
        <f t="shared" si="30"/>
        <v>0.86442426743706113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2058</v>
      </c>
      <c r="G78" s="114">
        <f t="shared" si="31"/>
        <v>118808.34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1590.553885787891</v>
      </c>
      <c r="N78" s="98">
        <f t="shared" si="25"/>
        <v>72.297903899449594</v>
      </c>
      <c r="O78" s="100">
        <f t="shared" si="26"/>
        <v>0</v>
      </c>
      <c r="P78" s="101">
        <f t="shared" si="27"/>
        <v>-9.5202779187322193</v>
      </c>
      <c r="Q78" s="102">
        <f t="shared" si="28"/>
        <v>0.88364104765993956</v>
      </c>
      <c r="R78" s="272"/>
      <c r="S78" s="1">
        <v>0.52456018518518521</v>
      </c>
      <c r="T78" s="2">
        <v>0.57847222222222228</v>
      </c>
      <c r="U78" s="103">
        <v>58.366666666666703</v>
      </c>
      <c r="V78" s="104">
        <v>77.633333333333368</v>
      </c>
      <c r="W78" s="105"/>
      <c r="X78" s="106"/>
      <c r="Y78" s="264"/>
      <c r="Z78" s="265"/>
      <c r="AA78" s="190">
        <f t="shared" si="29"/>
        <v>-209.44611421210902</v>
      </c>
      <c r="AB78" s="191">
        <f t="shared" si="30"/>
        <v>0.88364104765993945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2445</v>
      </c>
      <c r="G79" s="114">
        <f t="shared" si="31"/>
        <v>141149.85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1591.3939613089872</v>
      </c>
      <c r="N79" s="98">
        <f t="shared" si="25"/>
        <v>72.336089150408512</v>
      </c>
      <c r="O79" s="119">
        <f t="shared" si="26"/>
        <v>0</v>
      </c>
      <c r="P79" s="120">
        <f t="shared" si="27"/>
        <v>-9.4820926677733013</v>
      </c>
      <c r="Q79" s="121">
        <f t="shared" si="28"/>
        <v>0.88410775628277072</v>
      </c>
      <c r="R79" s="272"/>
      <c r="S79" s="1">
        <v>0.58263888888888893</v>
      </c>
      <c r="T79" s="2">
        <v>0.64665509259259257</v>
      </c>
      <c r="U79" s="103">
        <v>5.9999999999999787</v>
      </c>
      <c r="V79" s="104">
        <v>92.183333333333252</v>
      </c>
      <c r="W79" s="105"/>
      <c r="X79" s="106"/>
      <c r="Y79" s="264"/>
      <c r="Z79" s="265"/>
      <c r="AA79" s="190">
        <f t="shared" si="29"/>
        <v>-208.60603869101283</v>
      </c>
      <c r="AB79" s="191">
        <f t="shared" si="30"/>
        <v>0.88410775628277061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2736.9350479611498</v>
      </c>
      <c r="N89" s="138">
        <f>M89/L89</f>
        <v>131.2229132584113</v>
      </c>
      <c r="O89" s="139">
        <f>L89-I89</f>
        <v>0</v>
      </c>
      <c r="P89" s="140">
        <f>N89-K89</f>
        <v>-16.72229222104076</v>
      </c>
      <c r="Q89" s="141">
        <f>N89/K89</f>
        <v>0.88696969146889115</v>
      </c>
      <c r="R89" s="273"/>
      <c r="S89" s="142">
        <f>S73</f>
        <v>0.25004629629629632</v>
      </c>
      <c r="T89" s="143">
        <f>INDEX(T73:T88,COUNTA(T73:T88))</f>
        <v>0.64665509259259257</v>
      </c>
      <c r="U89" s="144"/>
      <c r="V89" s="155"/>
      <c r="W89" s="134"/>
      <c r="X89" s="138"/>
      <c r="Y89" s="260"/>
      <c r="Z89" s="261"/>
      <c r="AA89" s="156">
        <f>M89-J89</f>
        <v>-348.77923775313593</v>
      </c>
      <c r="AB89" s="141">
        <f>M89/J89</f>
        <v>0.88696969146889115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6349</v>
      </c>
      <c r="G90" s="158">
        <f t="shared" ref="G90:G92" si="37">E90*F90</f>
        <v>227484.66999999998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2907.93893129771</v>
      </c>
      <c r="N90" s="162">
        <f>M90/L90</f>
        <v>242.32824427480918</v>
      </c>
      <c r="O90" s="164">
        <f>L90-I90</f>
        <v>0</v>
      </c>
      <c r="P90" s="165">
        <f>N90-K90</f>
        <v>-30.42175572519082</v>
      </c>
      <c r="Q90" s="151">
        <f>N90/K90</f>
        <v>0.88846285710287509</v>
      </c>
      <c r="R90" s="271">
        <f>Q106</f>
        <v>0.88197372088600334</v>
      </c>
      <c r="S90" s="166">
        <v>0.25</v>
      </c>
      <c r="T90" s="167">
        <v>0.34097222222222223</v>
      </c>
      <c r="U90" s="168"/>
      <c r="V90" s="169">
        <v>131</v>
      </c>
      <c r="W90" s="172"/>
      <c r="X90" s="150"/>
      <c r="Y90" s="274"/>
      <c r="Z90" s="275"/>
      <c r="AA90" s="108">
        <f>M90-J90</f>
        <v>-365.06106870228996</v>
      </c>
      <c r="AB90" s="151">
        <f>M90/J90</f>
        <v>0.88846285710287509</v>
      </c>
      <c r="AC90" s="276">
        <f>AB106</f>
        <v>0.88197372088600334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4970</v>
      </c>
      <c r="G91" s="94">
        <f t="shared" si="37"/>
        <v>180957.69999999998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2906.4327485380104</v>
      </c>
      <c r="N91" s="98">
        <f>M91/L91</f>
        <v>264.22115895800096</v>
      </c>
      <c r="O91" s="100">
        <f>L91-I91</f>
        <v>0</v>
      </c>
      <c r="P91" s="101">
        <f>N91-K91</f>
        <v>-33.324295587453605</v>
      </c>
      <c r="Q91" s="102">
        <f>N91/K91</f>
        <v>0.88800267294164692</v>
      </c>
      <c r="R91" s="272"/>
      <c r="S91" s="1">
        <v>0.34472222222222221</v>
      </c>
      <c r="T91" s="2">
        <v>0.41597222222222224</v>
      </c>
      <c r="U91" s="103">
        <v>5.3999999999999648</v>
      </c>
      <c r="V91" s="104">
        <v>102.60000000000005</v>
      </c>
      <c r="W91" s="105"/>
      <c r="X91" s="106"/>
      <c r="Y91" s="264"/>
      <c r="Z91" s="265"/>
      <c r="AA91" s="110">
        <f>M91-J91</f>
        <v>-366.5672514619896</v>
      </c>
      <c r="AB91" s="102">
        <f>M91/J91</f>
        <v>0.88800267294164692</v>
      </c>
      <c r="AC91" s="277"/>
    </row>
    <row r="92" spans="1:29" ht="15.75" customHeight="1">
      <c r="A92" s="267"/>
      <c r="B92" s="91" t="s">
        <v>153</v>
      </c>
      <c r="C92" s="262" t="s">
        <v>174</v>
      </c>
      <c r="D92" s="263"/>
      <c r="E92" s="92">
        <v>34.229999999999997</v>
      </c>
      <c r="F92" s="93">
        <v>2076</v>
      </c>
      <c r="G92" s="94">
        <f t="shared" si="37"/>
        <v>71061.48</v>
      </c>
      <c r="H92" s="112"/>
      <c r="I92" s="96">
        <v>16</v>
      </c>
      <c r="J92" s="97">
        <v>3000</v>
      </c>
      <c r="K92" s="98">
        <f t="shared" si="33"/>
        <v>187.5</v>
      </c>
      <c r="L92" s="113">
        <v>16</v>
      </c>
      <c r="M92" s="97">
        <f>F92/V92*60</f>
        <v>2604.9494597420667</v>
      </c>
      <c r="N92" s="98">
        <f>M92/L92</f>
        <v>162.80934123387917</v>
      </c>
      <c r="O92" s="100">
        <f>L92-I92</f>
        <v>0</v>
      </c>
      <c r="P92" s="101">
        <f>N92-K92</f>
        <v>-24.690658766120833</v>
      </c>
      <c r="Q92" s="102">
        <f>N92/K92</f>
        <v>0.86831648658068894</v>
      </c>
      <c r="R92" s="272"/>
      <c r="S92" s="1">
        <v>0.55082175925925925</v>
      </c>
      <c r="T92" s="2">
        <v>0.58402777777777781</v>
      </c>
      <c r="U92" s="103">
        <v>57.1666666666666</v>
      </c>
      <c r="V92" s="104">
        <v>47.816666666666734</v>
      </c>
      <c r="W92" s="105"/>
      <c r="X92" s="106"/>
      <c r="Y92" s="264"/>
      <c r="Z92" s="265"/>
      <c r="AA92" s="110">
        <f>M92-J92</f>
        <v>-395.05054025793333</v>
      </c>
      <c r="AB92" s="102">
        <f>M92/J92</f>
        <v>0.86831648658068894</v>
      </c>
      <c r="AC92" s="277"/>
    </row>
    <row r="93" spans="1:29" ht="15.75" customHeight="1">
      <c r="A93" s="267"/>
      <c r="B93" s="91"/>
      <c r="C93" s="262"/>
      <c r="D93" s="263"/>
      <c r="E93" s="92"/>
      <c r="F93" s="93"/>
      <c r="G93" s="94"/>
      <c r="H93" s="95"/>
      <c r="I93" s="96"/>
      <c r="J93" s="97"/>
      <c r="K93" s="98"/>
      <c r="L93" s="99"/>
      <c r="M93" s="97"/>
      <c r="N93" s="98"/>
      <c r="O93" s="100"/>
      <c r="P93" s="101"/>
      <c r="Q93" s="102"/>
      <c r="R93" s="272"/>
      <c r="S93" s="1"/>
      <c r="T93" s="2"/>
      <c r="U93" s="103"/>
      <c r="V93" s="104"/>
      <c r="W93" s="105"/>
      <c r="X93" s="106"/>
      <c r="Y93" s="264"/>
      <c r="Z93" s="265"/>
      <c r="AA93" s="110"/>
      <c r="AB93" s="102"/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13</v>
      </c>
      <c r="J106" s="137">
        <f t="shared" si="38"/>
        <v>3182</v>
      </c>
      <c r="K106" s="138">
        <f t="shared" ref="K106" si="39">J106/I106</f>
        <v>244.76923076923077</v>
      </c>
      <c r="L106" s="136">
        <f t="shared" ref="L106:M106" si="40">AVERAGE(L90:L105)</f>
        <v>13</v>
      </c>
      <c r="M106" s="137">
        <f t="shared" si="40"/>
        <v>2806.4403798592625</v>
      </c>
      <c r="N106" s="138">
        <f>M106/L106</f>
        <v>215.88002921994328</v>
      </c>
      <c r="O106" s="139">
        <f>L106-I106</f>
        <v>0</v>
      </c>
      <c r="P106" s="140">
        <f>N106-K106</f>
        <v>-28.889201549287492</v>
      </c>
      <c r="Q106" s="141">
        <f>N106/K106</f>
        <v>0.88197372088600334</v>
      </c>
      <c r="R106" s="273"/>
      <c r="S106" s="142">
        <f>S90</f>
        <v>0.25</v>
      </c>
      <c r="T106" s="143">
        <f>INDEX(T90:T105,COUNTA(T90:T105))</f>
        <v>0.58402777777777781</v>
      </c>
      <c r="U106" s="144"/>
      <c r="V106" s="155"/>
      <c r="W106" s="134"/>
      <c r="X106" s="138"/>
      <c r="Y106" s="260"/>
      <c r="Z106" s="261"/>
      <c r="AA106" s="156">
        <f>M106-J106</f>
        <v>-375.55962014073748</v>
      </c>
      <c r="AB106" s="141">
        <f>M106/J106</f>
        <v>0.88197372088600334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543</v>
      </c>
      <c r="G107" s="158">
        <f t="shared" ref="G107:G109" si="41">E107*F107</f>
        <v>10919.73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3258.0000000000118</v>
      </c>
      <c r="N107" s="162">
        <f>M107/L107</f>
        <v>543.00000000000193</v>
      </c>
      <c r="O107" s="164">
        <f>L107-I107</f>
        <v>0</v>
      </c>
      <c r="P107" s="165">
        <f>N107-K107</f>
        <v>-56.999999999998067</v>
      </c>
      <c r="Q107" s="151">
        <f>N107/K107</f>
        <v>0.90500000000000325</v>
      </c>
      <c r="R107" s="271">
        <f>Q123</f>
        <v>0.90510657429686892</v>
      </c>
      <c r="S107" s="192">
        <v>0.25</v>
      </c>
      <c r="T107" s="193">
        <v>0.25694444444444442</v>
      </c>
      <c r="U107" s="168"/>
      <c r="V107" s="169">
        <v>9.9999999999999645</v>
      </c>
      <c r="W107" s="167"/>
      <c r="X107" s="170"/>
      <c r="Y107" s="274"/>
      <c r="Z107" s="275"/>
      <c r="AA107" s="108">
        <f>M107-J107</f>
        <v>-341.99999999998818</v>
      </c>
      <c r="AB107" s="151">
        <f>M107/J107</f>
        <v>0.90500000000000325</v>
      </c>
      <c r="AC107" s="276">
        <f>AB123</f>
        <v>0.90510657429686892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2354</v>
      </c>
      <c r="G108" s="94">
        <f t="shared" si="41"/>
        <v>58214.42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3258.1314878892749</v>
      </c>
      <c r="N108" s="98">
        <f>M108/L108</f>
        <v>543.02191464821249</v>
      </c>
      <c r="O108" s="100">
        <f>L108-I108</f>
        <v>0</v>
      </c>
      <c r="P108" s="101">
        <f>N108-K108</f>
        <v>-56.978085351787513</v>
      </c>
      <c r="Q108" s="102">
        <f>N108/K108</f>
        <v>0.90503652441368743</v>
      </c>
      <c r="R108" s="272"/>
      <c r="S108" s="1">
        <v>0.26041666666666669</v>
      </c>
      <c r="T108" s="2">
        <v>0.29052083333333334</v>
      </c>
      <c r="U108" s="103">
        <v>5.0000000000000622</v>
      </c>
      <c r="V108" s="104">
        <v>43.34999999999998</v>
      </c>
      <c r="W108" s="105"/>
      <c r="X108" s="112"/>
      <c r="Y108" s="264"/>
      <c r="Z108" s="265"/>
      <c r="AA108" s="110">
        <f>M108-J108</f>
        <v>-341.86851211072508</v>
      </c>
      <c r="AB108" s="102">
        <f>M108/J108</f>
        <v>0.90503652441368743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1902</v>
      </c>
      <c r="G109" s="94">
        <f t="shared" si="41"/>
        <v>47036.46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3259.0195145168982</v>
      </c>
      <c r="N109" s="98">
        <f>M109/L109</f>
        <v>543.16991908614966</v>
      </c>
      <c r="O109" s="100">
        <f>L109-I109</f>
        <v>0</v>
      </c>
      <c r="P109" s="101">
        <f>N109-K109</f>
        <v>-56.830080913850338</v>
      </c>
      <c r="Q109" s="102">
        <f>N109/K109</f>
        <v>0.90528319847691607</v>
      </c>
      <c r="R109" s="272"/>
      <c r="S109" s="1">
        <v>0.29375000000000001</v>
      </c>
      <c r="T109" s="2">
        <v>0.31806712962962963</v>
      </c>
      <c r="U109" s="103">
        <v>4.6500000000000075</v>
      </c>
      <c r="V109" s="104">
        <v>35.016666666666652</v>
      </c>
      <c r="W109" s="105"/>
      <c r="X109" s="106"/>
      <c r="Y109" s="264"/>
      <c r="Z109" s="265"/>
      <c r="AA109" s="110">
        <f>M109-J109</f>
        <v>-340.9804854831018</v>
      </c>
      <c r="AB109" s="102">
        <f>M109/J109</f>
        <v>0.90528319847691618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6</v>
      </c>
      <c r="J123" s="137">
        <f t="shared" si="42"/>
        <v>3600</v>
      </c>
      <c r="K123" s="138">
        <f t="shared" ref="K123" si="43">J123/I123</f>
        <v>600</v>
      </c>
      <c r="L123" s="136">
        <f t="shared" ref="L123:M123" si="44">AVERAGE(L107:L122)</f>
        <v>6</v>
      </c>
      <c r="M123" s="137">
        <f t="shared" si="44"/>
        <v>3258.3836674687282</v>
      </c>
      <c r="N123" s="138">
        <f>M123/L123</f>
        <v>543.06394457812132</v>
      </c>
      <c r="O123" s="139">
        <f>L123-I123</f>
        <v>0</v>
      </c>
      <c r="P123" s="140">
        <f>N123-K123</f>
        <v>-56.936055421878677</v>
      </c>
      <c r="Q123" s="141">
        <f>N123/K123</f>
        <v>0.90510657429686892</v>
      </c>
      <c r="R123" s="273"/>
      <c r="S123" s="142">
        <f>S107</f>
        <v>0.25</v>
      </c>
      <c r="T123" s="143">
        <f>INDEX(T107:T122,COUNTA(T107:T122))</f>
        <v>0.31806712962962963</v>
      </c>
      <c r="U123" s="144"/>
      <c r="V123" s="155"/>
      <c r="W123" s="134"/>
      <c r="X123" s="138"/>
      <c r="Y123" s="260"/>
      <c r="Z123" s="261"/>
      <c r="AA123" s="156">
        <f>M123-J123</f>
        <v>-341.61633253127184</v>
      </c>
      <c r="AB123" s="141">
        <f>M123/J123</f>
        <v>0.90510657429686892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1440</v>
      </c>
      <c r="G124" s="158">
        <f t="shared" ref="G124:G126" si="45">E124*F124</f>
        <v>63791.999999999993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1764.4656228726994</v>
      </c>
      <c r="N124" s="162">
        <f>M124/L124</f>
        <v>103.79209546309997</v>
      </c>
      <c r="O124" s="164">
        <f>L124-I124</f>
        <v>0</v>
      </c>
      <c r="P124" s="165">
        <f>N124-K124</f>
        <v>-13.854963360429437</v>
      </c>
      <c r="Q124" s="151">
        <f>N124/K124</f>
        <v>0.8822328114363498</v>
      </c>
      <c r="R124" s="271">
        <f>Q140</f>
        <v>0.88284647973321984</v>
      </c>
      <c r="S124" s="166">
        <v>0.70835648148148145</v>
      </c>
      <c r="T124" s="167">
        <v>0.74236111111111114</v>
      </c>
      <c r="U124" s="168"/>
      <c r="V124" s="169">
        <v>48.966666666666754</v>
      </c>
      <c r="W124" s="86"/>
      <c r="X124" s="87"/>
      <c r="Y124" s="274"/>
      <c r="Z124" s="275"/>
      <c r="AA124" s="108">
        <f>M124-J124</f>
        <v>-235.53437712730056</v>
      </c>
      <c r="AB124" s="151">
        <f>M124/J124</f>
        <v>0.88223281143634968</v>
      </c>
      <c r="AC124" s="349">
        <f>AB140</f>
        <v>0.88284647973321984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1356</v>
      </c>
      <c r="G125" s="94">
        <f t="shared" si="45"/>
        <v>68708.52</v>
      </c>
      <c r="H125" s="95"/>
      <c r="I125" s="96">
        <v>20</v>
      </c>
      <c r="J125" s="97">
        <v>2000</v>
      </c>
      <c r="K125" s="98">
        <f t="shared" ref="K125:K126" si="46">J125/I125</f>
        <v>100</v>
      </c>
      <c r="L125" s="99">
        <v>20</v>
      </c>
      <c r="M125" s="97">
        <f>F125/V125*60</f>
        <v>1766.7752442996741</v>
      </c>
      <c r="N125" s="98">
        <f>M125/L125</f>
        <v>88.338762214983703</v>
      </c>
      <c r="O125" s="100">
        <f>L125-I125</f>
        <v>0</v>
      </c>
      <c r="P125" s="101">
        <f>N125-K125</f>
        <v>-11.661237785016297</v>
      </c>
      <c r="Q125" s="102">
        <f>N125/K125</f>
        <v>0.88338762214983702</v>
      </c>
      <c r="R125" s="272"/>
      <c r="S125" s="1">
        <v>0.74583333333333335</v>
      </c>
      <c r="T125" s="2">
        <v>0.77781250000000002</v>
      </c>
      <c r="U125" s="103">
        <v>4.9999999999999822</v>
      </c>
      <c r="V125" s="104">
        <v>46.050000000000004</v>
      </c>
      <c r="W125" s="105"/>
      <c r="X125" s="106"/>
      <c r="Y125" s="264"/>
      <c r="Z125" s="265"/>
      <c r="AA125" s="110">
        <f>M125-J125</f>
        <v>-233.22475570032589</v>
      </c>
      <c r="AB125" s="102">
        <f>M125/J125</f>
        <v>0.88338762214983702</v>
      </c>
      <c r="AC125" s="291"/>
    </row>
    <row r="126" spans="1:29" ht="15.75" customHeight="1">
      <c r="A126" s="267"/>
      <c r="B126" s="152" t="s">
        <v>156</v>
      </c>
      <c r="C126" s="262" t="s">
        <v>180</v>
      </c>
      <c r="D126" s="263"/>
      <c r="E126" s="92">
        <v>56.87</v>
      </c>
      <c r="F126" s="103">
        <v>1835</v>
      </c>
      <c r="G126" s="94">
        <f t="shared" si="45"/>
        <v>104356.45</v>
      </c>
      <c r="H126" s="95"/>
      <c r="I126" s="96">
        <v>23</v>
      </c>
      <c r="J126" s="97">
        <v>2000</v>
      </c>
      <c r="K126" s="98">
        <f t="shared" si="46"/>
        <v>86.956521739130437</v>
      </c>
      <c r="L126" s="99">
        <v>23</v>
      </c>
      <c r="M126" s="97">
        <f>F126/V126*60</f>
        <v>1765.8380112269449</v>
      </c>
      <c r="N126" s="98">
        <f>M126/L126</f>
        <v>76.775565705519341</v>
      </c>
      <c r="O126" s="100">
        <f>L126-I126</f>
        <v>0</v>
      </c>
      <c r="P126" s="101">
        <f>N126-K126</f>
        <v>-10.180956033611096</v>
      </c>
      <c r="Q126" s="102">
        <f>N126/K126</f>
        <v>0.88291900561347236</v>
      </c>
      <c r="R126" s="272"/>
      <c r="S126" s="1">
        <v>0.78194444444444444</v>
      </c>
      <c r="T126" s="2">
        <v>0.82524305555555555</v>
      </c>
      <c r="U126" s="103">
        <v>5.9499999999999709</v>
      </c>
      <c r="V126" s="104">
        <v>62.349999999999994</v>
      </c>
      <c r="W126" s="105"/>
      <c r="X126" s="106"/>
      <c r="Y126" s="264"/>
      <c r="Z126" s="265"/>
      <c r="AA126" s="110">
        <f>M126-J126</f>
        <v>-234.1619887730551</v>
      </c>
      <c r="AB126" s="102">
        <f>M126/J126</f>
        <v>0.88291900561347247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7">AVERAGE(I124:I139)</f>
        <v>20</v>
      </c>
      <c r="J140" s="137">
        <f t="shared" si="47"/>
        <v>2000</v>
      </c>
      <c r="K140" s="138">
        <f t="shared" ref="K140" si="48">J140/I140</f>
        <v>100</v>
      </c>
      <c r="L140" s="136">
        <f t="shared" ref="L140:M140" si="49">AVERAGE(L124:L139)</f>
        <v>20</v>
      </c>
      <c r="M140" s="137">
        <f t="shared" si="49"/>
        <v>1765.6929594664396</v>
      </c>
      <c r="N140" s="138">
        <f>M140/L140</f>
        <v>88.284647973321981</v>
      </c>
      <c r="O140" s="139">
        <f>L140-I140</f>
        <v>0</v>
      </c>
      <c r="P140" s="140">
        <f>N140-K140</f>
        <v>-11.715352026678019</v>
      </c>
      <c r="Q140" s="141">
        <f>N140/K140</f>
        <v>0.88284647973321984</v>
      </c>
      <c r="R140" s="273"/>
      <c r="S140" s="142">
        <f>S124</f>
        <v>0.70835648148148145</v>
      </c>
      <c r="T140" s="143">
        <f>INDEX(T124:T139,COUNTA(T124:T139))</f>
        <v>0.82524305555555555</v>
      </c>
      <c r="U140" s="144"/>
      <c r="V140" s="155"/>
      <c r="W140" s="187"/>
      <c r="X140" s="188"/>
      <c r="Y140" s="260"/>
      <c r="Z140" s="261"/>
      <c r="AA140" s="156">
        <f>M140-J140</f>
        <v>-234.30704053356044</v>
      </c>
      <c r="AB140" s="141">
        <f>M140/J140</f>
        <v>0.88284647973321984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181</v>
      </c>
      <c r="D141" s="270"/>
      <c r="E141" s="157">
        <v>47.6</v>
      </c>
      <c r="F141" s="86">
        <v>2364</v>
      </c>
      <c r="G141" s="158">
        <f t="shared" ref="G141:G142" si="50">E141*F141</f>
        <v>112526.40000000001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1768.5785536159622</v>
      </c>
      <c r="N141" s="162">
        <f>M141/L141</f>
        <v>76.894719722433138</v>
      </c>
      <c r="O141" s="164">
        <f>L141-I141</f>
        <v>0</v>
      </c>
      <c r="P141" s="165">
        <f>N141-K141</f>
        <v>-10.0618020166973</v>
      </c>
      <c r="Q141" s="151">
        <f>N141/K141</f>
        <v>0.88428927680798108</v>
      </c>
      <c r="R141" s="271">
        <f>Q157</f>
        <v>0.88363312524609583</v>
      </c>
      <c r="S141" s="166">
        <v>0.70833333333333337</v>
      </c>
      <c r="T141" s="167">
        <v>0.76402777777777775</v>
      </c>
      <c r="U141" s="168"/>
      <c r="V141" s="169">
        <v>80.199999999999903</v>
      </c>
      <c r="W141" s="167"/>
      <c r="X141" s="170"/>
      <c r="Y141" s="274"/>
      <c r="Z141" s="275"/>
      <c r="AA141" s="108">
        <f>M141-J141</f>
        <v>-231.42144638403784</v>
      </c>
      <c r="AB141" s="151">
        <f>M141/J141</f>
        <v>0.88428927680798108</v>
      </c>
      <c r="AC141" s="276">
        <f>AB157</f>
        <v>0.88363312524609583</v>
      </c>
    </row>
    <row r="142" spans="1:29" ht="15.75" customHeight="1">
      <c r="A142" s="280"/>
      <c r="B142" s="152" t="s">
        <v>156</v>
      </c>
      <c r="C142" s="262" t="s">
        <v>182</v>
      </c>
      <c r="D142" s="263"/>
      <c r="E142" s="92">
        <v>56.79</v>
      </c>
      <c r="F142" s="93">
        <v>2386</v>
      </c>
      <c r="G142" s="94">
        <f t="shared" si="50"/>
        <v>135500.94</v>
      </c>
      <c r="H142" s="95"/>
      <c r="I142" s="96">
        <v>23</v>
      </c>
      <c r="J142" s="97">
        <v>2000</v>
      </c>
      <c r="K142" s="98">
        <f t="shared" ref="K142" si="51">J142/I142</f>
        <v>86.956521739130437</v>
      </c>
      <c r="L142" s="99">
        <v>23</v>
      </c>
      <c r="M142" s="97">
        <f>F142/V142*60</f>
        <v>1765.953947368421</v>
      </c>
      <c r="N142" s="98">
        <f>M142/L142</f>
        <v>76.780606407322651</v>
      </c>
      <c r="O142" s="100">
        <f>L142-I142</f>
        <v>0</v>
      </c>
      <c r="P142" s="101">
        <f>N142-K142</f>
        <v>-10.175915331807786</v>
      </c>
      <c r="Q142" s="102">
        <f>N142/K142</f>
        <v>0.88297697368421046</v>
      </c>
      <c r="R142" s="272"/>
      <c r="S142" s="1">
        <v>0.7680555555555556</v>
      </c>
      <c r="T142" s="2">
        <v>0.82435185185185189</v>
      </c>
      <c r="U142" s="103">
        <v>5.8000000000001073</v>
      </c>
      <c r="V142" s="104">
        <v>81.066666666666663</v>
      </c>
      <c r="W142" s="105"/>
      <c r="X142" s="106"/>
      <c r="Y142" s="264"/>
      <c r="Z142" s="265"/>
      <c r="AA142" s="110">
        <f>M142-J142</f>
        <v>-234.04605263157896</v>
      </c>
      <c r="AB142" s="102">
        <f>M142/J142</f>
        <v>0.88297697368421058</v>
      </c>
      <c r="AC142" s="277"/>
    </row>
    <row r="143" spans="1:29" ht="15.75" customHeight="1">
      <c r="A143" s="280"/>
      <c r="B143" s="152"/>
      <c r="C143" s="262"/>
      <c r="D143" s="263"/>
      <c r="E143" s="92"/>
      <c r="F143" s="93"/>
      <c r="G143" s="94"/>
      <c r="H143" s="95"/>
      <c r="I143" s="96"/>
      <c r="J143" s="97"/>
      <c r="K143" s="98"/>
      <c r="L143" s="99"/>
      <c r="M143" s="97"/>
      <c r="N143" s="98"/>
      <c r="O143" s="100"/>
      <c r="P143" s="101"/>
      <c r="Q143" s="102"/>
      <c r="R143" s="272"/>
      <c r="S143" s="1"/>
      <c r="T143" s="2"/>
      <c r="U143" s="103"/>
      <c r="V143" s="104"/>
      <c r="W143" s="105"/>
      <c r="X143" s="106"/>
      <c r="Y143" s="264"/>
      <c r="Z143" s="265"/>
      <c r="AA143" s="110"/>
      <c r="AB143" s="102"/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2">AVERAGE(I141:I156)</f>
        <v>23</v>
      </c>
      <c r="J157" s="137">
        <f t="shared" si="52"/>
        <v>2000</v>
      </c>
      <c r="K157" s="138">
        <f t="shared" ref="K157" si="53">J157/I157</f>
        <v>86.956521739130437</v>
      </c>
      <c r="L157" s="136">
        <f t="shared" ref="L157:M157" si="54">AVERAGE(L141:L156)</f>
        <v>23</v>
      </c>
      <c r="M157" s="137">
        <f t="shared" si="54"/>
        <v>1767.2662504921916</v>
      </c>
      <c r="N157" s="138">
        <f>M157/L157</f>
        <v>76.837663064877901</v>
      </c>
      <c r="O157" s="139">
        <f>L157-I157</f>
        <v>0</v>
      </c>
      <c r="P157" s="140">
        <f>N157-K157</f>
        <v>-10.118858674252536</v>
      </c>
      <c r="Q157" s="141">
        <f>N157/K157</f>
        <v>0.88363312524609583</v>
      </c>
      <c r="R157" s="273"/>
      <c r="S157" s="142">
        <f>S141</f>
        <v>0.70833333333333337</v>
      </c>
      <c r="T157" s="143">
        <f>INDEX(T141:T156,COUNTA(T141:T156))</f>
        <v>0.82435185185185189</v>
      </c>
      <c r="U157" s="144"/>
      <c r="V157" s="155"/>
      <c r="W157" s="134"/>
      <c r="X157" s="138"/>
      <c r="Y157" s="260"/>
      <c r="Z157" s="261"/>
      <c r="AA157" s="156">
        <f>M157-J157</f>
        <v>-232.7337495078084</v>
      </c>
      <c r="AB157" s="141">
        <f>M157/J157</f>
        <v>0.88363312524609583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54" priority="3" operator="greaterThan">
      <formula>0</formula>
    </cfRule>
  </conditionalFormatting>
  <conditionalFormatting sqref="P5:P157 AA5:AA157">
    <cfRule type="cellIs" dxfId="253" priority="6" operator="lessThan">
      <formula>0</formula>
    </cfRule>
  </conditionalFormatting>
  <conditionalFormatting sqref="Q5:Q157 AB5:AB157">
    <cfRule type="cellIs" dxfId="252" priority="4" operator="greaterThan">
      <formula>1</formula>
    </cfRule>
    <cfRule type="cellIs" dxfId="251" priority="5" operator="lessThan">
      <formula>0.8</formula>
    </cfRule>
  </conditionalFormatting>
  <conditionalFormatting sqref="R5:R157 AC124">
    <cfRule type="cellIs" dxfId="250" priority="7" operator="lessThan">
      <formula>0.8</formula>
    </cfRule>
  </conditionalFormatting>
  <conditionalFormatting sqref="AC5:AC22 AC56:AC91">
    <cfRule type="cellIs" dxfId="249" priority="9" operator="lessThan">
      <formula>0.8</formula>
    </cfRule>
  </conditionalFormatting>
  <conditionalFormatting sqref="AC39">
    <cfRule type="cellIs" dxfId="248" priority="12" operator="lessThan">
      <formula>0.8</formula>
    </cfRule>
  </conditionalFormatting>
  <conditionalFormatting sqref="AC54">
    <cfRule type="cellIs" dxfId="247" priority="11" operator="lessThan">
      <formula>0.8</formula>
    </cfRule>
  </conditionalFormatting>
  <conditionalFormatting sqref="AC97:AC105">
    <cfRule type="cellIs" dxfId="246" priority="10" operator="lessThan">
      <formula>0.8</formula>
    </cfRule>
  </conditionalFormatting>
  <conditionalFormatting sqref="AC107:AC112">
    <cfRule type="cellIs" dxfId="245" priority="8" operator="lessThan">
      <formula>0.8</formula>
    </cfRule>
  </conditionalFormatting>
  <conditionalFormatting sqref="AC139">
    <cfRule type="cellIs" dxfId="244" priority="2" operator="lessThan">
      <formula>0.8</formula>
    </cfRule>
  </conditionalFormatting>
  <conditionalFormatting sqref="AC141:AC157">
    <cfRule type="cellIs" dxfId="243" priority="1" operator="lessThan">
      <formula>0.8</formula>
    </cfRule>
  </conditionalFormatting>
  <dataValidations count="1">
    <dataValidation type="list" allowBlank="1" showInputMessage="1" showErrorMessage="1" sqref="Y5:Z157" xr:uid="{738E44F2-8D13-4359-8971-2DBC162F3B0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CDE5-FE33-4E19-BB60-6ECB78E4DBC8}">
  <sheetPr>
    <tabColor theme="8" tint="0.59999389629810485"/>
  </sheetPr>
  <dimension ref="B1:AR36"/>
  <sheetViews>
    <sheetView zoomScale="70" zoomScaleNormal="70" workbookViewId="0">
      <selection activeCell="O37" sqref="O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228</v>
      </c>
      <c r="D3" s="248"/>
      <c r="E3" s="6" t="s">
        <v>2</v>
      </c>
      <c r="F3" s="249">
        <f>'1108(18度C)'!D1+'1108(4度C)'!D1</f>
        <v>184463</v>
      </c>
      <c r="G3" s="250"/>
      <c r="H3" s="6" t="s">
        <v>3</v>
      </c>
      <c r="I3" s="251">
        <f>'1108(18度C)'!F1+'1108(4度C)'!F1</f>
        <v>5780178.1099999994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458.62976998762264</v>
      </c>
      <c r="F6" s="226" t="e">
        <f>AVERAGE(#REF!,D13:K13)</f>
        <v>#REF!</v>
      </c>
      <c r="G6" s="227">
        <f>AVERAGE(D13:K13)</f>
        <v>195.57092538799822</v>
      </c>
      <c r="H6" s="228"/>
      <c r="I6" s="227">
        <f>AVERAGE(L13:O13)</f>
        <v>93.478260869565219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404.65125828777224</v>
      </c>
      <c r="F7" s="230" t="e">
        <f>AVERAGE(#REF!,D14:K14)</f>
        <v>#REF!</v>
      </c>
      <c r="G7" s="217">
        <f>AVERAGE(D14:K14)</f>
        <v>174.75158115877437</v>
      </c>
      <c r="H7" s="218"/>
      <c r="I7" s="217">
        <f>AVERAGE(L14:O14)</f>
        <v>82.559306267587601</v>
      </c>
      <c r="J7" s="218"/>
      <c r="K7" s="217">
        <f>AVERAGE(D28:O28)</f>
        <v>519.96969040185218</v>
      </c>
      <c r="L7" s="218"/>
      <c r="M7" s="217">
        <f>AVERAGE(P28:X28)</f>
        <v>693.90178211673106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0.88248841463856476</v>
      </c>
      <c r="F8" s="222" t="e">
        <f>AVERAGE(D15:K15,#REF!)</f>
        <v>#REF!</v>
      </c>
      <c r="G8" s="223">
        <f>AVERAGE(D15:K15)</f>
        <v>0.8877373208137519</v>
      </c>
      <c r="H8" s="224"/>
      <c r="I8" s="223">
        <f>AVERAGE(L15:O15)</f>
        <v>0.88322241896933051</v>
      </c>
      <c r="J8" s="224"/>
      <c r="K8" s="223">
        <f>AVERAGE(D29:O29)</f>
        <v>0.87885673768757699</v>
      </c>
      <c r="L8" s="224"/>
      <c r="M8" s="223">
        <f>AVERAGE(P29:X29)</f>
        <v>0.87993069199237917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90.769230769230774</v>
      </c>
      <c r="G13" s="23">
        <v>84.21052631578948</v>
      </c>
      <c r="H13" s="23">
        <v>147.94520547945206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100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102.48739975143383</v>
      </c>
      <c r="E14" s="27">
        <v>70.922917980066728</v>
      </c>
      <c r="F14" s="27">
        <v>80.125462454381889</v>
      </c>
      <c r="G14" s="27">
        <v>74.375288180342153</v>
      </c>
      <c r="H14" s="27">
        <v>131.20887437545369</v>
      </c>
      <c r="I14" s="27">
        <v>220.47776329497611</v>
      </c>
      <c r="J14" s="27" t="s">
        <v>36</v>
      </c>
      <c r="K14" s="54">
        <v>543.66336207476616</v>
      </c>
      <c r="L14" s="26" t="s">
        <v>36</v>
      </c>
      <c r="M14" s="66" t="s">
        <v>36</v>
      </c>
      <c r="N14" s="27">
        <v>88.279470810569151</v>
      </c>
      <c r="O14" s="28">
        <v>76.839141724606037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0.89002215573613586</v>
      </c>
      <c r="E15" s="31">
        <f t="shared" si="0"/>
        <v>0.88653647475083408</v>
      </c>
      <c r="F15" s="31">
        <f t="shared" si="0"/>
        <v>0.88273814568386821</v>
      </c>
      <c r="G15" s="31">
        <f t="shared" si="0"/>
        <v>0.88320654714156299</v>
      </c>
      <c r="H15" s="31">
        <f t="shared" si="0"/>
        <v>0.88687479901927024</v>
      </c>
      <c r="I15" s="31">
        <f t="shared" si="0"/>
        <v>0.878677519906648</v>
      </c>
      <c r="J15" s="31" t="s">
        <v>36</v>
      </c>
      <c r="K15" s="55">
        <f t="shared" ref="K15" si="1">K14/K13</f>
        <v>0.90610560345794355</v>
      </c>
      <c r="L15" s="30" t="s">
        <v>36</v>
      </c>
      <c r="M15" s="67" t="s">
        <v>36</v>
      </c>
      <c r="N15" s="31">
        <f t="shared" ref="N15:O15" si="2">N14/N13</f>
        <v>0.88279470810569149</v>
      </c>
      <c r="O15" s="32">
        <f t="shared" si="2"/>
        <v>0.88365012983296942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0.25</v>
      </c>
      <c r="F16" s="2">
        <v>0.25</v>
      </c>
      <c r="G16" s="2">
        <v>0.25015046296296295</v>
      </c>
      <c r="H16" s="2">
        <v>0.25005787037037036</v>
      </c>
      <c r="I16" s="2">
        <v>0.25026620370370373</v>
      </c>
      <c r="J16" s="2" t="s">
        <v>36</v>
      </c>
      <c r="K16" s="2">
        <v>0.2502199074074074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0.47641203703703705</v>
      </c>
      <c r="E17" s="2">
        <v>0.53486111111111112</v>
      </c>
      <c r="F17" s="2">
        <v>0.60789351851851847</v>
      </c>
      <c r="G17" s="2">
        <v>0.46319444444444446</v>
      </c>
      <c r="H17" s="2">
        <v>0.59887731481481477</v>
      </c>
      <c r="I17" s="2">
        <v>0.53680555555555554</v>
      </c>
      <c r="J17" s="2" t="s">
        <v>36</v>
      </c>
      <c r="K17" s="2">
        <v>0.30208333333333331</v>
      </c>
      <c r="L17" s="1" t="s">
        <v>36</v>
      </c>
      <c r="M17" s="68" t="s">
        <v>36</v>
      </c>
      <c r="N17" s="2">
        <v>0.83402777777777781</v>
      </c>
      <c r="O17" s="3">
        <v>0.82222222222222219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21.666666666666668</v>
      </c>
      <c r="G18" s="34">
        <v>23.75</v>
      </c>
      <c r="H18" s="34">
        <v>20.857142857142858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20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183.11176367242047</v>
      </c>
      <c r="E28" s="27" t="s">
        <v>36</v>
      </c>
      <c r="F28" s="27" t="s">
        <v>36</v>
      </c>
      <c r="G28" s="27">
        <v>271.43920287843923</v>
      </c>
      <c r="H28" s="27">
        <v>383.56312093081527</v>
      </c>
      <c r="I28" s="27">
        <v>370.11314913442408</v>
      </c>
      <c r="J28" s="27" t="s">
        <v>36</v>
      </c>
      <c r="K28" s="27" t="s">
        <v>36</v>
      </c>
      <c r="L28" s="27" t="s">
        <v>36</v>
      </c>
      <c r="M28" s="27">
        <v>692.08732046959244</v>
      </c>
      <c r="N28" s="27">
        <v>999.78410124835398</v>
      </c>
      <c r="O28" s="27">
        <v>739.68917447892011</v>
      </c>
      <c r="P28" s="26">
        <v>248.43598442407188</v>
      </c>
      <c r="Q28" s="27" t="s">
        <v>36</v>
      </c>
      <c r="R28" s="27" t="s">
        <v>36</v>
      </c>
      <c r="S28" s="27" t="s">
        <v>36</v>
      </c>
      <c r="T28" s="27">
        <v>774.59962095218555</v>
      </c>
      <c r="U28" s="27" t="s">
        <v>36</v>
      </c>
      <c r="V28" s="27">
        <v>678.25017192863288</v>
      </c>
      <c r="W28" s="27">
        <v>855.6896654840383</v>
      </c>
      <c r="X28" s="28">
        <v>912.53346779472633</v>
      </c>
    </row>
    <row r="29" spans="2:44" ht="40.15" customHeight="1">
      <c r="B29" s="205"/>
      <c r="C29" s="29" t="s">
        <v>38</v>
      </c>
      <c r="D29" s="31">
        <f>D28/D27</f>
        <v>0.86469443956420777</v>
      </c>
      <c r="E29" s="31" t="s">
        <v>36</v>
      </c>
      <c r="F29" s="31" t="s">
        <v>36</v>
      </c>
      <c r="G29" s="31">
        <f>G28/G27</f>
        <v>0.86709745363945867</v>
      </c>
      <c r="H29" s="31">
        <f>H28/H27</f>
        <v>0.88514566368649683</v>
      </c>
      <c r="I29" s="31">
        <f>I28/I27</f>
        <v>0.88827155792261769</v>
      </c>
      <c r="J29" s="31" t="s">
        <v>36</v>
      </c>
      <c r="K29" s="31" t="s">
        <v>36</v>
      </c>
      <c r="L29" s="31" t="s">
        <v>36</v>
      </c>
      <c r="M29" s="31">
        <f>M28/M27</f>
        <v>0.89132457939265686</v>
      </c>
      <c r="N29" s="31">
        <f>N28/N27</f>
        <v>0.86937747934639475</v>
      </c>
      <c r="O29" s="31">
        <f>O28/O27</f>
        <v>0.88608599026120638</v>
      </c>
      <c r="P29" s="30">
        <f>P28/P27</f>
        <v>0.86952594548425155</v>
      </c>
      <c r="Q29" s="31" t="s">
        <v>36</v>
      </c>
      <c r="R29" s="31" t="s">
        <v>36</v>
      </c>
      <c r="S29" s="31" t="s">
        <v>36</v>
      </c>
      <c r="T29" s="31">
        <f>T28/T27</f>
        <v>0.88756206567437923</v>
      </c>
      <c r="U29" s="31" t="s">
        <v>36</v>
      </c>
      <c r="V29" s="31">
        <f>V28/V27</f>
        <v>0.89063153889618463</v>
      </c>
      <c r="W29" s="31">
        <f>W28/W27</f>
        <v>0.88285441676924581</v>
      </c>
      <c r="X29" s="32">
        <f>X28/X27</f>
        <v>0.86907949313783461</v>
      </c>
    </row>
    <row r="30" spans="2:44" ht="17.25" customHeight="1">
      <c r="B30" s="206" t="s">
        <v>39</v>
      </c>
      <c r="C30" s="14" t="s">
        <v>40</v>
      </c>
      <c r="D30" s="2">
        <v>0.38124999999999998</v>
      </c>
      <c r="E30" s="2" t="s">
        <v>36</v>
      </c>
      <c r="F30" s="2" t="s">
        <v>36</v>
      </c>
      <c r="G30" s="2">
        <v>0.37949074074074074</v>
      </c>
      <c r="H30" s="2">
        <v>0.25017361111111114</v>
      </c>
      <c r="I30" s="2">
        <v>0.30576388888888889</v>
      </c>
      <c r="J30" s="2" t="s">
        <v>36</v>
      </c>
      <c r="K30" s="2" t="s">
        <v>36</v>
      </c>
      <c r="L30" s="2" t="s">
        <v>36</v>
      </c>
      <c r="M30" s="2">
        <v>0.25015046296296295</v>
      </c>
      <c r="N30" s="2">
        <v>0.25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3">
        <v>0.70843750000000005</v>
      </c>
    </row>
    <row r="31" spans="2:44" ht="17.25" customHeight="1">
      <c r="B31" s="203"/>
      <c r="C31" s="14" t="s">
        <v>41</v>
      </c>
      <c r="D31" s="2">
        <v>0.43290509259259258</v>
      </c>
      <c r="E31" s="2" t="s">
        <v>36</v>
      </c>
      <c r="F31" s="2" t="s">
        <v>36</v>
      </c>
      <c r="G31" s="2">
        <v>0.44513888888888886</v>
      </c>
      <c r="H31" s="2">
        <v>0.32862268518518517</v>
      </c>
      <c r="I31" s="2">
        <v>0.35216435185185185</v>
      </c>
      <c r="J31" s="2" t="s">
        <v>36</v>
      </c>
      <c r="K31" s="2" t="s">
        <v>36</v>
      </c>
      <c r="L31" s="2" t="s">
        <v>36</v>
      </c>
      <c r="M31" s="2">
        <v>0.3923611111111111</v>
      </c>
      <c r="N31" s="2">
        <v>0.44952546296296297</v>
      </c>
      <c r="O31" s="2">
        <v>0.4259722222222222</v>
      </c>
      <c r="P31" s="1">
        <v>0.83750000000000002</v>
      </c>
      <c r="Q31" s="2" t="s">
        <v>36</v>
      </c>
      <c r="R31" s="2" t="s">
        <v>36</v>
      </c>
      <c r="S31" s="2" t="s">
        <v>36</v>
      </c>
      <c r="T31" s="2">
        <v>0.8702199074074074</v>
      </c>
      <c r="U31" s="2" t="s">
        <v>36</v>
      </c>
      <c r="V31" s="2">
        <v>0.87777777777777777</v>
      </c>
      <c r="W31" s="2">
        <v>1.0134143518518519</v>
      </c>
      <c r="X31" s="3">
        <v>1.0154282407407407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768-6856-408E-A9AE-976136727093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105009</v>
      </c>
      <c r="E1" s="76" t="s">
        <v>3</v>
      </c>
      <c r="F1" s="77">
        <f>SUM(G5:G208)</f>
        <v>2072651.17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60">
        <v>45969</v>
      </c>
      <c r="B2" s="361"/>
      <c r="C2" s="81" t="s">
        <v>34</v>
      </c>
      <c r="D2" s="82">
        <f>AVERAGE(N21,N38,N55,N72,N89,N106,N123,N140,N157,N174,N191,N208)</f>
        <v>592.44139528305175</v>
      </c>
      <c r="E2" s="82" t="s">
        <v>80</v>
      </c>
      <c r="F2" s="83">
        <f>F1/D1</f>
        <v>19.737843137254902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1782</v>
      </c>
      <c r="G5" s="94">
        <f t="shared" ref="G5:G6" si="0">E5*F5</f>
        <v>53192.700000000004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3112.6637554585136</v>
      </c>
      <c r="N5" s="98">
        <f>M5/L5</f>
        <v>183.09786796814785</v>
      </c>
      <c r="O5" s="100">
        <f>L5-I5</f>
        <v>0</v>
      </c>
      <c r="P5" s="101">
        <f>N5-K5</f>
        <v>-28.666837914205075</v>
      </c>
      <c r="Q5" s="102">
        <f>N5/K5</f>
        <v>0.86462882096069826</v>
      </c>
      <c r="R5" s="272">
        <f>Q21</f>
        <v>0.86469443956420777</v>
      </c>
      <c r="S5" s="1">
        <v>0.38124999999999998</v>
      </c>
      <c r="T5" s="2">
        <v>0.40510416666666665</v>
      </c>
      <c r="U5" s="103">
        <v>5.5833333333333002</v>
      </c>
      <c r="V5" s="104">
        <v>34.350000000000016</v>
      </c>
      <c r="W5" s="105"/>
      <c r="X5" s="106"/>
      <c r="Y5" s="274"/>
      <c r="Z5" s="275"/>
      <c r="AA5" s="108">
        <f>M5-J5</f>
        <v>-487.33624454148639</v>
      </c>
      <c r="AB5" s="109">
        <f>M5/J5</f>
        <v>0.86462882096069826</v>
      </c>
      <c r="AC5" s="289">
        <f>AB21</f>
        <v>0.86469443956420766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1784</v>
      </c>
      <c r="G6" s="94">
        <f t="shared" si="0"/>
        <v>52663.68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3113.1362094037818</v>
      </c>
      <c r="N6" s="98">
        <f>M6/L6</f>
        <v>183.12565937669305</v>
      </c>
      <c r="O6" s="100">
        <f>L6-I6</f>
        <v>0</v>
      </c>
      <c r="P6" s="101">
        <f>N6-K6</f>
        <v>-28.639046505659877</v>
      </c>
      <c r="Q6" s="102">
        <f>N6/K6</f>
        <v>0.86476005816771728</v>
      </c>
      <c r="R6" s="272"/>
      <c r="S6" s="1">
        <v>0.40902777777777777</v>
      </c>
      <c r="T6" s="2">
        <v>0.43290509259259258</v>
      </c>
      <c r="U6" s="103">
        <v>5.6500000000000039</v>
      </c>
      <c r="V6" s="104">
        <v>34.383333333333326</v>
      </c>
      <c r="W6" s="105"/>
      <c r="X6" s="106"/>
      <c r="Y6" s="264"/>
      <c r="Z6" s="265"/>
      <c r="AA6" s="110">
        <f>M6-J6</f>
        <v>-486.86379059621822</v>
      </c>
      <c r="AB6" s="111">
        <f>M6/J6</f>
        <v>0.86476005816771717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114"/>
      <c r="H9" s="115"/>
      <c r="I9" s="96"/>
      <c r="J9" s="97"/>
      <c r="K9" s="98"/>
      <c r="L9" s="99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3112.8999824311477</v>
      </c>
      <c r="N21" s="138">
        <f>M21/L21</f>
        <v>183.11176367242047</v>
      </c>
      <c r="O21" s="139">
        <f>L21-I21</f>
        <v>0</v>
      </c>
      <c r="P21" s="140">
        <f>N21-K21</f>
        <v>-28.652942209932462</v>
      </c>
      <c r="Q21" s="141">
        <f>N21/K21</f>
        <v>0.86469443956420777</v>
      </c>
      <c r="R21" s="273"/>
      <c r="S21" s="142">
        <f>S5</f>
        <v>0.38124999999999998</v>
      </c>
      <c r="T21" s="143">
        <f>INDEX(T5:T20,COUNTA(T5:T20))</f>
        <v>0.43290509259259258</v>
      </c>
      <c r="U21" s="144"/>
      <c r="V21" s="144"/>
      <c r="W21" s="145"/>
      <c r="X21" s="146"/>
      <c r="Y21" s="260"/>
      <c r="Z21" s="261"/>
      <c r="AA21" s="147">
        <f>M21-J21</f>
        <v>-487.10001756885231</v>
      </c>
      <c r="AB21" s="148">
        <f>M21/J21</f>
        <v>0.86469443956420766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1074</v>
      </c>
      <c r="G22" s="94">
        <f t="shared" ref="G22:G23" si="5">E22*F22</f>
        <v>27537.360000000001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3138.3116883116909</v>
      </c>
      <c r="N22" s="98">
        <f>M22/L22</f>
        <v>285.30106257379009</v>
      </c>
      <c r="O22" s="100">
        <f>L22-I22</f>
        <v>0</v>
      </c>
      <c r="P22" s="101">
        <f>N22-K22</f>
        <v>-41.971664698937161</v>
      </c>
      <c r="Q22" s="102">
        <f>N22/K22</f>
        <v>0.8717532467532475</v>
      </c>
      <c r="R22" s="271">
        <f>Q38</f>
        <v>0.86709745363945867</v>
      </c>
      <c r="S22" s="1">
        <v>0.37949074074074074</v>
      </c>
      <c r="T22" s="2">
        <v>0.39374999999999999</v>
      </c>
      <c r="U22" s="103">
        <v>6.0666666666666824</v>
      </c>
      <c r="V22" s="104">
        <v>20.533333333333317</v>
      </c>
      <c r="W22" s="105"/>
      <c r="X22" s="106"/>
      <c r="Y22" s="274"/>
      <c r="Z22" s="275"/>
      <c r="AA22" s="108">
        <f>M22-J22</f>
        <v>-461.68831168830911</v>
      </c>
      <c r="AB22" s="151">
        <f>M22/J22</f>
        <v>0.8717532467532475</v>
      </c>
      <c r="AC22" s="276">
        <f>AB38</f>
        <v>0.86709745363945856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3511</v>
      </c>
      <c r="G23" s="94">
        <f t="shared" si="5"/>
        <v>100309.27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3104.7899778924107</v>
      </c>
      <c r="N23" s="98">
        <f>M23/L23</f>
        <v>258.73249815770089</v>
      </c>
      <c r="O23" s="100">
        <f>L23-I23</f>
        <v>0</v>
      </c>
      <c r="P23" s="101">
        <f>N23-K23</f>
        <v>-41.267501842299112</v>
      </c>
      <c r="Q23" s="102">
        <f>N23/K23</f>
        <v>0.86244166052566962</v>
      </c>
      <c r="R23" s="272"/>
      <c r="S23" s="1">
        <v>0.39802083333333332</v>
      </c>
      <c r="T23" s="2">
        <v>0.44513888888888886</v>
      </c>
      <c r="U23" s="103">
        <v>6.1500000000000021</v>
      </c>
      <c r="V23" s="104">
        <v>67.84999999999998</v>
      </c>
      <c r="W23" s="105">
        <v>0.44513888888888886</v>
      </c>
      <c r="X23" s="106">
        <v>0.48479166666666668</v>
      </c>
      <c r="Y23" s="264"/>
      <c r="Z23" s="265"/>
      <c r="AA23" s="110">
        <f>M23-J23</f>
        <v>-495.21002210758934</v>
      </c>
      <c r="AB23" s="102">
        <f>M23/J23</f>
        <v>0.86244166052566962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3121.550833102051</v>
      </c>
      <c r="N38" s="138">
        <f>M38/L38</f>
        <v>271.43920287843923</v>
      </c>
      <c r="O38" s="139">
        <f>L38-I38</f>
        <v>0</v>
      </c>
      <c r="P38" s="140">
        <f>N38-K38</f>
        <v>-41.60427538243033</v>
      </c>
      <c r="Q38" s="141">
        <f>N38/K38</f>
        <v>0.86709745363945867</v>
      </c>
      <c r="R38" s="273"/>
      <c r="S38" s="142">
        <f>S22</f>
        <v>0.37949074074074074</v>
      </c>
      <c r="T38" s="143">
        <f>INDEX(T22:T37,COUNTA(T22:T37))</f>
        <v>0.44513888888888886</v>
      </c>
      <c r="U38" s="144"/>
      <c r="V38" s="155"/>
      <c r="W38" s="134"/>
      <c r="X38" s="138"/>
      <c r="Y38" s="260"/>
      <c r="Z38" s="261"/>
      <c r="AA38" s="156">
        <f>M38-J38</f>
        <v>-478.449166897949</v>
      </c>
      <c r="AB38" s="141">
        <f>M38/J38</f>
        <v>0.86709745363945856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1525</v>
      </c>
      <c r="G39" s="158">
        <f t="shared" ref="G39:G41" si="9">E39*F39</f>
        <v>21395.75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2301.8867924528317</v>
      </c>
      <c r="N39" s="162">
        <f>M39/L39</f>
        <v>383.6477987421386</v>
      </c>
      <c r="O39" s="164">
        <f>L39-I39</f>
        <v>0</v>
      </c>
      <c r="P39" s="165">
        <f>N39-K39</f>
        <v>-49.68553459119471</v>
      </c>
      <c r="Q39" s="151">
        <f>N39/K39</f>
        <v>0.88534107402031992</v>
      </c>
      <c r="R39" s="271">
        <f>Q55</f>
        <v>0.88514566368649683</v>
      </c>
      <c r="S39" s="166">
        <v>0.25017361111111114</v>
      </c>
      <c r="T39" s="167">
        <v>0.27777777777777779</v>
      </c>
      <c r="U39" s="168"/>
      <c r="V39" s="169">
        <v>39.749999999999979</v>
      </c>
      <c r="W39" s="167"/>
      <c r="X39" s="170"/>
      <c r="Y39" s="274"/>
      <c r="Z39" s="275"/>
      <c r="AA39" s="108">
        <f>M39-J39</f>
        <v>-298.11320754716826</v>
      </c>
      <c r="AB39" s="151">
        <f>M39/J39</f>
        <v>0.88534107402031992</v>
      </c>
      <c r="AC39" s="276">
        <f>AB55</f>
        <v>0.88514566368649672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1047</v>
      </c>
      <c r="G40" s="94">
        <f t="shared" si="9"/>
        <v>18563.310000000001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2301.0989010988983</v>
      </c>
      <c r="N40" s="98">
        <f>M40/L40</f>
        <v>383.51648351648305</v>
      </c>
      <c r="O40" s="100">
        <f>L40-I40</f>
        <v>0</v>
      </c>
      <c r="P40" s="101">
        <f>N40-K40</f>
        <v>-49.816849816850265</v>
      </c>
      <c r="Q40" s="102">
        <f>N40/K40</f>
        <v>0.88503803888419164</v>
      </c>
      <c r="R40" s="272"/>
      <c r="S40" s="1">
        <v>0.28125</v>
      </c>
      <c r="T40" s="2">
        <v>0.30020833333333335</v>
      </c>
      <c r="U40" s="103">
        <v>4.9999999999999822</v>
      </c>
      <c r="V40" s="104">
        <v>27.300000000000033</v>
      </c>
      <c r="W40" s="105"/>
      <c r="X40" s="112"/>
      <c r="Y40" s="264"/>
      <c r="Z40" s="265"/>
      <c r="AA40" s="110">
        <f>M40-J40</f>
        <v>-298.9010989011017</v>
      </c>
      <c r="AB40" s="102">
        <f>M40/J40</f>
        <v>0.88503803888419164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1389</v>
      </c>
      <c r="G41" s="94">
        <f t="shared" si="9"/>
        <v>20126.61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2301.1504832029441</v>
      </c>
      <c r="N41" s="98">
        <f>M41/L41</f>
        <v>383.525080533824</v>
      </c>
      <c r="O41" s="100">
        <f>L41-I41</f>
        <v>0</v>
      </c>
      <c r="P41" s="101">
        <f>N41-K41</f>
        <v>-49.808252799509319</v>
      </c>
      <c r="Q41" s="102">
        <f>N41/K41</f>
        <v>0.88505787815497849</v>
      </c>
      <c r="R41" s="272"/>
      <c r="S41" s="1">
        <v>0.3034722222222222</v>
      </c>
      <c r="T41" s="2">
        <v>0.32862268518518517</v>
      </c>
      <c r="U41" s="103">
        <v>4.6999999999999353</v>
      </c>
      <c r="V41" s="104">
        <v>36.216666666666683</v>
      </c>
      <c r="W41" s="105"/>
      <c r="X41" s="112"/>
      <c r="Y41" s="264"/>
      <c r="Z41" s="265"/>
      <c r="AA41" s="110">
        <f>M41-J41</f>
        <v>-298.84951679705591</v>
      </c>
      <c r="AB41" s="102">
        <f>M41/J41</f>
        <v>0.88505787815497849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2301.3787255848915</v>
      </c>
      <c r="N55" s="138">
        <f>M55/L55</f>
        <v>383.56312093081527</v>
      </c>
      <c r="O55" s="139">
        <f>L55-I55</f>
        <v>0</v>
      </c>
      <c r="P55" s="140">
        <f>N55-K55</f>
        <v>-49.770212402518041</v>
      </c>
      <c r="Q55" s="141">
        <f>N55/K55</f>
        <v>0.88514566368649683</v>
      </c>
      <c r="R55" s="273"/>
      <c r="S55" s="142">
        <f>S39</f>
        <v>0.25017361111111114</v>
      </c>
      <c r="T55" s="143">
        <f>INDEX(T39:T54,COUNTA(T39:T54))</f>
        <v>0.32862268518518517</v>
      </c>
      <c r="U55" s="144"/>
      <c r="V55" s="155"/>
      <c r="W55" s="134"/>
      <c r="X55" s="138"/>
      <c r="Y55" s="260"/>
      <c r="Z55" s="261"/>
      <c r="AA55" s="156">
        <f>M55-J55</f>
        <v>-298.62127441510847</v>
      </c>
      <c r="AB55" s="141">
        <f>M55/J55</f>
        <v>0.88514566368649672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877</v>
      </c>
      <c r="G56" s="94">
        <f t="shared" ref="G56:G57" si="14">E56*F56</f>
        <v>17005.03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2220.2531645569593</v>
      </c>
      <c r="N56" s="98">
        <f>M56/L56</f>
        <v>370.04219409282655</v>
      </c>
      <c r="O56" s="100">
        <f>L56-I56</f>
        <v>0</v>
      </c>
      <c r="P56" s="101">
        <f>N56-K56</f>
        <v>-46.624472573840137</v>
      </c>
      <c r="Q56" s="102">
        <f>N56/K56</f>
        <v>0.8881012658227837</v>
      </c>
      <c r="R56" s="271">
        <f>Q72</f>
        <v>0.88827155792261769</v>
      </c>
      <c r="S56" s="1">
        <v>0.30576388888888889</v>
      </c>
      <c r="T56" s="2">
        <v>0.32222222222222224</v>
      </c>
      <c r="U56" s="103">
        <v>5.3000000000000291</v>
      </c>
      <c r="V56" s="104">
        <v>23.700000000000028</v>
      </c>
      <c r="W56" s="167"/>
      <c r="X56" s="170"/>
      <c r="Y56" s="274"/>
      <c r="Z56" s="275"/>
      <c r="AA56" s="108">
        <f>M56-J56</f>
        <v>-279.74683544304071</v>
      </c>
      <c r="AB56" s="151">
        <f>M56/J56</f>
        <v>0.8881012658227837</v>
      </c>
      <c r="AC56" s="276">
        <f>AB72</f>
        <v>0.8882715579226178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1374</v>
      </c>
      <c r="G57" s="94">
        <f t="shared" si="14"/>
        <v>27067.8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2221.1046250561299</v>
      </c>
      <c r="N57" s="98">
        <f>M57/L57</f>
        <v>370.18410417602166</v>
      </c>
      <c r="O57" s="100">
        <f>L57-I57</f>
        <v>0</v>
      </c>
      <c r="P57" s="101">
        <f>N57-K57</f>
        <v>-46.482562490645023</v>
      </c>
      <c r="Q57" s="102">
        <f>N57/K57</f>
        <v>0.88844185002245191</v>
      </c>
      <c r="R57" s="272"/>
      <c r="S57" s="1">
        <v>0.3263888888888889</v>
      </c>
      <c r="T57" s="2">
        <v>0.35216435185185185</v>
      </c>
      <c r="U57" s="103">
        <v>5.9999999999999787</v>
      </c>
      <c r="V57" s="104">
        <v>37.11666666666666</v>
      </c>
      <c r="W57" s="105"/>
      <c r="X57" s="112"/>
      <c r="Y57" s="264"/>
      <c r="Z57" s="265"/>
      <c r="AA57" s="110">
        <f>M57-J57</f>
        <v>-278.89537494387014</v>
      </c>
      <c r="AB57" s="102">
        <f>M57/J57</f>
        <v>0.88844185002245191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2220.6788948065446</v>
      </c>
      <c r="N72" s="138">
        <f>M72/L72</f>
        <v>370.11314913442408</v>
      </c>
      <c r="O72" s="139">
        <f>L72-I72</f>
        <v>0</v>
      </c>
      <c r="P72" s="140">
        <f>N72-K72</f>
        <v>-46.553517532242608</v>
      </c>
      <c r="Q72" s="141">
        <f>N72/K72</f>
        <v>0.88827155792261769</v>
      </c>
      <c r="R72" s="273"/>
      <c r="S72" s="142">
        <f>S56</f>
        <v>0.30576388888888889</v>
      </c>
      <c r="T72" s="143">
        <f>INDEX(T56:T71,COUNTA(T56:T71))</f>
        <v>0.35216435185185185</v>
      </c>
      <c r="U72" s="144"/>
      <c r="V72" s="155"/>
      <c r="W72" s="134"/>
      <c r="X72" s="138"/>
      <c r="Y72" s="260"/>
      <c r="Z72" s="261"/>
      <c r="AA72" s="156">
        <f>M72-J72</f>
        <v>-279.32110519345542</v>
      </c>
      <c r="AB72" s="141">
        <f>M72/J72</f>
        <v>0.8882715579226178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2100</v>
      </c>
      <c r="G73" s="158">
        <f t="shared" ref="G73:G76" si="18">E73*F73</f>
        <v>45045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2945.0720685625229</v>
      </c>
      <c r="N73" s="162">
        <f>M73/L73</f>
        <v>736.26801714063072</v>
      </c>
      <c r="O73" s="164">
        <f>L73-I73</f>
        <v>0</v>
      </c>
      <c r="P73" s="165">
        <f>N73-K73</f>
        <v>-88.731982859369282</v>
      </c>
      <c r="Q73" s="151">
        <f>N73/K73</f>
        <v>0.89244608138258263</v>
      </c>
      <c r="R73" s="271">
        <f>Q89</f>
        <v>0.89132457939265686</v>
      </c>
      <c r="S73" s="166">
        <v>0.25015046296296295</v>
      </c>
      <c r="T73" s="167">
        <v>0.27986111111111112</v>
      </c>
      <c r="U73" s="168"/>
      <c r="V73" s="169">
        <v>42.78333333333336</v>
      </c>
      <c r="W73" s="172"/>
      <c r="X73" s="150"/>
      <c r="Y73" s="274"/>
      <c r="Z73" s="275"/>
      <c r="AA73" s="108">
        <f>M73-J73</f>
        <v>-354.92793143747713</v>
      </c>
      <c r="AB73" s="151">
        <f>M73/J73</f>
        <v>0.89244608138258263</v>
      </c>
      <c r="AC73" s="276">
        <f>AB89</f>
        <v>0.89132457939265697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2317</v>
      </c>
      <c r="G74" s="94">
        <f t="shared" si="18"/>
        <v>41451.130000000005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2941.1847672778567</v>
      </c>
      <c r="N74" s="98">
        <f>M74/L74</f>
        <v>735.29619181946418</v>
      </c>
      <c r="O74" s="100">
        <f>L74-I74</f>
        <v>0</v>
      </c>
      <c r="P74" s="101">
        <f>N74-K74</f>
        <v>-89.703808180535816</v>
      </c>
      <c r="Q74" s="102">
        <f>N74/K74</f>
        <v>0.89126811129632022</v>
      </c>
      <c r="R74" s="272"/>
      <c r="S74" s="1">
        <v>0.28402777777777777</v>
      </c>
      <c r="T74" s="2">
        <v>0.31685185185185183</v>
      </c>
      <c r="U74" s="103">
        <v>5.9999999999999787</v>
      </c>
      <c r="V74" s="104">
        <v>47.266666666666652</v>
      </c>
      <c r="W74" s="105"/>
      <c r="X74" s="106"/>
      <c r="Y74" s="264"/>
      <c r="Z74" s="265"/>
      <c r="AA74" s="110">
        <f>M74-J74</f>
        <v>-358.81523272214326</v>
      </c>
      <c r="AB74" s="102">
        <f>M74/J74</f>
        <v>0.89126811129632022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928</v>
      </c>
      <c r="G75" s="94">
        <f t="shared" si="18"/>
        <v>20675.84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2940.8450704225393</v>
      </c>
      <c r="N75" s="98">
        <f>M75/L75</f>
        <v>588.16901408450781</v>
      </c>
      <c r="O75" s="100">
        <f>L75-I75</f>
        <v>0</v>
      </c>
      <c r="P75" s="101">
        <f>N75-K75</f>
        <v>-71.830985915492192</v>
      </c>
      <c r="Q75" s="102">
        <f>N75/K75</f>
        <v>0.89116517285531482</v>
      </c>
      <c r="R75" s="272"/>
      <c r="S75" s="1">
        <v>0.32087962962962963</v>
      </c>
      <c r="T75" s="2">
        <v>0.33402777777777776</v>
      </c>
      <c r="U75" s="103">
        <v>5.8000000000000274</v>
      </c>
      <c r="V75" s="104">
        <v>18.933333333333309</v>
      </c>
      <c r="W75" s="105"/>
      <c r="X75" s="106"/>
      <c r="Y75" s="264"/>
      <c r="Z75" s="265"/>
      <c r="AA75" s="110">
        <f>M75-J75</f>
        <v>-359.15492957746073</v>
      </c>
      <c r="AB75" s="102">
        <f>M75/J75</f>
        <v>0.89116517285531494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3815</v>
      </c>
      <c r="G76" s="94">
        <f t="shared" si="18"/>
        <v>63557.9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2938.3825417201529</v>
      </c>
      <c r="N76" s="98">
        <f>M76/L76</f>
        <v>734.59563543003821</v>
      </c>
      <c r="O76" s="100">
        <f>L76-I76</f>
        <v>0</v>
      </c>
      <c r="P76" s="101">
        <f>N76-K76</f>
        <v>-90.404364569961785</v>
      </c>
      <c r="Q76" s="102">
        <f>N76/K76</f>
        <v>0.89041895203640997</v>
      </c>
      <c r="R76" s="272"/>
      <c r="S76" s="1">
        <v>0.33826388888888886</v>
      </c>
      <c r="T76" s="2">
        <v>0.3923611111111111</v>
      </c>
      <c r="U76" s="103">
        <v>6.0999999999999943</v>
      </c>
      <c r="V76" s="104">
        <v>77.900000000000034</v>
      </c>
      <c r="W76" s="105"/>
      <c r="X76" s="106"/>
      <c r="Y76" s="264"/>
      <c r="Z76" s="265"/>
      <c r="AA76" s="110">
        <f>M76-J76</f>
        <v>-361.61745827984714</v>
      </c>
      <c r="AB76" s="102">
        <f>M76/J76</f>
        <v>0.89041895203640997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2941.3711119957679</v>
      </c>
      <c r="N89" s="138">
        <f>M89/L89</f>
        <v>692.08732046959244</v>
      </c>
      <c r="O89" s="139">
        <f>L89-I89</f>
        <v>0</v>
      </c>
      <c r="P89" s="140">
        <f>N89-K89</f>
        <v>-84.383267765701703</v>
      </c>
      <c r="Q89" s="141">
        <f>N89/K89</f>
        <v>0.89132457939265686</v>
      </c>
      <c r="R89" s="273"/>
      <c r="S89" s="142">
        <f>S73</f>
        <v>0.25015046296296295</v>
      </c>
      <c r="T89" s="143">
        <f>INDEX(T73:T88,COUNTA(T73:T88))</f>
        <v>0.3923611111111111</v>
      </c>
      <c r="U89" s="144"/>
      <c r="V89" s="155"/>
      <c r="W89" s="88"/>
      <c r="X89" s="90"/>
      <c r="Y89" s="260"/>
      <c r="Z89" s="261"/>
      <c r="AA89" s="156">
        <f>M89-J89</f>
        <v>-358.62888800423207</v>
      </c>
      <c r="AB89" s="141">
        <f>M89/J89</f>
        <v>0.89132457939265697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1245</v>
      </c>
      <c r="G90" s="158">
        <f t="shared" ref="G90:G93" si="23">E90*F90</f>
        <v>22634.1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3110.3400416377485</v>
      </c>
      <c r="N90" s="162">
        <f>M90/L90</f>
        <v>1036.7800138792495</v>
      </c>
      <c r="O90" s="164">
        <f>L90-I90</f>
        <v>0</v>
      </c>
      <c r="P90" s="165">
        <f>N90-K90</f>
        <v>-163.21998612075049</v>
      </c>
      <c r="Q90" s="151">
        <f>N90/K90</f>
        <v>0.86398334489937456</v>
      </c>
      <c r="R90" s="271">
        <f>Q106</f>
        <v>0.86937747934639475</v>
      </c>
      <c r="S90" s="166">
        <v>0.25</v>
      </c>
      <c r="T90" s="167">
        <v>0.26667824074074076</v>
      </c>
      <c r="U90" s="168"/>
      <c r="V90" s="169">
        <v>24.016666666666691</v>
      </c>
      <c r="W90" s="172"/>
      <c r="X90" s="150"/>
      <c r="Y90" s="274"/>
      <c r="Z90" s="275"/>
      <c r="AA90" s="108">
        <f>M90-J90</f>
        <v>-489.65995836225147</v>
      </c>
      <c r="AB90" s="151">
        <f>M90/J90</f>
        <v>0.86398334489937456</v>
      </c>
      <c r="AC90" s="276">
        <f>AB106</f>
        <v>0.86937747934639475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1994</v>
      </c>
      <c r="G91" s="94">
        <f t="shared" si="23"/>
        <v>36250.92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3106.1877974902595</v>
      </c>
      <c r="N91" s="98">
        <f>M91/L91</f>
        <v>1035.3959324967532</v>
      </c>
      <c r="O91" s="100">
        <f>L91-I91</f>
        <v>0</v>
      </c>
      <c r="P91" s="101">
        <f>N91-K91</f>
        <v>-164.60406750324682</v>
      </c>
      <c r="Q91" s="102">
        <f>N91/K91</f>
        <v>0.86282994374729427</v>
      </c>
      <c r="R91" s="272"/>
      <c r="S91" s="1">
        <v>0.27811342592592592</v>
      </c>
      <c r="T91" s="2">
        <v>0.30486111111111114</v>
      </c>
      <c r="U91" s="103">
        <v>16.466666666666629</v>
      </c>
      <c r="V91" s="104">
        <v>38.516666666666723</v>
      </c>
      <c r="W91" s="105"/>
      <c r="X91" s="106"/>
      <c r="Y91" s="264"/>
      <c r="Z91" s="265"/>
      <c r="AA91" s="110">
        <f>M91-J91</f>
        <v>-493.81220250974047</v>
      </c>
      <c r="AB91" s="102">
        <f>M91/J91</f>
        <v>0.86282994374729427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4611</v>
      </c>
      <c r="G92" s="94">
        <f t="shared" si="23"/>
        <v>65845.08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3108.5393258426966</v>
      </c>
      <c r="N92" s="98">
        <f>M92/L92</f>
        <v>1036.1797752808989</v>
      </c>
      <c r="O92" s="100">
        <f>L92-I92</f>
        <v>0</v>
      </c>
      <c r="P92" s="101">
        <f>N92-K92</f>
        <v>-163.82022471910113</v>
      </c>
      <c r="Q92" s="102">
        <f>N92/K92</f>
        <v>0.86348314606741572</v>
      </c>
      <c r="R92" s="272"/>
      <c r="S92" s="1">
        <v>0.31597222222222221</v>
      </c>
      <c r="T92" s="2">
        <v>0.37777777777777777</v>
      </c>
      <c r="U92" s="103">
        <v>15.999999999999943</v>
      </c>
      <c r="V92" s="104">
        <v>89</v>
      </c>
      <c r="W92" s="105"/>
      <c r="X92" s="106"/>
      <c r="Y92" s="264"/>
      <c r="Z92" s="265"/>
      <c r="AA92" s="110">
        <f>M92-J92</f>
        <v>-491.4606741573034</v>
      </c>
      <c r="AB92" s="102">
        <f>M92/J92</f>
        <v>0.86348314606741572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3889</v>
      </c>
      <c r="G93" s="94">
        <f t="shared" si="23"/>
        <v>54562.67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2672.3420500095435</v>
      </c>
      <c r="N93" s="98">
        <f>M93/L93</f>
        <v>890.78068333651447</v>
      </c>
      <c r="O93" s="100">
        <f>L93-I93</f>
        <v>0</v>
      </c>
      <c r="P93" s="101">
        <f>N93-K93</f>
        <v>-109.21931666348553</v>
      </c>
      <c r="Q93" s="102">
        <f>N93/K93</f>
        <v>0.8907806833365145</v>
      </c>
      <c r="R93" s="272"/>
      <c r="S93" s="1">
        <v>0.3888888888888889</v>
      </c>
      <c r="T93" s="2">
        <v>0.44952546296296297</v>
      </c>
      <c r="U93" s="103">
        <v>16.000000000000021</v>
      </c>
      <c r="V93" s="104">
        <v>87.316666666666677</v>
      </c>
      <c r="W93" s="105"/>
      <c r="X93" s="106"/>
      <c r="Y93" s="264"/>
      <c r="Z93" s="265"/>
      <c r="AA93" s="110">
        <f>M93-J93</f>
        <v>-327.65794999045647</v>
      </c>
      <c r="AB93" s="102">
        <f>M93/J93</f>
        <v>0.8907806833365145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2999.3523037450618</v>
      </c>
      <c r="N106" s="138">
        <f t="shared" ref="N106:N112" si="28">M106/L106</f>
        <v>999.78410124835398</v>
      </c>
      <c r="O106" s="139">
        <f t="shared" ref="O106:O112" si="29">L106-I106</f>
        <v>0</v>
      </c>
      <c r="P106" s="140">
        <f t="shared" ref="P106:P112" si="30">N106-K106</f>
        <v>-150.21589875164602</v>
      </c>
      <c r="Q106" s="141">
        <f t="shared" ref="Q106:Q112" si="31">N106/K106</f>
        <v>0.86937747934639475</v>
      </c>
      <c r="R106" s="273"/>
      <c r="S106" s="142">
        <f>S90</f>
        <v>0.25</v>
      </c>
      <c r="T106" s="143">
        <f>INDEX(T90:T105,COUNTA(T90:T105))</f>
        <v>0.44952546296296297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-450.64769625493818</v>
      </c>
      <c r="AB106" s="141">
        <f t="shared" ref="AB106:AB112" si="33">M106/J106</f>
        <v>0.86937747934639475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1280</v>
      </c>
      <c r="G107" s="158">
        <f t="shared" ref="G107:G112" si="34">E107*F107</f>
        <v>32038.400000000001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2909.0909090909126</v>
      </c>
      <c r="N107" s="162">
        <f t="shared" si="28"/>
        <v>727.27272727272816</v>
      </c>
      <c r="O107" s="164">
        <f t="shared" si="29"/>
        <v>0</v>
      </c>
      <c r="P107" s="165">
        <f t="shared" si="30"/>
        <v>-97.727272727271838</v>
      </c>
      <c r="Q107" s="151">
        <f t="shared" si="31"/>
        <v>0.88154269972451893</v>
      </c>
      <c r="R107" s="271">
        <f>Q123</f>
        <v>0.88608599026120638</v>
      </c>
      <c r="S107" s="166">
        <v>0.25</v>
      </c>
      <c r="T107" s="167">
        <v>0.26833333333333331</v>
      </c>
      <c r="U107" s="168"/>
      <c r="V107" s="169">
        <v>26.39999999999997</v>
      </c>
      <c r="W107" s="167"/>
      <c r="X107" s="170"/>
      <c r="Y107" s="274"/>
      <c r="Z107" s="275"/>
      <c r="AA107" s="108">
        <f t="shared" si="32"/>
        <v>-390.90909090908735</v>
      </c>
      <c r="AB107" s="151">
        <f t="shared" si="33"/>
        <v>0.88154269972451893</v>
      </c>
      <c r="AC107" s="276">
        <f>AB123</f>
        <v>0.88608599026120638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956</v>
      </c>
      <c r="G108" s="94">
        <f t="shared" si="34"/>
        <v>24330.2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2906.7567567567535</v>
      </c>
      <c r="N108" s="98">
        <f t="shared" si="28"/>
        <v>726.68918918918837</v>
      </c>
      <c r="O108" s="100">
        <f t="shared" si="29"/>
        <v>0</v>
      </c>
      <c r="P108" s="101">
        <f t="shared" si="30"/>
        <v>-98.310810810811631</v>
      </c>
      <c r="Q108" s="102">
        <f t="shared" si="31"/>
        <v>0.88083538083537982</v>
      </c>
      <c r="R108" s="272"/>
      <c r="S108" s="1">
        <v>0.27935185185185185</v>
      </c>
      <c r="T108" s="2">
        <v>0.29305555555555557</v>
      </c>
      <c r="U108" s="103">
        <v>15.866666666666696</v>
      </c>
      <c r="V108" s="104">
        <v>19.733333333333356</v>
      </c>
      <c r="W108" s="105"/>
      <c r="X108" s="112"/>
      <c r="Y108" s="264"/>
      <c r="Z108" s="265"/>
      <c r="AA108" s="110">
        <f t="shared" si="32"/>
        <v>-393.24324324324652</v>
      </c>
      <c r="AB108" s="102">
        <f t="shared" si="33"/>
        <v>0.88083538083537982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173</v>
      </c>
      <c r="G109" s="94">
        <f t="shared" si="34"/>
        <v>4624.29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2923.9436619718349</v>
      </c>
      <c r="N109" s="98">
        <f t="shared" si="28"/>
        <v>730.98591549295872</v>
      </c>
      <c r="O109" s="100">
        <f t="shared" si="29"/>
        <v>0</v>
      </c>
      <c r="P109" s="101">
        <f t="shared" si="30"/>
        <v>-94.014084507041275</v>
      </c>
      <c r="Q109" s="102">
        <f t="shared" si="31"/>
        <v>0.88604353393085911</v>
      </c>
      <c r="R109" s="272"/>
      <c r="S109" s="1">
        <v>0.30447916666666669</v>
      </c>
      <c r="T109" s="2">
        <v>0.30694444444444446</v>
      </c>
      <c r="U109" s="103">
        <v>16.450000000000014</v>
      </c>
      <c r="V109" s="104">
        <v>3.5499999999999954</v>
      </c>
      <c r="W109" s="105"/>
      <c r="X109" s="112"/>
      <c r="Y109" s="264"/>
      <c r="Z109" s="265"/>
      <c r="AA109" s="110">
        <f t="shared" si="32"/>
        <v>-376.0563380281651</v>
      </c>
      <c r="AB109" s="102">
        <f t="shared" si="33"/>
        <v>0.88604353393085911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1549</v>
      </c>
      <c r="G110" s="94">
        <f t="shared" si="34"/>
        <v>46470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2682.251082251084</v>
      </c>
      <c r="N110" s="98">
        <f t="shared" si="28"/>
        <v>670.56277056277099</v>
      </c>
      <c r="O110" s="100">
        <f t="shared" si="29"/>
        <v>0</v>
      </c>
      <c r="P110" s="101">
        <f t="shared" si="30"/>
        <v>-79.437229437229007</v>
      </c>
      <c r="Q110" s="102">
        <f t="shared" si="31"/>
        <v>0.8940836940836947</v>
      </c>
      <c r="R110" s="272"/>
      <c r="S110" s="1">
        <v>0.31829861111111113</v>
      </c>
      <c r="T110" s="2">
        <v>0.34236111111111112</v>
      </c>
      <c r="U110" s="103">
        <v>16.349999999999998</v>
      </c>
      <c r="V110" s="104">
        <v>34.649999999999977</v>
      </c>
      <c r="W110" s="105"/>
      <c r="X110" s="106"/>
      <c r="Y110" s="264"/>
      <c r="Z110" s="265"/>
      <c r="AA110" s="110">
        <f t="shared" si="32"/>
        <v>-317.74891774891603</v>
      </c>
      <c r="AB110" s="102">
        <f t="shared" si="33"/>
        <v>0.8940836940836947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1490</v>
      </c>
      <c r="G111" s="94">
        <f t="shared" si="34"/>
        <v>36981.800000000003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2908.8937093275508</v>
      </c>
      <c r="N111" s="98">
        <f t="shared" si="28"/>
        <v>727.22342733188771</v>
      </c>
      <c r="O111" s="100">
        <f t="shared" si="29"/>
        <v>0</v>
      </c>
      <c r="P111" s="101">
        <f t="shared" si="30"/>
        <v>-97.776572668112294</v>
      </c>
      <c r="Q111" s="102">
        <f t="shared" si="31"/>
        <v>0.88148294222046997</v>
      </c>
      <c r="R111" s="272"/>
      <c r="S111" s="1">
        <v>0.35435185185185186</v>
      </c>
      <c r="T111" s="2">
        <v>0.37569444444444444</v>
      </c>
      <c r="U111" s="103">
        <v>17.266666666666673</v>
      </c>
      <c r="V111" s="104">
        <v>30.733333333333313</v>
      </c>
      <c r="W111" s="105"/>
      <c r="X111" s="106"/>
      <c r="Y111" s="264"/>
      <c r="Z111" s="265"/>
      <c r="AA111" s="110">
        <f t="shared" si="32"/>
        <v>-391.10629067244918</v>
      </c>
      <c r="AB111" s="102">
        <f t="shared" si="33"/>
        <v>0.88148294222046997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2521</v>
      </c>
      <c r="G112" s="114">
        <f t="shared" si="34"/>
        <v>75630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2681.9148936170241</v>
      </c>
      <c r="N112" s="98">
        <f t="shared" si="28"/>
        <v>893.97163120567473</v>
      </c>
      <c r="O112" s="100">
        <f t="shared" si="29"/>
        <v>0</v>
      </c>
      <c r="P112" s="101">
        <f t="shared" si="30"/>
        <v>-106.02836879432527</v>
      </c>
      <c r="Q112" s="102">
        <f t="shared" si="31"/>
        <v>0.89397163120567469</v>
      </c>
      <c r="R112" s="272"/>
      <c r="S112" s="1">
        <v>0.38680555555555557</v>
      </c>
      <c r="T112" s="2">
        <v>0.4259722222222222</v>
      </c>
      <c r="U112" s="103">
        <v>16.000000000000021</v>
      </c>
      <c r="V112" s="104">
        <v>56.399999999999942</v>
      </c>
      <c r="W112" s="105"/>
      <c r="X112" s="3"/>
      <c r="Y112" s="264"/>
      <c r="Z112" s="265"/>
      <c r="AA112" s="110">
        <f t="shared" si="32"/>
        <v>-318.08510638297594</v>
      </c>
      <c r="AB112" s="102">
        <f t="shared" si="33"/>
        <v>0.89397163120567469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2835.4751688358606</v>
      </c>
      <c r="N123" s="138">
        <f t="shared" ref="N123:N128" si="39">M123/L123</f>
        <v>739.68917447892011</v>
      </c>
      <c r="O123" s="139">
        <f t="shared" ref="O123:O128" si="40">L123-I123</f>
        <v>0</v>
      </c>
      <c r="P123" s="140">
        <f t="shared" ref="P123:P128" si="41">N123-K123</f>
        <v>-95.093434216732021</v>
      </c>
      <c r="Q123" s="141">
        <f t="shared" ref="Q123:Q128" si="42">N123/K123</f>
        <v>0.88608599026120638</v>
      </c>
      <c r="R123" s="273"/>
      <c r="S123" s="142">
        <f>S107</f>
        <v>0.25</v>
      </c>
      <c r="T123" s="143">
        <f>INDEX(T107:T122,COUNTA(T107:T122))</f>
        <v>0.4259722222222222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-364.52483116413941</v>
      </c>
      <c r="AB123" s="141">
        <f t="shared" ref="AB123:AB128" si="44">M123/J123</f>
        <v>0.88608599026120638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281</v>
      </c>
      <c r="G124" s="158">
        <f t="shared" ref="G124:G128" si="45">E124*F124</f>
        <v>3771.02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3181.1320754717767</v>
      </c>
      <c r="N124" s="162">
        <f t="shared" si="39"/>
        <v>530.18867924529616</v>
      </c>
      <c r="O124" s="164">
        <f t="shared" si="40"/>
        <v>0</v>
      </c>
      <c r="P124" s="165">
        <f t="shared" si="41"/>
        <v>-69.811320754703843</v>
      </c>
      <c r="Q124" s="151">
        <f t="shared" si="42"/>
        <v>0.88364779874216026</v>
      </c>
      <c r="R124" s="271">
        <f>Q140</f>
        <v>0.86952594548425155</v>
      </c>
      <c r="S124" s="166">
        <v>0.70833333333333337</v>
      </c>
      <c r="T124" s="167">
        <v>0.71201388888888884</v>
      </c>
      <c r="U124" s="168"/>
      <c r="V124" s="169">
        <v>5.2999999999998693</v>
      </c>
      <c r="W124" s="167"/>
      <c r="X124" s="170"/>
      <c r="Y124" s="274"/>
      <c r="Z124" s="275"/>
      <c r="AA124" s="108">
        <f t="shared" si="43"/>
        <v>-418.86792452822328</v>
      </c>
      <c r="AB124" s="151">
        <f t="shared" si="44"/>
        <v>0.88364779874216015</v>
      </c>
      <c r="AC124" s="276">
        <f>AB140</f>
        <v>0.86952594548425155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1485</v>
      </c>
      <c r="G125" s="94">
        <f t="shared" si="45"/>
        <v>38075.4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3139.1661773341148</v>
      </c>
      <c r="N125" s="98">
        <f t="shared" si="39"/>
        <v>285.37874339401043</v>
      </c>
      <c r="O125" s="100">
        <f t="shared" si="40"/>
        <v>0</v>
      </c>
      <c r="P125" s="101">
        <f t="shared" si="41"/>
        <v>-41.893983878716824</v>
      </c>
      <c r="Q125" s="102">
        <f t="shared" si="42"/>
        <v>0.87199060481503188</v>
      </c>
      <c r="R125" s="272"/>
      <c r="S125" s="1">
        <v>0.71597222222222223</v>
      </c>
      <c r="T125" s="2">
        <v>0.73568287037037039</v>
      </c>
      <c r="U125" s="103">
        <v>5.7000000000000917</v>
      </c>
      <c r="V125" s="104">
        <v>28.383333333333347</v>
      </c>
      <c r="W125" s="105"/>
      <c r="X125" s="112"/>
      <c r="Y125" s="264"/>
      <c r="Z125" s="265"/>
      <c r="AA125" s="110">
        <f t="shared" si="43"/>
        <v>-460.83382266588524</v>
      </c>
      <c r="AB125" s="102">
        <f t="shared" si="44"/>
        <v>0.87199060481503188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1801</v>
      </c>
      <c r="G126" s="94">
        <f t="shared" si="45"/>
        <v>53165.52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3114.1210374639641</v>
      </c>
      <c r="N126" s="98">
        <f t="shared" si="39"/>
        <v>183.1835904390567</v>
      </c>
      <c r="O126" s="100">
        <f t="shared" si="40"/>
        <v>0</v>
      </c>
      <c r="P126" s="101">
        <f t="shared" si="41"/>
        <v>-28.581115443296227</v>
      </c>
      <c r="Q126" s="102">
        <f t="shared" si="42"/>
        <v>0.86503362151776786</v>
      </c>
      <c r="R126" s="272"/>
      <c r="S126" s="1">
        <v>0.73979166666666663</v>
      </c>
      <c r="T126" s="2">
        <v>0.76388888888888895</v>
      </c>
      <c r="U126" s="103">
        <v>5.916666666666579</v>
      </c>
      <c r="V126" s="104">
        <v>34.700000000000145</v>
      </c>
      <c r="W126" s="105"/>
      <c r="X126" s="112"/>
      <c r="Y126" s="264"/>
      <c r="Z126" s="265"/>
      <c r="AA126" s="110">
        <f t="shared" si="43"/>
        <v>-485.87896253603594</v>
      </c>
      <c r="AB126" s="102">
        <f t="shared" si="44"/>
        <v>0.86503362151776775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1973</v>
      </c>
      <c r="G127" s="94">
        <f t="shared" si="45"/>
        <v>58894.05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3113.8974134151713</v>
      </c>
      <c r="N127" s="98">
        <f t="shared" si="39"/>
        <v>183.17043608324536</v>
      </c>
      <c r="O127" s="100">
        <f t="shared" si="40"/>
        <v>0</v>
      </c>
      <c r="P127" s="101">
        <f t="shared" si="41"/>
        <v>-28.594269799107565</v>
      </c>
      <c r="Q127" s="102">
        <f t="shared" si="42"/>
        <v>0.8649715037264365</v>
      </c>
      <c r="R127" s="272"/>
      <c r="S127" s="1">
        <v>0.7680555555555556</v>
      </c>
      <c r="T127" s="2">
        <v>0.79445601851851855</v>
      </c>
      <c r="U127" s="103">
        <v>5.9999999999999787</v>
      </c>
      <c r="V127" s="104">
        <v>38.016666666666637</v>
      </c>
      <c r="W127" s="105"/>
      <c r="X127" s="106"/>
      <c r="Y127" s="264"/>
      <c r="Z127" s="265"/>
      <c r="AA127" s="110">
        <f t="shared" si="43"/>
        <v>-486.10258658482871</v>
      </c>
      <c r="AB127" s="102">
        <f t="shared" si="44"/>
        <v>0.8649715037264365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2873</v>
      </c>
      <c r="G128" s="94">
        <f t="shared" si="45"/>
        <v>82081.61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3103.1503150314998</v>
      </c>
      <c r="N128" s="98">
        <f t="shared" si="39"/>
        <v>258.59585958595829</v>
      </c>
      <c r="O128" s="100">
        <f t="shared" si="40"/>
        <v>0</v>
      </c>
      <c r="P128" s="101">
        <f t="shared" si="41"/>
        <v>-41.404140414041706</v>
      </c>
      <c r="Q128" s="102">
        <f t="shared" si="42"/>
        <v>0.86198619861986103</v>
      </c>
      <c r="R128" s="272"/>
      <c r="S128" s="1">
        <v>0.7989236111111111</v>
      </c>
      <c r="T128" s="2">
        <v>0.83750000000000002</v>
      </c>
      <c r="U128" s="103">
        <v>6.4333333333332732</v>
      </c>
      <c r="V128" s="104">
        <v>55.550000000000054</v>
      </c>
      <c r="W128" s="105"/>
      <c r="X128" s="106"/>
      <c r="Y128" s="264"/>
      <c r="Z128" s="265"/>
      <c r="AA128" s="110">
        <f t="shared" si="43"/>
        <v>-496.84968496850024</v>
      </c>
      <c r="AB128" s="102">
        <f t="shared" si="44"/>
        <v>0.86198619861986103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3130.2934037433056</v>
      </c>
      <c r="N140" s="138">
        <f>M140/L140</f>
        <v>248.43598442407188</v>
      </c>
      <c r="O140" s="139">
        <f>L140-I140</f>
        <v>0</v>
      </c>
      <c r="P140" s="140">
        <f>N140-K140</f>
        <v>-37.278301290213847</v>
      </c>
      <c r="Q140" s="141">
        <f>N140/K140</f>
        <v>0.86952594548425155</v>
      </c>
      <c r="R140" s="273"/>
      <c r="S140" s="142">
        <f>S124</f>
        <v>0.70833333333333337</v>
      </c>
      <c r="T140" s="143">
        <f>INDEX(T124:T139,COUNTA(T124:T139))</f>
        <v>0.83750000000000002</v>
      </c>
      <c r="U140" s="144"/>
      <c r="V140" s="155"/>
      <c r="W140" s="134"/>
      <c r="X140" s="138"/>
      <c r="Y140" s="260"/>
      <c r="Z140" s="261"/>
      <c r="AA140" s="156">
        <f>M140-J140</f>
        <v>-469.70659625669441</v>
      </c>
      <c r="AB140" s="141">
        <f>M140/J140</f>
        <v>0.86952594548425155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2212</v>
      </c>
      <c r="G141" s="158">
        <f t="shared" ref="G141:G143" si="49">E141*F141</f>
        <v>49128.520000000004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2645.5813953488396</v>
      </c>
      <c r="N141" s="162">
        <f>M141/L141</f>
        <v>661.39534883720989</v>
      </c>
      <c r="O141" s="164">
        <f>L141-I141</f>
        <v>0</v>
      </c>
      <c r="P141" s="165">
        <f>N141-K141</f>
        <v>-88.604651162790105</v>
      </c>
      <c r="Q141" s="151">
        <f>N141/K141</f>
        <v>0.88186046511627991</v>
      </c>
      <c r="R141" s="271">
        <f>Q157</f>
        <v>0.88756206567437923</v>
      </c>
      <c r="S141" s="166">
        <v>0.70833333333333337</v>
      </c>
      <c r="T141" s="167">
        <v>0.7431712962962963</v>
      </c>
      <c r="U141" s="168"/>
      <c r="V141" s="169">
        <v>50.166666666666622</v>
      </c>
      <c r="W141" s="172"/>
      <c r="X141" s="150"/>
      <c r="Y141" s="274"/>
      <c r="Z141" s="275"/>
      <c r="AA141" s="108">
        <f>M141-J141</f>
        <v>-354.41860465116042</v>
      </c>
      <c r="AB141" s="151">
        <f>M141/J141</f>
        <v>0.88186046511627991</v>
      </c>
      <c r="AC141" s="276">
        <f>AB157</f>
        <v>0.88756206567437923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3020</v>
      </c>
      <c r="G142" s="94">
        <f t="shared" si="49"/>
        <v>50434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2937.5844366387491</v>
      </c>
      <c r="N142" s="98">
        <f>M142/L142</f>
        <v>979.19481221291642</v>
      </c>
      <c r="O142" s="100">
        <f>L142-I142</f>
        <v>0</v>
      </c>
      <c r="P142" s="101">
        <f>N142-K142</f>
        <v>-120.80518778708358</v>
      </c>
      <c r="Q142" s="102">
        <f>N142/K142</f>
        <v>0.89017710201174216</v>
      </c>
      <c r="R142" s="272"/>
      <c r="S142" s="1">
        <v>0.74744212962962964</v>
      </c>
      <c r="T142" s="2">
        <v>0.79027777777777775</v>
      </c>
      <c r="U142" s="103">
        <v>6.1500000000000021</v>
      </c>
      <c r="V142" s="104">
        <v>61.68333333333328</v>
      </c>
      <c r="W142" s="105"/>
      <c r="X142" s="106"/>
      <c r="Y142" s="264"/>
      <c r="Z142" s="265"/>
      <c r="AA142" s="110">
        <f>M142-J142</f>
        <v>-362.41556336125086</v>
      </c>
      <c r="AB142" s="102">
        <f>M142/J142</f>
        <v>0.89017710201174216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5391</v>
      </c>
      <c r="G143" s="94">
        <f t="shared" si="49"/>
        <v>96444.99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2937.4299984864524</v>
      </c>
      <c r="N143" s="98">
        <f>M143/L143</f>
        <v>734.3574996216131</v>
      </c>
      <c r="O143" s="100">
        <f>L143-I143</f>
        <v>0</v>
      </c>
      <c r="P143" s="101">
        <f>N143-K143</f>
        <v>-90.642500378386899</v>
      </c>
      <c r="Q143" s="102">
        <f>N143/K143</f>
        <v>0.89013030257165227</v>
      </c>
      <c r="R143" s="272"/>
      <c r="S143" s="1">
        <v>0.79374999999999996</v>
      </c>
      <c r="T143" s="2">
        <v>0.8702199074074074</v>
      </c>
      <c r="U143" s="103">
        <v>4.9999999999999822</v>
      </c>
      <c r="V143" s="104">
        <v>110.11666666666672</v>
      </c>
      <c r="W143" s="105"/>
      <c r="X143" s="106"/>
      <c r="Y143" s="264"/>
      <c r="Z143" s="265"/>
      <c r="AA143" s="110">
        <f>M143-J143</f>
        <v>-362.5700015135476</v>
      </c>
      <c r="AB143" s="102">
        <f>M143/J143</f>
        <v>0.89013030257165227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2840.1986101580137</v>
      </c>
      <c r="N157" s="138">
        <f>M157/L157</f>
        <v>774.59962095218555</v>
      </c>
      <c r="O157" s="139">
        <f>L157-I157</f>
        <v>0</v>
      </c>
      <c r="P157" s="140">
        <f>N157-K157</f>
        <v>-98.127651775087202</v>
      </c>
      <c r="Q157" s="141">
        <f>N157/K157</f>
        <v>0.88756206567437923</v>
      </c>
      <c r="R157" s="273"/>
      <c r="S157" s="142">
        <f>S141</f>
        <v>0.70833333333333337</v>
      </c>
      <c r="T157" s="143">
        <f>INDEX(T141:T156,COUNTA(T141:T156))</f>
        <v>0.8702199074074074</v>
      </c>
      <c r="U157" s="144"/>
      <c r="V157" s="155"/>
      <c r="W157" s="88"/>
      <c r="X157" s="90"/>
      <c r="Y157" s="260"/>
      <c r="Z157" s="261"/>
      <c r="AA157" s="156">
        <f>M157-J157</f>
        <v>-359.80138984198629</v>
      </c>
      <c r="AB157" s="141">
        <f>M157/J157</f>
        <v>0.88756206567437923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1865</v>
      </c>
      <c r="G158" s="158">
        <f t="shared" ref="G158:G160" si="54">E158*F158</f>
        <v>41552.200000000004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2940.8672798948851</v>
      </c>
      <c r="N158" s="162">
        <f>M158/L158</f>
        <v>588.17345597897702</v>
      </c>
      <c r="O158" s="164">
        <f>L158-I158</f>
        <v>0</v>
      </c>
      <c r="P158" s="165">
        <f>N158-K158</f>
        <v>-71.826544021022983</v>
      </c>
      <c r="Q158" s="151">
        <f>N158/K158</f>
        <v>0.89117190299845006</v>
      </c>
      <c r="R158" s="271">
        <f>Q174</f>
        <v>0.89063153889618463</v>
      </c>
      <c r="S158" s="166">
        <v>0.70833333333333337</v>
      </c>
      <c r="T158" s="167">
        <v>0.73475694444444439</v>
      </c>
      <c r="U158" s="168"/>
      <c r="V158" s="169">
        <v>38.049999999999869</v>
      </c>
      <c r="W158" s="172"/>
      <c r="X158" s="150"/>
      <c r="Y158" s="274"/>
      <c r="Z158" s="275"/>
      <c r="AA158" s="108">
        <f>M158-J158</f>
        <v>-359.13272010511491</v>
      </c>
      <c r="AB158" s="151">
        <f>M158/J158</f>
        <v>0.89117190299845006</v>
      </c>
      <c r="AC158" s="276">
        <f>AB174</f>
        <v>0.89063153889618452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1169</v>
      </c>
      <c r="G159" s="94">
        <f t="shared" si="54"/>
        <v>21252.42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2938.8268156424583</v>
      </c>
      <c r="N159" s="98">
        <f>M159/L159</f>
        <v>734.70670391061458</v>
      </c>
      <c r="O159" s="100">
        <f>L159-I159</f>
        <v>0</v>
      </c>
      <c r="P159" s="101">
        <f>N159-K159</f>
        <v>-90.293296089385422</v>
      </c>
      <c r="Q159" s="102">
        <f>N159/K159</f>
        <v>0.8905535804977146</v>
      </c>
      <c r="R159" s="272"/>
      <c r="S159" s="1">
        <v>0.73828703703703702</v>
      </c>
      <c r="T159" s="2">
        <v>0.75486111111111109</v>
      </c>
      <c r="U159" s="103">
        <v>5.0833333333333819</v>
      </c>
      <c r="V159" s="104">
        <v>23.866666666666667</v>
      </c>
      <c r="W159" s="105"/>
      <c r="X159" s="106"/>
      <c r="Y159" s="264"/>
      <c r="Z159" s="265"/>
      <c r="AA159" s="110">
        <f>M159-J159</f>
        <v>-361.17318435754169</v>
      </c>
      <c r="AB159" s="102">
        <f>M159/J159</f>
        <v>0.8905535804977146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8421</v>
      </c>
      <c r="G160" s="94">
        <f t="shared" si="54"/>
        <v>140293.86000000002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2937.5581395348836</v>
      </c>
      <c r="N160" s="98">
        <f>M160/L160</f>
        <v>734.3895348837209</v>
      </c>
      <c r="O160" s="100">
        <f>L160-I160</f>
        <v>0</v>
      </c>
      <c r="P160" s="101">
        <f>N160-K160</f>
        <v>-90.610465116279101</v>
      </c>
      <c r="Q160" s="102">
        <f>N160/K160</f>
        <v>0.89016913319238899</v>
      </c>
      <c r="R160" s="272"/>
      <c r="S160" s="1">
        <v>0.7583333333333333</v>
      </c>
      <c r="T160" s="2">
        <v>0.87777777777777777</v>
      </c>
      <c r="U160" s="103">
        <v>4.9999999999999822</v>
      </c>
      <c r="V160" s="104">
        <v>172.00000000000003</v>
      </c>
      <c r="W160" s="105"/>
      <c r="X160" s="106"/>
      <c r="Y160" s="264"/>
      <c r="Z160" s="265"/>
      <c r="AA160" s="110">
        <f>M160-J160</f>
        <v>-362.44186046511641</v>
      </c>
      <c r="AB160" s="102">
        <f>M160/J160</f>
        <v>0.89016913319238899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2939.084078357409</v>
      </c>
      <c r="N174" s="138">
        <f>M174/L174</f>
        <v>678.25017192863288</v>
      </c>
      <c r="O174" s="139">
        <f>L174-I174</f>
        <v>0</v>
      </c>
      <c r="P174" s="140">
        <f>N174-K174</f>
        <v>-83.288289609828666</v>
      </c>
      <c r="Q174" s="141">
        <f>N174/K174</f>
        <v>0.89063153889618463</v>
      </c>
      <c r="R174" s="273"/>
      <c r="S174" s="142">
        <f>S158</f>
        <v>0.70833333333333337</v>
      </c>
      <c r="T174" s="143">
        <f>INDEX(T158:T173,COUNTA(T158:T173))</f>
        <v>0.87777777777777777</v>
      </c>
      <c r="U174" s="144"/>
      <c r="V174" s="155"/>
      <c r="W174" s="88"/>
      <c r="X174" s="90"/>
      <c r="Y174" s="260"/>
      <c r="Z174" s="261"/>
      <c r="AA174" s="156">
        <f>M174-J174</f>
        <v>-360.915921642591</v>
      </c>
      <c r="AB174" s="141">
        <f>M174/J174</f>
        <v>0.89063153889618452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1439</v>
      </c>
      <c r="G175" s="158">
        <f t="shared" ref="G175:G178" si="59">E175*F175</f>
        <v>20189.169999999998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2671.6864363073846</v>
      </c>
      <c r="N175" s="162">
        <f>M175/L175</f>
        <v>890.56214543579483</v>
      </c>
      <c r="O175" s="164">
        <f>L175-I175</f>
        <v>0</v>
      </c>
      <c r="P175" s="165">
        <f>N175-K175</f>
        <v>-109.43785456420517</v>
      </c>
      <c r="Q175" s="151">
        <f>N175/K175</f>
        <v>0.89056214543579482</v>
      </c>
      <c r="R175" s="271">
        <f>Q191</f>
        <v>0.88285441676924581</v>
      </c>
      <c r="S175" s="166">
        <v>0.70833333333333337</v>
      </c>
      <c r="T175" s="167">
        <v>0.73077546296296292</v>
      </c>
      <c r="U175" s="168"/>
      <c r="V175" s="169">
        <v>32.316666666666549</v>
      </c>
      <c r="W175" s="172"/>
      <c r="X175" s="150"/>
      <c r="Y175" s="274"/>
      <c r="Z175" s="275"/>
      <c r="AA175" s="108">
        <f>M175-J175</f>
        <v>-328.31356369261539</v>
      </c>
      <c r="AB175" s="151">
        <f>M175/J175</f>
        <v>0.89056214543579482</v>
      </c>
      <c r="AC175" s="276">
        <f>AB191</f>
        <v>0.88285441676924581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2116</v>
      </c>
      <c r="G176" s="94">
        <f t="shared" si="59"/>
        <v>38468.879999999997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2671.9045948789885</v>
      </c>
      <c r="N176" s="98">
        <f>M176/L176</f>
        <v>667.97614871974713</v>
      </c>
      <c r="O176" s="100">
        <f>L176-I176</f>
        <v>0</v>
      </c>
      <c r="P176" s="101">
        <f>N176-K176</f>
        <v>-82.02385128025287</v>
      </c>
      <c r="Q176" s="102">
        <f>N176/K176</f>
        <v>0.89063486495966282</v>
      </c>
      <c r="R176" s="272"/>
      <c r="S176" s="1">
        <v>0.74130787037037038</v>
      </c>
      <c r="T176" s="2">
        <v>0.77430555555555558</v>
      </c>
      <c r="U176" s="103">
        <v>15.166666666666746</v>
      </c>
      <c r="V176" s="104">
        <v>47.516666666666687</v>
      </c>
      <c r="W176" s="105"/>
      <c r="X176" s="106"/>
      <c r="Y176" s="264"/>
      <c r="Z176" s="265"/>
      <c r="AA176" s="110">
        <f>M176-J176</f>
        <v>-328.09540512101148</v>
      </c>
      <c r="AB176" s="102">
        <f>M176/J176</f>
        <v>0.89063486495966282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5259</v>
      </c>
      <c r="G177" s="94">
        <f t="shared" si="59"/>
        <v>75098.51999999999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3108.258085700214</v>
      </c>
      <c r="N177" s="98">
        <f>M177/L177</f>
        <v>1036.0860285667379</v>
      </c>
      <c r="O177" s="100">
        <f>L177-I177</f>
        <v>0</v>
      </c>
      <c r="P177" s="101">
        <f>N177-K177</f>
        <v>-163.91397143326208</v>
      </c>
      <c r="Q177" s="102">
        <f>N177/K177</f>
        <v>0.8634050238056149</v>
      </c>
      <c r="R177" s="272"/>
      <c r="S177" s="1">
        <v>0.78505787037037034</v>
      </c>
      <c r="T177" s="2">
        <v>0.85555555555555551</v>
      </c>
      <c r="U177" s="103">
        <v>15.483333333333249</v>
      </c>
      <c r="V177" s="104">
        <v>101.51666666666665</v>
      </c>
      <c r="W177" s="105">
        <v>0.85555555555555551</v>
      </c>
      <c r="X177" s="106">
        <v>0.90694444444444433</v>
      </c>
      <c r="Y177" s="264"/>
      <c r="Z177" s="265"/>
      <c r="AA177" s="110">
        <f>M177-J177</f>
        <v>-491.741914299786</v>
      </c>
      <c r="AB177" s="102">
        <f>M177/J177</f>
        <v>0.86340502380561501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6828</v>
      </c>
      <c r="G178" s="94">
        <f t="shared" si="59"/>
        <v>95796.84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2672.1165344059095</v>
      </c>
      <c r="N178" s="98">
        <f>M178/L178</f>
        <v>890.70551146863647</v>
      </c>
      <c r="O178" s="100">
        <f>L178-I178</f>
        <v>0</v>
      </c>
      <c r="P178" s="101">
        <f>N178-K178</f>
        <v>-109.29448853136353</v>
      </c>
      <c r="Q178" s="102">
        <f>N178/K178</f>
        <v>0.89070551146863652</v>
      </c>
      <c r="R178" s="272"/>
      <c r="S178" s="1">
        <v>0.90694444444444433</v>
      </c>
      <c r="T178" s="2">
        <v>1.0134143518518519</v>
      </c>
      <c r="U178" s="103">
        <v>73.999999999999901</v>
      </c>
      <c r="V178" s="104">
        <v>153.31666666666692</v>
      </c>
      <c r="W178" s="105"/>
      <c r="X178" s="106"/>
      <c r="Y178" s="264"/>
      <c r="Z178" s="265"/>
      <c r="AA178" s="110">
        <f>M178-J178</f>
        <v>-327.88346559409047</v>
      </c>
      <c r="AB178" s="102">
        <f>M178/J178</f>
        <v>0.89070551146863652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2780.9914128231244</v>
      </c>
      <c r="N191" s="138">
        <f t="shared" ref="N191:N197" si="63">M191/L191</f>
        <v>855.6896654840383</v>
      </c>
      <c r="O191" s="139">
        <f t="shared" ref="O191:O197" si="64">L191-I191</f>
        <v>0</v>
      </c>
      <c r="P191" s="140">
        <f t="shared" ref="P191:P197" si="65">N191-K191</f>
        <v>-113.54110374673098</v>
      </c>
      <c r="Q191" s="141">
        <f t="shared" ref="Q191:Q197" si="66">N191/K191</f>
        <v>0.88285441676924581</v>
      </c>
      <c r="R191" s="273"/>
      <c r="S191" s="142">
        <f>S175</f>
        <v>0.70833333333333337</v>
      </c>
      <c r="T191" s="143">
        <f>INDEX(T175:T190,COUNTA(T175:T190))</f>
        <v>1.0134143518518519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-369.00858717687561</v>
      </c>
      <c r="AB191" s="141">
        <f t="shared" ref="AB191:AB197" si="68">M191/J191</f>
        <v>0.88285441676924581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1547</v>
      </c>
      <c r="G192" s="158">
        <f t="shared" ref="G192:G197" si="69">E192*F192</f>
        <v>28124.46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3109.5477386934808</v>
      </c>
      <c r="N192" s="162">
        <f t="shared" si="63"/>
        <v>1036.5159128978269</v>
      </c>
      <c r="O192" s="164">
        <f t="shared" si="64"/>
        <v>0</v>
      </c>
      <c r="P192" s="165">
        <f t="shared" si="65"/>
        <v>-163.48408710217313</v>
      </c>
      <c r="Q192" s="151">
        <f t="shared" si="66"/>
        <v>0.8637632607481891</v>
      </c>
      <c r="R192" s="271">
        <f>Q208</f>
        <v>0.86907949313783461</v>
      </c>
      <c r="S192" s="166">
        <v>0.70843750000000005</v>
      </c>
      <c r="T192" s="167">
        <v>0.72916666666666663</v>
      </c>
      <c r="U192" s="168"/>
      <c r="V192" s="169">
        <v>29.84999999999987</v>
      </c>
      <c r="W192" s="167"/>
      <c r="X192" s="170"/>
      <c r="Y192" s="274"/>
      <c r="Z192" s="275"/>
      <c r="AA192" s="173">
        <f t="shared" si="67"/>
        <v>-490.45226130651918</v>
      </c>
      <c r="AB192" s="151">
        <f t="shared" si="68"/>
        <v>0.8637632607481891</v>
      </c>
      <c r="AC192" s="276">
        <f>AB208</f>
        <v>0.86907949313783461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1743</v>
      </c>
      <c r="G193" s="94">
        <f t="shared" si="69"/>
        <v>31687.739999999998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3107.8751857355142</v>
      </c>
      <c r="N193" s="98">
        <f t="shared" si="63"/>
        <v>1035.9583952451715</v>
      </c>
      <c r="O193" s="100">
        <f t="shared" si="64"/>
        <v>0</v>
      </c>
      <c r="P193" s="101">
        <f t="shared" si="65"/>
        <v>-164.04160475482854</v>
      </c>
      <c r="Q193" s="102">
        <f t="shared" si="66"/>
        <v>0.86329866270430955</v>
      </c>
      <c r="R193" s="272"/>
      <c r="S193" s="1">
        <v>0.73982638888888885</v>
      </c>
      <c r="T193" s="2">
        <v>0.7631944444444444</v>
      </c>
      <c r="U193" s="103">
        <v>15.350000000000001</v>
      </c>
      <c r="V193" s="104">
        <v>33.649999999999984</v>
      </c>
      <c r="W193" s="105"/>
      <c r="X193" s="112"/>
      <c r="Y193" s="264"/>
      <c r="Z193" s="265"/>
      <c r="AA193" s="174">
        <f t="shared" si="67"/>
        <v>-492.12481426448585</v>
      </c>
      <c r="AB193" s="102">
        <f t="shared" si="68"/>
        <v>0.86329866270430944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2782</v>
      </c>
      <c r="G194" s="94">
        <f t="shared" si="69"/>
        <v>69049.240000000005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2907.1698113207563</v>
      </c>
      <c r="N194" s="98">
        <f t="shared" si="63"/>
        <v>726.79245283018906</v>
      </c>
      <c r="O194" s="100">
        <f t="shared" si="64"/>
        <v>0</v>
      </c>
      <c r="P194" s="101">
        <f t="shared" si="65"/>
        <v>-98.207547169810937</v>
      </c>
      <c r="Q194" s="102">
        <f t="shared" si="66"/>
        <v>0.88096054888507769</v>
      </c>
      <c r="R194" s="272"/>
      <c r="S194" s="1">
        <v>0.77361111111111114</v>
      </c>
      <c r="T194" s="2">
        <v>0.8134837962962963</v>
      </c>
      <c r="U194" s="103">
        <v>15.000000000000107</v>
      </c>
      <c r="V194" s="104">
        <v>57.416666666666636</v>
      </c>
      <c r="W194" s="105"/>
      <c r="X194" s="112"/>
      <c r="Y194" s="264"/>
      <c r="Z194" s="265"/>
      <c r="AA194" s="174">
        <f t="shared" si="67"/>
        <v>-392.83018867924375</v>
      </c>
      <c r="AB194" s="102">
        <f t="shared" si="68"/>
        <v>0.88096054888507769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2363</v>
      </c>
      <c r="G195" s="94">
        <f t="shared" si="69"/>
        <v>59145.89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2907.3137388926921</v>
      </c>
      <c r="N195" s="98">
        <f t="shared" si="63"/>
        <v>726.82843472317302</v>
      </c>
      <c r="O195" s="100">
        <f t="shared" si="64"/>
        <v>0</v>
      </c>
      <c r="P195" s="101">
        <f t="shared" si="65"/>
        <v>-98.171565276826982</v>
      </c>
      <c r="Q195" s="102">
        <f t="shared" si="66"/>
        <v>0.88100416330081577</v>
      </c>
      <c r="R195" s="272"/>
      <c r="S195" s="1">
        <v>0.82377314814814817</v>
      </c>
      <c r="T195" s="2">
        <v>0.85763888888888884</v>
      </c>
      <c r="U195" s="103">
        <v>14.816666666666691</v>
      </c>
      <c r="V195" s="104">
        <v>48.766666666666566</v>
      </c>
      <c r="W195" s="105">
        <v>0.85763888888888884</v>
      </c>
      <c r="X195" s="106">
        <v>0.90839120370370374</v>
      </c>
      <c r="Y195" s="264"/>
      <c r="Z195" s="265"/>
      <c r="AA195" s="174">
        <f t="shared" si="67"/>
        <v>-392.68626110730793</v>
      </c>
      <c r="AB195" s="102">
        <f t="shared" si="68"/>
        <v>0.88100416330081577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2328</v>
      </c>
      <c r="G196" s="94">
        <f t="shared" si="69"/>
        <v>42323.040000000001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3109.7588126159599</v>
      </c>
      <c r="N196" s="98">
        <f t="shared" si="63"/>
        <v>1036.5862708719867</v>
      </c>
      <c r="O196" s="100">
        <f t="shared" si="64"/>
        <v>0</v>
      </c>
      <c r="P196" s="101">
        <f t="shared" si="65"/>
        <v>-163.4137291280133</v>
      </c>
      <c r="Q196" s="102">
        <f t="shared" si="66"/>
        <v>0.8638218923933223</v>
      </c>
      <c r="R196" s="272"/>
      <c r="S196" s="1">
        <v>0.90839120370370374</v>
      </c>
      <c r="T196" s="2">
        <v>0.93958333333333333</v>
      </c>
      <c r="U196" s="103">
        <v>73.083333333333456</v>
      </c>
      <c r="V196" s="104">
        <v>44.9166666666666</v>
      </c>
      <c r="W196" s="105"/>
      <c r="X196" s="106"/>
      <c r="Y196" s="264"/>
      <c r="Z196" s="265"/>
      <c r="AA196" s="174">
        <f t="shared" si="67"/>
        <v>-490.24118738404013</v>
      </c>
      <c r="AB196" s="102">
        <f t="shared" si="68"/>
        <v>0.86382189239332219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4882</v>
      </c>
      <c r="G197" s="114">
        <f t="shared" si="69"/>
        <v>69714.959999999992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3109.0040686361235</v>
      </c>
      <c r="N197" s="98">
        <f t="shared" si="63"/>
        <v>1036.3346895453744</v>
      </c>
      <c r="O197" s="100">
        <f t="shared" si="64"/>
        <v>0</v>
      </c>
      <c r="P197" s="101">
        <f t="shared" si="65"/>
        <v>-163.66531045462557</v>
      </c>
      <c r="Q197" s="102">
        <f t="shared" si="66"/>
        <v>0.863612241287812</v>
      </c>
      <c r="R197" s="272"/>
      <c r="S197" s="1">
        <v>0.95</v>
      </c>
      <c r="T197" s="2">
        <v>1.0154282407407407</v>
      </c>
      <c r="U197" s="103">
        <v>14.999999999999947</v>
      </c>
      <c r="V197" s="104">
        <v>94.21666666666664</v>
      </c>
      <c r="W197" s="105"/>
      <c r="X197" s="3"/>
      <c r="Y197" s="264"/>
      <c r="Z197" s="265"/>
      <c r="AA197" s="174">
        <f t="shared" si="67"/>
        <v>-490.99593136387648</v>
      </c>
      <c r="AB197" s="102">
        <f t="shared" si="68"/>
        <v>0.86361224128781211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3041.7782259824212</v>
      </c>
      <c r="N208" s="138">
        <f>M208/L208</f>
        <v>912.53346779472633</v>
      </c>
      <c r="O208" s="139">
        <f>L208-I208</f>
        <v>0</v>
      </c>
      <c r="P208" s="140">
        <f>N208-K208</f>
        <v>-137.46653220527367</v>
      </c>
      <c r="Q208" s="141">
        <f>N208/K208</f>
        <v>0.86907949313783461</v>
      </c>
      <c r="R208" s="273"/>
      <c r="S208" s="142">
        <f>S192</f>
        <v>0.70843750000000005</v>
      </c>
      <c r="T208" s="143">
        <f>INDEX(T192:T207,COUNTA(T192:T207))</f>
        <v>1.0154282407407407</v>
      </c>
      <c r="U208" s="144"/>
      <c r="V208" s="155"/>
      <c r="W208" s="134"/>
      <c r="X208" s="138"/>
      <c r="Y208" s="260"/>
      <c r="Z208" s="261"/>
      <c r="AA208" s="176">
        <f>M208-J208</f>
        <v>-458.22177401757881</v>
      </c>
      <c r="AB208" s="141">
        <f>M208/J208</f>
        <v>0.86907949313783461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242" priority="1" operator="greaterThan">
      <formula>0</formula>
    </cfRule>
  </conditionalFormatting>
  <conditionalFormatting sqref="P5:P208 AA5:AA208">
    <cfRule type="cellIs" dxfId="241" priority="4" operator="lessThan">
      <formula>0</formula>
    </cfRule>
  </conditionalFormatting>
  <conditionalFormatting sqref="Q5:Q208 AB5:AB208">
    <cfRule type="cellIs" dxfId="240" priority="2" operator="greaterThan">
      <formula>1</formula>
    </cfRule>
    <cfRule type="cellIs" dxfId="239" priority="3" operator="lessThan">
      <formula>0.8</formula>
    </cfRule>
  </conditionalFormatting>
  <conditionalFormatting sqref="AC5:AC23 R5:R208 AC124:AC129">
    <cfRule type="cellIs" dxfId="238" priority="5" operator="lessThan">
      <formula>0.8</formula>
    </cfRule>
  </conditionalFormatting>
  <conditionalFormatting sqref="AC29:AC37">
    <cfRule type="cellIs" dxfId="237" priority="15" operator="lessThan">
      <formula>0.8</formula>
    </cfRule>
  </conditionalFormatting>
  <conditionalFormatting sqref="AC39:AC44">
    <cfRule type="cellIs" dxfId="236" priority="14" operator="lessThan">
      <formula>0.8</formula>
    </cfRule>
  </conditionalFormatting>
  <conditionalFormatting sqref="AC56:AC61">
    <cfRule type="cellIs" dxfId="235" priority="8" operator="lessThan">
      <formula>0.8</formula>
    </cfRule>
  </conditionalFormatting>
  <conditionalFormatting sqref="AC73">
    <cfRule type="cellIs" dxfId="234" priority="13" operator="lessThan">
      <formula>0.8</formula>
    </cfRule>
  </conditionalFormatting>
  <conditionalFormatting sqref="AC90">
    <cfRule type="cellIs" dxfId="233" priority="7" operator="lessThan">
      <formula>0.8</formula>
    </cfRule>
  </conditionalFormatting>
  <conditionalFormatting sqref="AC107:AC112">
    <cfRule type="cellIs" dxfId="232" priority="6" operator="lessThan">
      <formula>0.8</formula>
    </cfRule>
  </conditionalFormatting>
  <conditionalFormatting sqref="AC141">
    <cfRule type="cellIs" dxfId="231" priority="12" operator="lessThan">
      <formula>0.8</formula>
    </cfRule>
  </conditionalFormatting>
  <conditionalFormatting sqref="AC158">
    <cfRule type="cellIs" dxfId="230" priority="11" operator="lessThan">
      <formula>0.8</formula>
    </cfRule>
  </conditionalFormatting>
  <conditionalFormatting sqref="AC175">
    <cfRule type="cellIs" dxfId="229" priority="10" operator="lessThan">
      <formula>0.8</formula>
    </cfRule>
  </conditionalFormatting>
  <conditionalFormatting sqref="AC192:AC197">
    <cfRule type="cellIs" dxfId="228" priority="9" operator="lessThan">
      <formula>0.8</formula>
    </cfRule>
  </conditionalFormatting>
  <dataValidations count="1">
    <dataValidation type="list" allowBlank="1" showInputMessage="1" showErrorMessage="1" sqref="Y5:Z208" xr:uid="{A0D8D827-4BFA-446A-B384-5AF541FE847C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0D2A-4172-4591-967C-FC6A1CDD377A}">
  <sheetPr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79454</v>
      </c>
      <c r="E1" s="76" t="s">
        <v>3</v>
      </c>
      <c r="F1" s="77">
        <f>SUM(G5:G157)</f>
        <v>3707526.9399999995</v>
      </c>
      <c r="G1" s="78" t="s">
        <v>73</v>
      </c>
      <c r="H1" s="79">
        <f>L21+L38+L55+L72+L89+L106+L123+L140+L157</f>
        <v>169.27380952380952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60">
        <v>45969</v>
      </c>
      <c r="B2" s="361"/>
      <c r="C2" s="81" t="s">
        <v>34</v>
      </c>
      <c r="D2" s="82">
        <f>AVERAGE(N21,N38,N55,N72,N89,N106,N123,N140,N157)</f>
        <v>154.26440896073285</v>
      </c>
      <c r="E2" s="82" t="s">
        <v>80</v>
      </c>
      <c r="F2" s="83">
        <f>F1/D1</f>
        <v>46.662558713217706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3294</v>
      </c>
      <c r="G5" s="158">
        <f t="shared" ref="G5:G6" si="0">E5*F5</f>
        <v>64891.799999999996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1077.5465697410268</v>
      </c>
      <c r="N5" s="162">
        <f>M5/L5</f>
        <v>82.888197672386681</v>
      </c>
      <c r="O5" s="178">
        <f>L5-I5</f>
        <v>0</v>
      </c>
      <c r="P5" s="179">
        <f>N5-K5</f>
        <v>-9.4194946353056253</v>
      </c>
      <c r="Q5" s="131">
        <f>N5/K5</f>
        <v>0.89795547478418902</v>
      </c>
      <c r="R5" s="272">
        <f>Q21</f>
        <v>0.89002215573613586</v>
      </c>
      <c r="S5" s="166">
        <v>0.25</v>
      </c>
      <c r="T5" s="167">
        <v>0.37737268518518519</v>
      </c>
      <c r="U5" s="168"/>
      <c r="V5" s="169">
        <v>183.41666666666666</v>
      </c>
      <c r="W5" s="86"/>
      <c r="X5" s="87"/>
      <c r="Y5" s="274"/>
      <c r="Z5" s="275"/>
      <c r="AA5" s="108">
        <f>M5-J5</f>
        <v>-122.45343025897319</v>
      </c>
      <c r="AB5" s="109">
        <f>M5/J5</f>
        <v>0.89795547478418902</v>
      </c>
      <c r="AC5" s="289">
        <f>AB21</f>
        <v>0.89002215573613586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2229</v>
      </c>
      <c r="G6" s="94">
        <f t="shared" si="0"/>
        <v>66803.13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2304.5376220562894</v>
      </c>
      <c r="N6" s="98">
        <f>M6/L6</f>
        <v>115.22688110281447</v>
      </c>
      <c r="O6" s="100">
        <f>L6-I6</f>
        <v>0</v>
      </c>
      <c r="P6" s="101">
        <f>N6-K6</f>
        <v>-14.773118897185526</v>
      </c>
      <c r="Q6" s="102">
        <f>N6/K6</f>
        <v>0.88636062386780368</v>
      </c>
      <c r="R6" s="272"/>
      <c r="S6" s="1">
        <v>0.43611111111111112</v>
      </c>
      <c r="T6" s="2">
        <v>0.47641203703703705</v>
      </c>
      <c r="U6" s="103">
        <v>4.6166666666666956</v>
      </c>
      <c r="V6" s="104">
        <v>58.033333333333346</v>
      </c>
      <c r="W6" s="2"/>
      <c r="X6" s="106"/>
      <c r="Y6" s="264"/>
      <c r="Z6" s="265"/>
      <c r="AA6" s="110">
        <f>M6-J6</f>
        <v>-295.46237794371064</v>
      </c>
      <c r="AB6" s="111">
        <f>M6/J6</f>
        <v>0.88636062386780357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1691.0420958986581</v>
      </c>
      <c r="N21" s="138">
        <f>M21/L21</f>
        <v>102.48739975143383</v>
      </c>
      <c r="O21" s="139">
        <f>L21-I21</f>
        <v>0</v>
      </c>
      <c r="P21" s="140">
        <f>N21-K21</f>
        <v>-12.664115400081329</v>
      </c>
      <c r="Q21" s="141">
        <f>N21/K21</f>
        <v>0.89002215573613586</v>
      </c>
      <c r="R21" s="273"/>
      <c r="S21" s="142">
        <f>S5</f>
        <v>0.25</v>
      </c>
      <c r="T21" s="143">
        <f>INDEX(T5:T20,COUNTA(T5:T20))</f>
        <v>0.47641203703703705</v>
      </c>
      <c r="U21" s="144"/>
      <c r="V21" s="144"/>
      <c r="W21" s="145"/>
      <c r="X21" s="146"/>
      <c r="Y21" s="260"/>
      <c r="Z21" s="261"/>
      <c r="AA21" s="147">
        <f>M21-J21</f>
        <v>-208.95790410134191</v>
      </c>
      <c r="AB21" s="148">
        <f>M21/J21</f>
        <v>0.89002215573613586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3969</v>
      </c>
      <c r="G22" s="158">
        <f t="shared" ref="G22:G25" si="5">E22*F22</f>
        <v>225320.13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1773.8547486033524</v>
      </c>
      <c r="N22" s="162">
        <f>M22/L22</f>
        <v>70.9541899441341</v>
      </c>
      <c r="O22" s="164">
        <f>L22-I22</f>
        <v>0</v>
      </c>
      <c r="P22" s="165">
        <f>N22-K22</f>
        <v>-9.0458100558658998</v>
      </c>
      <c r="Q22" s="151">
        <f>N22/K22</f>
        <v>0.88692737430167623</v>
      </c>
      <c r="R22" s="271">
        <f>Q38</f>
        <v>0.88653647475083408</v>
      </c>
      <c r="S22" s="166">
        <v>0.25</v>
      </c>
      <c r="T22" s="167">
        <v>0.34322916666666664</v>
      </c>
      <c r="U22" s="168"/>
      <c r="V22" s="169">
        <v>134.24999999999997</v>
      </c>
      <c r="W22" s="180"/>
      <c r="X22" s="162"/>
      <c r="Y22" s="274"/>
      <c r="Z22" s="275"/>
      <c r="AA22" s="108">
        <f>M22-J22</f>
        <v>-226.14525139664761</v>
      </c>
      <c r="AB22" s="151">
        <f>M22/J22</f>
        <v>0.88692737430167623</v>
      </c>
      <c r="AC22" s="349">
        <f>AB38</f>
        <v>0.88653647475083408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1347</v>
      </c>
      <c r="G23" s="94">
        <f t="shared" si="5"/>
        <v>69855.42</v>
      </c>
      <c r="H23" s="95"/>
      <c r="I23" s="96">
        <v>25</v>
      </c>
      <c r="J23" s="97">
        <v>2000</v>
      </c>
      <c r="K23" s="98">
        <f t="shared" ref="K23:K59" si="6">J23/I23</f>
        <v>80</v>
      </c>
      <c r="L23" s="99">
        <v>25</v>
      </c>
      <c r="M23" s="97">
        <f>F23/V23*60</f>
        <v>1763.986904328847</v>
      </c>
      <c r="N23" s="98">
        <f>M23/L23</f>
        <v>70.559476173153882</v>
      </c>
      <c r="O23" s="100">
        <f>L23-I23</f>
        <v>0</v>
      </c>
      <c r="P23" s="101">
        <f>N23-K23</f>
        <v>-9.4405238268461176</v>
      </c>
      <c r="Q23" s="102">
        <f>N23/K23</f>
        <v>0.88199345216442349</v>
      </c>
      <c r="R23" s="272"/>
      <c r="S23" s="1">
        <v>0.34734953703703703</v>
      </c>
      <c r="T23" s="2">
        <v>0.37916666666666665</v>
      </c>
      <c r="U23" s="103">
        <v>5.9333333333333549</v>
      </c>
      <c r="V23" s="104">
        <v>45.816666666666663</v>
      </c>
      <c r="W23" s="105"/>
      <c r="X23" s="106"/>
      <c r="Y23" s="264"/>
      <c r="Z23" s="265"/>
      <c r="AA23" s="110">
        <f>M23-J23</f>
        <v>-236.013095671153</v>
      </c>
      <c r="AB23" s="102">
        <f>M23/J23</f>
        <v>0.88199345216442349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2880</v>
      </c>
      <c r="G24" s="94">
        <f t="shared" si="5"/>
        <v>171417.60000000001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1781.1372616388937</v>
      </c>
      <c r="N24" s="98">
        <f>M24/L24</f>
        <v>71.245490465555747</v>
      </c>
      <c r="O24" s="100">
        <f>L24-I24</f>
        <v>0</v>
      </c>
      <c r="P24" s="101">
        <f>N24-K24</f>
        <v>-8.7545095344442529</v>
      </c>
      <c r="Q24" s="102">
        <f>N24/K24</f>
        <v>0.89056863081944682</v>
      </c>
      <c r="R24" s="272"/>
      <c r="S24" s="1">
        <v>0.3833333333333333</v>
      </c>
      <c r="T24" s="2">
        <v>0.45070601851851849</v>
      </c>
      <c r="U24" s="103">
        <v>5.9999999999999787</v>
      </c>
      <c r="V24" s="104">
        <v>97.016666666666666</v>
      </c>
      <c r="W24" s="105">
        <v>0.45070601851851849</v>
      </c>
      <c r="X24" s="106">
        <v>0.48958333333333326</v>
      </c>
      <c r="Y24" s="264"/>
      <c r="Z24" s="265"/>
      <c r="AA24" s="110">
        <f>M24-J24</f>
        <v>-218.86273836110627</v>
      </c>
      <c r="AB24" s="102">
        <f>M24/J24</f>
        <v>0.89056863081944682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1927</v>
      </c>
      <c r="G25" s="94">
        <f t="shared" si="5"/>
        <v>149034.18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1773.3128834355796</v>
      </c>
      <c r="N25" s="98">
        <f>M25/L25</f>
        <v>70.932515337423183</v>
      </c>
      <c r="O25" s="100">
        <f>L25-I25</f>
        <v>0</v>
      </c>
      <c r="P25" s="101">
        <f>N25-K25</f>
        <v>-9.0674846625768168</v>
      </c>
      <c r="Q25" s="102">
        <f>N25/K25</f>
        <v>0.88665644171778979</v>
      </c>
      <c r="R25" s="272"/>
      <c r="S25" s="1">
        <v>0.48958333333333326</v>
      </c>
      <c r="T25" s="2">
        <v>0.53486111111111112</v>
      </c>
      <c r="U25" s="103">
        <v>55.983333333333263</v>
      </c>
      <c r="V25" s="104">
        <v>65.200000000000117</v>
      </c>
      <c r="W25" s="105"/>
      <c r="X25" s="106"/>
      <c r="Y25" s="264"/>
      <c r="Z25" s="265"/>
      <c r="AA25" s="110">
        <f>M25-J25</f>
        <v>-226.68711656442042</v>
      </c>
      <c r="AB25" s="102">
        <f>M25/J25</f>
        <v>0.88665644171778979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1773.0729495016681</v>
      </c>
      <c r="N38" s="138">
        <f t="shared" ref="N38:N44" si="10">M38/L38</f>
        <v>70.922917980066728</v>
      </c>
      <c r="O38" s="139">
        <f t="shared" ref="O38:O44" si="11">L38-I38</f>
        <v>0</v>
      </c>
      <c r="P38" s="140">
        <f t="shared" ref="P38:P44" si="12">N38-K38</f>
        <v>-9.0770820199332718</v>
      </c>
      <c r="Q38" s="141">
        <f t="shared" ref="Q38:Q44" si="13">N38/K38</f>
        <v>0.88653647475083408</v>
      </c>
      <c r="R38" s="273"/>
      <c r="S38" s="142">
        <f>S22</f>
        <v>0.25</v>
      </c>
      <c r="T38" s="143">
        <f>INDEX(T22:T37,COUNTA(T22:T37))</f>
        <v>0.53486111111111112</v>
      </c>
      <c r="U38" s="144"/>
      <c r="V38" s="155"/>
      <c r="W38" s="134"/>
      <c r="X38" s="138"/>
      <c r="Y38" s="260"/>
      <c r="Z38" s="261"/>
      <c r="AA38" s="156">
        <f t="shared" ref="AA38:AA44" si="14">M38-J38</f>
        <v>-226.92705049833194</v>
      </c>
      <c r="AB38" s="141">
        <f t="shared" ref="AB38:AB44" si="15">M38/J38</f>
        <v>0.88653647475083408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3663</v>
      </c>
      <c r="G39" s="158">
        <f t="shared" ref="G39:G44" si="16">E39*F39</f>
        <v>209889.9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 t="shared" ref="M39:M44" si="17">F39/V39*60</f>
        <v>1591.0714285714287</v>
      </c>
      <c r="N39" s="162">
        <f t="shared" si="10"/>
        <v>63.642857142857146</v>
      </c>
      <c r="O39" s="164">
        <f t="shared" si="11"/>
        <v>0</v>
      </c>
      <c r="P39" s="165">
        <f t="shared" si="12"/>
        <v>-8.3571428571428541</v>
      </c>
      <c r="Q39" s="151">
        <f t="shared" si="13"/>
        <v>0.88392857142857151</v>
      </c>
      <c r="R39" s="271">
        <f>Q55</f>
        <v>0.88273814568386821</v>
      </c>
      <c r="S39" s="166">
        <v>0.25</v>
      </c>
      <c r="T39" s="167">
        <v>0.34592592592592591</v>
      </c>
      <c r="U39" s="168"/>
      <c r="V39" s="169">
        <v>138.13333333333333</v>
      </c>
      <c r="W39" s="86"/>
      <c r="X39" s="87"/>
      <c r="Y39" s="274"/>
      <c r="Z39" s="275"/>
      <c r="AA39" s="108">
        <f t="shared" si="14"/>
        <v>-208.92857142857133</v>
      </c>
      <c r="AB39" s="151">
        <f t="shared" si="15"/>
        <v>0.88392857142857151</v>
      </c>
      <c r="AC39" s="349">
        <f>AB55</f>
        <v>0.88273814568386821</v>
      </c>
    </row>
    <row r="40" spans="1:29" ht="15.75" customHeight="1">
      <c r="A40" s="280"/>
      <c r="B40" s="152" t="s">
        <v>159</v>
      </c>
      <c r="C40" s="262" t="s">
        <v>219</v>
      </c>
      <c r="D40" s="263"/>
      <c r="E40" s="92">
        <v>53.76</v>
      </c>
      <c r="F40" s="103">
        <v>3034</v>
      </c>
      <c r="G40" s="94">
        <f t="shared" si="16"/>
        <v>163107.84</v>
      </c>
      <c r="H40" s="95"/>
      <c r="I40" s="99">
        <v>22</v>
      </c>
      <c r="J40" s="97">
        <v>2000</v>
      </c>
      <c r="K40" s="98">
        <f t="shared" si="6"/>
        <v>90.909090909090907</v>
      </c>
      <c r="L40" s="99">
        <v>22</v>
      </c>
      <c r="M40" s="97">
        <f t="shared" si="17"/>
        <v>1766.521106259097</v>
      </c>
      <c r="N40" s="98">
        <f t="shared" si="10"/>
        <v>80.296413920868048</v>
      </c>
      <c r="O40" s="100">
        <f t="shared" si="11"/>
        <v>0</v>
      </c>
      <c r="P40" s="101">
        <f t="shared" si="12"/>
        <v>-10.612676988222859</v>
      </c>
      <c r="Q40" s="102">
        <f t="shared" si="13"/>
        <v>0.88326055312954854</v>
      </c>
      <c r="R40" s="272"/>
      <c r="S40" s="1">
        <v>0.34930555555555554</v>
      </c>
      <c r="T40" s="2">
        <v>0.42086805555555556</v>
      </c>
      <c r="U40" s="103">
        <v>4.8666666666666547</v>
      </c>
      <c r="V40" s="104">
        <v>103.05000000000004</v>
      </c>
      <c r="W40" s="105"/>
      <c r="X40" s="106"/>
      <c r="Y40" s="264"/>
      <c r="Z40" s="265"/>
      <c r="AA40" s="110">
        <f t="shared" si="14"/>
        <v>-233.478893740903</v>
      </c>
      <c r="AB40" s="102">
        <f t="shared" si="15"/>
        <v>0.88326055312954854</v>
      </c>
      <c r="AC40" s="291"/>
    </row>
    <row r="41" spans="1:29" ht="15.75" customHeight="1">
      <c r="A41" s="280"/>
      <c r="B41" s="152" t="s">
        <v>156</v>
      </c>
      <c r="C41" s="262" t="s">
        <v>189</v>
      </c>
      <c r="D41" s="263"/>
      <c r="E41" s="92">
        <v>56.43</v>
      </c>
      <c r="F41" s="103">
        <v>2216</v>
      </c>
      <c r="G41" s="94">
        <f t="shared" si="16"/>
        <v>125048.88</v>
      </c>
      <c r="H41" s="95"/>
      <c r="I41" s="99">
        <v>22</v>
      </c>
      <c r="J41" s="97">
        <v>2000</v>
      </c>
      <c r="K41" s="98">
        <f t="shared" si="6"/>
        <v>90.909090909090907</v>
      </c>
      <c r="L41" s="99">
        <v>22</v>
      </c>
      <c r="M41" s="97">
        <f t="shared" si="17"/>
        <v>1766.5190434012372</v>
      </c>
      <c r="N41" s="98">
        <f t="shared" si="10"/>
        <v>80.296320154601688</v>
      </c>
      <c r="O41" s="100">
        <f t="shared" si="11"/>
        <v>0</v>
      </c>
      <c r="P41" s="101">
        <f t="shared" si="12"/>
        <v>-10.612770754489219</v>
      </c>
      <c r="Q41" s="102">
        <f t="shared" si="13"/>
        <v>0.88325952170061861</v>
      </c>
      <c r="R41" s="272"/>
      <c r="S41" s="1">
        <v>0.42499999999999993</v>
      </c>
      <c r="T41" s="2">
        <v>0.47726851851851854</v>
      </c>
      <c r="U41" s="103">
        <v>5.9499999999998909</v>
      </c>
      <c r="V41" s="104">
        <v>75.266666666666794</v>
      </c>
      <c r="W41" s="105">
        <v>0.47726851851851854</v>
      </c>
      <c r="X41" s="106">
        <v>0.51805555555555549</v>
      </c>
      <c r="Y41" s="264"/>
      <c r="Z41" s="265"/>
      <c r="AA41" s="110">
        <f t="shared" si="14"/>
        <v>-233.48095659876276</v>
      </c>
      <c r="AB41" s="102">
        <f t="shared" si="15"/>
        <v>0.88325952170061861</v>
      </c>
      <c r="AC41" s="291"/>
    </row>
    <row r="42" spans="1:29" ht="15.75" customHeight="1">
      <c r="A42" s="280"/>
      <c r="B42" s="152" t="s">
        <v>159</v>
      </c>
      <c r="C42" s="262" t="s">
        <v>166</v>
      </c>
      <c r="D42" s="263"/>
      <c r="E42" s="92">
        <v>47.37</v>
      </c>
      <c r="F42" s="103">
        <v>1512</v>
      </c>
      <c r="G42" s="94">
        <f t="shared" si="16"/>
        <v>71623.44</v>
      </c>
      <c r="H42" s="95"/>
      <c r="I42" s="99">
        <v>21</v>
      </c>
      <c r="J42" s="97">
        <v>2000</v>
      </c>
      <c r="K42" s="98">
        <f t="shared" si="6"/>
        <v>95.238095238095241</v>
      </c>
      <c r="L42" s="99">
        <v>21</v>
      </c>
      <c r="M42" s="97">
        <f t="shared" si="17"/>
        <v>1763.2653061224476</v>
      </c>
      <c r="N42" s="98">
        <f t="shared" si="10"/>
        <v>83.96501457725941</v>
      </c>
      <c r="O42" s="100">
        <f t="shared" si="11"/>
        <v>0</v>
      </c>
      <c r="P42" s="101">
        <f t="shared" si="12"/>
        <v>-11.273080660835831</v>
      </c>
      <c r="Q42" s="102">
        <f t="shared" si="13"/>
        <v>0.88163265306122374</v>
      </c>
      <c r="R42" s="272"/>
      <c r="S42" s="1">
        <v>0.51805555555555549</v>
      </c>
      <c r="T42" s="2">
        <v>0.55378472222222219</v>
      </c>
      <c r="U42" s="103">
        <v>58.733333333333213</v>
      </c>
      <c r="V42" s="104">
        <v>51.450000000000045</v>
      </c>
      <c r="W42" s="105"/>
      <c r="X42" s="106"/>
      <c r="Y42" s="264"/>
      <c r="Z42" s="265"/>
      <c r="AA42" s="110">
        <f t="shared" si="14"/>
        <v>-236.73469387755244</v>
      </c>
      <c r="AB42" s="102">
        <f t="shared" si="15"/>
        <v>0.88163265306122374</v>
      </c>
      <c r="AC42" s="291"/>
    </row>
    <row r="43" spans="1:29" ht="15.75" customHeight="1">
      <c r="A43" s="281"/>
      <c r="B43" s="152" t="s">
        <v>156</v>
      </c>
      <c r="C43" s="262" t="s">
        <v>199</v>
      </c>
      <c r="D43" s="263"/>
      <c r="E43" s="92">
        <v>57.3</v>
      </c>
      <c r="F43" s="103">
        <v>701</v>
      </c>
      <c r="G43" s="94">
        <f t="shared" si="16"/>
        <v>40167.299999999996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 t="shared" si="17"/>
        <v>1763.5220125786245</v>
      </c>
      <c r="N43" s="98">
        <f t="shared" si="10"/>
        <v>88.176100628931223</v>
      </c>
      <c r="O43" s="100">
        <f t="shared" si="11"/>
        <v>0</v>
      </c>
      <c r="P43" s="101">
        <f t="shared" si="12"/>
        <v>-11.823899371068777</v>
      </c>
      <c r="Q43" s="102">
        <f t="shared" si="13"/>
        <v>0.8817610062893122</v>
      </c>
      <c r="R43" s="272"/>
      <c r="S43" s="1">
        <v>0.55774305555555559</v>
      </c>
      <c r="T43" s="2">
        <v>0.57430555555555551</v>
      </c>
      <c r="U43" s="103">
        <v>5.7000000000000917</v>
      </c>
      <c r="V43" s="104">
        <v>23.849999999999891</v>
      </c>
      <c r="W43" s="105"/>
      <c r="X43" s="106"/>
      <c r="Y43" s="264"/>
      <c r="Z43" s="265"/>
      <c r="AA43" s="110">
        <f t="shared" si="14"/>
        <v>-236.47798742137547</v>
      </c>
      <c r="AB43" s="102">
        <f t="shared" si="15"/>
        <v>0.88176100628931231</v>
      </c>
      <c r="AC43" s="291"/>
    </row>
    <row r="44" spans="1:29" ht="15.75" customHeight="1">
      <c r="A44" s="281"/>
      <c r="B44" s="152" t="s">
        <v>159</v>
      </c>
      <c r="C44" s="262" t="s">
        <v>209</v>
      </c>
      <c r="D44" s="263"/>
      <c r="E44" s="92">
        <v>59.36</v>
      </c>
      <c r="F44" s="103">
        <v>1276</v>
      </c>
      <c r="G44" s="114">
        <f t="shared" si="16"/>
        <v>75743.360000000001</v>
      </c>
      <c r="H44" s="115"/>
      <c r="I44" s="99">
        <v>20</v>
      </c>
      <c r="J44" s="97">
        <v>2000</v>
      </c>
      <c r="K44" s="98">
        <f t="shared" si="6"/>
        <v>100</v>
      </c>
      <c r="L44" s="99">
        <v>20</v>
      </c>
      <c r="M44" s="97">
        <f t="shared" si="17"/>
        <v>1765.4112221368107</v>
      </c>
      <c r="N44" s="98">
        <f t="shared" si="10"/>
        <v>88.270561106840532</v>
      </c>
      <c r="O44" s="100">
        <f t="shared" si="11"/>
        <v>0</v>
      </c>
      <c r="P44" s="101">
        <f t="shared" si="12"/>
        <v>-11.729438893159468</v>
      </c>
      <c r="Q44" s="102">
        <f t="shared" si="13"/>
        <v>0.88270561106840528</v>
      </c>
      <c r="R44" s="272"/>
      <c r="S44" s="1">
        <v>0.57777777777777761</v>
      </c>
      <c r="T44" s="2">
        <v>0.60789351851851847</v>
      </c>
      <c r="U44" s="103">
        <v>4.9999999999998224</v>
      </c>
      <c r="V44" s="104">
        <v>43.366666666666838</v>
      </c>
      <c r="W44" s="105"/>
      <c r="X44" s="106"/>
      <c r="Y44" s="264"/>
      <c r="Z44" s="265"/>
      <c r="AA44" s="110">
        <f t="shared" si="14"/>
        <v>-234.58877786318931</v>
      </c>
      <c r="AB44" s="102">
        <f t="shared" si="15"/>
        <v>0.88270561106840539</v>
      </c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21.666666666666668</v>
      </c>
      <c r="J55" s="137">
        <f t="shared" si="18"/>
        <v>1966.6666666666667</v>
      </c>
      <c r="K55" s="138">
        <f t="shared" ref="K55" si="19">J55/I55</f>
        <v>90.769230769230774</v>
      </c>
      <c r="L55" s="136">
        <f t="shared" ref="L55:M55" si="20">AVERAGE(L39:L54)</f>
        <v>21.666666666666668</v>
      </c>
      <c r="M55" s="137">
        <f t="shared" si="20"/>
        <v>1736.0516865116076</v>
      </c>
      <c r="N55" s="138">
        <f>M55/L55</f>
        <v>80.125462454381889</v>
      </c>
      <c r="O55" s="139">
        <f>L55-I55</f>
        <v>0</v>
      </c>
      <c r="P55" s="140">
        <f>N55-K55</f>
        <v>-10.643768314848884</v>
      </c>
      <c r="Q55" s="141">
        <f>N55/K55</f>
        <v>0.88273814568386821</v>
      </c>
      <c r="R55" s="273"/>
      <c r="S55" s="142">
        <f>S39</f>
        <v>0.25</v>
      </c>
      <c r="T55" s="143">
        <f>INDEX(T39:T54,COUNTA(T39:T54))</f>
        <v>0.60789351851851847</v>
      </c>
      <c r="U55" s="144"/>
      <c r="V55" s="155"/>
      <c r="W55" s="187"/>
      <c r="X55" s="188"/>
      <c r="Y55" s="260"/>
      <c r="Z55" s="261"/>
      <c r="AA55" s="156">
        <f>M55-J55</f>
        <v>-230.61498015505913</v>
      </c>
      <c r="AB55" s="141">
        <f>M55/J55</f>
        <v>0.88273814568386821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1523</v>
      </c>
      <c r="G56" s="158">
        <f t="shared" ref="G56:G59" si="21">E56*F56</f>
        <v>90374.82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1764.6604441583522</v>
      </c>
      <c r="N56" s="162">
        <f>M56/L56</f>
        <v>73.527518506598014</v>
      </c>
      <c r="O56" s="164">
        <f>L56-I56</f>
        <v>0</v>
      </c>
      <c r="P56" s="165">
        <f>N56-K56</f>
        <v>-9.8058148267353147</v>
      </c>
      <c r="Q56" s="151">
        <f>N56/K56</f>
        <v>0.88233022207917622</v>
      </c>
      <c r="R56" s="271">
        <f>Q72</f>
        <v>0.88320654714156299</v>
      </c>
      <c r="S56" s="166">
        <v>0.25015046296296295</v>
      </c>
      <c r="T56" s="167">
        <v>0.28611111111111109</v>
      </c>
      <c r="U56" s="168"/>
      <c r="V56" s="169">
        <v>51.783333333333331</v>
      </c>
      <c r="W56" s="167"/>
      <c r="X56" s="170"/>
      <c r="Y56" s="274"/>
      <c r="Z56" s="275"/>
      <c r="AA56" s="108">
        <f>M56-J56</f>
        <v>-235.33955584164778</v>
      </c>
      <c r="AB56" s="151">
        <f>M56/J56</f>
        <v>0.88233022207917611</v>
      </c>
      <c r="AC56" s="276">
        <f>AB72</f>
        <v>0.8832065471415631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2609</v>
      </c>
      <c r="G57" s="94">
        <f t="shared" si="21"/>
        <v>153070.03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1772.1509433962274</v>
      </c>
      <c r="N57" s="98">
        <f>M57/L57</f>
        <v>73.839622641509479</v>
      </c>
      <c r="O57" s="100">
        <f>L57-I57</f>
        <v>0</v>
      </c>
      <c r="P57" s="101">
        <f>N57-K57</f>
        <v>-9.4937106918238499</v>
      </c>
      <c r="Q57" s="102">
        <f>N57/K57</f>
        <v>0.88607547169811385</v>
      </c>
      <c r="R57" s="272"/>
      <c r="S57" s="1">
        <v>0.28958333333333336</v>
      </c>
      <c r="T57" s="2">
        <v>0.35092592592592592</v>
      </c>
      <c r="U57" s="103">
        <v>5.0000000000000622</v>
      </c>
      <c r="V57" s="104">
        <v>88.333333333333286</v>
      </c>
      <c r="W57" s="105"/>
      <c r="X57" s="106"/>
      <c r="Y57" s="264"/>
      <c r="Z57" s="265"/>
      <c r="AA57" s="110">
        <f>M57-J57</f>
        <v>-227.84905660377262</v>
      </c>
      <c r="AB57" s="102">
        <f>M57/J57</f>
        <v>0.88607547169811374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2079</v>
      </c>
      <c r="G58" s="94">
        <f t="shared" si="21"/>
        <v>148752.44999999998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>F58/V58*60</f>
        <v>1763.9406080603337</v>
      </c>
      <c r="N58" s="98">
        <f>M58/L58</f>
        <v>73.497525335847243</v>
      </c>
      <c r="O58" s="100">
        <f>L58-I58</f>
        <v>0</v>
      </c>
      <c r="P58" s="101">
        <f>N58-K58</f>
        <v>-9.8358079974860857</v>
      </c>
      <c r="Q58" s="102">
        <f>N58/K58</f>
        <v>0.88197030403016696</v>
      </c>
      <c r="R58" s="272"/>
      <c r="S58" s="1">
        <v>0.35505787037037034</v>
      </c>
      <c r="T58" s="2">
        <v>0.40416666666666667</v>
      </c>
      <c r="U58" s="103">
        <v>5.9499999999999709</v>
      </c>
      <c r="V58" s="104">
        <v>70.716666666666711</v>
      </c>
      <c r="W58" s="105"/>
      <c r="X58" s="106"/>
      <c r="Y58" s="264"/>
      <c r="Z58" s="265"/>
      <c r="AA58" s="110">
        <f>M58-J58</f>
        <v>-236.05939193966628</v>
      </c>
      <c r="AB58" s="102">
        <f>M58/J58</f>
        <v>0.88197030403016685</v>
      </c>
      <c r="AC58" s="277"/>
    </row>
    <row r="59" spans="1:29" ht="15.75" customHeight="1">
      <c r="A59" s="267"/>
      <c r="B59" s="152" t="s">
        <v>159</v>
      </c>
      <c r="C59" s="262" t="s">
        <v>203</v>
      </c>
      <c r="D59" s="263"/>
      <c r="E59" s="92">
        <v>59.54</v>
      </c>
      <c r="F59" s="93">
        <v>2313</v>
      </c>
      <c r="G59" s="94">
        <f t="shared" si="21"/>
        <v>137716.01999999999</v>
      </c>
      <c r="H59" s="95"/>
      <c r="I59" s="96">
        <v>23</v>
      </c>
      <c r="J59" s="97">
        <v>2000</v>
      </c>
      <c r="K59" s="98">
        <f t="shared" si="6"/>
        <v>86.956521739130437</v>
      </c>
      <c r="L59" s="99">
        <v>23</v>
      </c>
      <c r="M59" s="97">
        <f>F59/V59*60</f>
        <v>1764.9003815175915</v>
      </c>
      <c r="N59" s="98">
        <f>M59/L59</f>
        <v>76.734799196417029</v>
      </c>
      <c r="O59" s="100">
        <f>L59-I59</f>
        <v>0</v>
      </c>
      <c r="P59" s="101">
        <f>N59-K59</f>
        <v>-10.221722542713408</v>
      </c>
      <c r="Q59" s="102">
        <f>N59/K59</f>
        <v>0.88245019075879583</v>
      </c>
      <c r="R59" s="272"/>
      <c r="S59" s="1">
        <v>0.40858796296296296</v>
      </c>
      <c r="T59" s="2">
        <v>0.46319444444444446</v>
      </c>
      <c r="U59" s="103">
        <v>6.3666666666666494</v>
      </c>
      <c r="V59" s="104">
        <v>78.633333333333368</v>
      </c>
      <c r="W59" s="105"/>
      <c r="X59" s="106"/>
      <c r="Y59" s="264"/>
      <c r="Z59" s="265"/>
      <c r="AA59" s="110">
        <f>M59-J59</f>
        <v>-235.09961848240846</v>
      </c>
      <c r="AB59" s="102">
        <f>M59/J59</f>
        <v>0.88245019075879572</v>
      </c>
      <c r="AC59" s="277"/>
    </row>
    <row r="60" spans="1:29" ht="15.75" customHeight="1">
      <c r="A60" s="267"/>
      <c r="B60" s="152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06"/>
      <c r="Y60" s="264"/>
      <c r="Z60" s="265"/>
      <c r="AA60" s="110"/>
      <c r="AB60" s="102"/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2">AVERAGE(I56:I71)</f>
        <v>23.75</v>
      </c>
      <c r="J72" s="137">
        <f t="shared" si="22"/>
        <v>2000</v>
      </c>
      <c r="K72" s="138">
        <f t="shared" ref="K72" si="23">J72/I72</f>
        <v>84.21052631578948</v>
      </c>
      <c r="L72" s="136">
        <f t="shared" ref="L72:M72" si="24">AVERAGE(L56:L71)</f>
        <v>23.75</v>
      </c>
      <c r="M72" s="137">
        <f t="shared" si="24"/>
        <v>1766.4130942831262</v>
      </c>
      <c r="N72" s="138">
        <f t="shared" ref="N72:N79" si="25">M72/L72</f>
        <v>74.375288180342153</v>
      </c>
      <c r="O72" s="139">
        <f t="shared" ref="O72:O79" si="26">L72-I72</f>
        <v>0</v>
      </c>
      <c r="P72" s="140">
        <f t="shared" ref="P72:P79" si="27">N72-K72</f>
        <v>-9.8352381354473266</v>
      </c>
      <c r="Q72" s="141">
        <f t="shared" ref="Q72:Q79" si="28">N72/K72</f>
        <v>0.88320654714156299</v>
      </c>
      <c r="R72" s="273"/>
      <c r="S72" s="142">
        <f>S56</f>
        <v>0.25015046296296295</v>
      </c>
      <c r="T72" s="143">
        <f>INDEX(T56:T71,COUNTA(T56:T71))</f>
        <v>0.46319444444444446</v>
      </c>
      <c r="U72" s="144"/>
      <c r="V72" s="155"/>
      <c r="W72" s="134"/>
      <c r="X72" s="138"/>
      <c r="Y72" s="260"/>
      <c r="Z72" s="261"/>
      <c r="AA72" s="156">
        <f t="shared" ref="AA72:AA79" si="29">M72-J72</f>
        <v>-233.58690571687384</v>
      </c>
      <c r="AB72" s="141">
        <f t="shared" ref="AB72:AB79" si="30">M72/J72</f>
        <v>0.8832065471415631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220</v>
      </c>
      <c r="D73" s="351"/>
      <c r="E73" s="157">
        <v>36.86</v>
      </c>
      <c r="F73" s="86">
        <v>2324</v>
      </c>
      <c r="G73" s="158">
        <f t="shared" ref="G73:G79" si="31">E73*F73</f>
        <v>85662.64</v>
      </c>
      <c r="H73" s="159"/>
      <c r="I73" s="160">
        <v>21</v>
      </c>
      <c r="J73" s="161">
        <v>3600</v>
      </c>
      <c r="K73" s="162">
        <f>J73/I73</f>
        <v>171.42857142857142</v>
      </c>
      <c r="L73" s="163">
        <v>21</v>
      </c>
      <c r="M73" s="161">
        <f t="shared" ref="M73:M79" si="32">F73/V73*60</f>
        <v>3249.0873786407751</v>
      </c>
      <c r="N73" s="162">
        <f t="shared" si="25"/>
        <v>154.71844660194168</v>
      </c>
      <c r="O73" s="164">
        <f t="shared" si="26"/>
        <v>0</v>
      </c>
      <c r="P73" s="165">
        <f t="shared" si="27"/>
        <v>-16.710124826629738</v>
      </c>
      <c r="Q73" s="151">
        <f t="shared" si="28"/>
        <v>0.90252427184465989</v>
      </c>
      <c r="R73" s="271">
        <f>Q89</f>
        <v>0.88687479901927024</v>
      </c>
      <c r="S73" s="166">
        <v>0.25005787037037036</v>
      </c>
      <c r="T73" s="167">
        <v>0.27986111111111112</v>
      </c>
      <c r="U73" s="168"/>
      <c r="V73" s="169">
        <v>42.916666666666686</v>
      </c>
      <c r="W73" s="167"/>
      <c r="X73" s="170"/>
      <c r="Y73" s="274"/>
      <c r="Z73" s="275"/>
      <c r="AA73" s="108">
        <f t="shared" si="29"/>
        <v>-350.91262135922489</v>
      </c>
      <c r="AB73" s="151">
        <f t="shared" si="30"/>
        <v>0.90252427184465978</v>
      </c>
      <c r="AC73" s="276">
        <f>AB89</f>
        <v>0.88687479901927024</v>
      </c>
    </row>
    <row r="74" spans="1:29" ht="15.75" customHeight="1">
      <c r="A74" s="280"/>
      <c r="B74" s="91" t="s">
        <v>164</v>
      </c>
      <c r="C74" s="350" t="s">
        <v>172</v>
      </c>
      <c r="D74" s="350"/>
      <c r="E74" s="92">
        <v>38.630000000000003</v>
      </c>
      <c r="F74" s="93">
        <v>2935</v>
      </c>
      <c r="G74" s="94">
        <f t="shared" si="31"/>
        <v>113379.05</v>
      </c>
      <c r="H74" s="95"/>
      <c r="I74" s="96">
        <v>20</v>
      </c>
      <c r="J74" s="97">
        <v>3600</v>
      </c>
      <c r="K74" s="98">
        <f t="shared" ref="K74:K109" si="33">J74/I74</f>
        <v>180</v>
      </c>
      <c r="L74" s="99">
        <v>20</v>
      </c>
      <c r="M74" s="97">
        <f t="shared" si="32"/>
        <v>3251.076923076922</v>
      </c>
      <c r="N74" s="98">
        <f t="shared" si="25"/>
        <v>162.55384615384611</v>
      </c>
      <c r="O74" s="100">
        <f t="shared" si="26"/>
        <v>0</v>
      </c>
      <c r="P74" s="101">
        <f t="shared" si="27"/>
        <v>-17.446153846153891</v>
      </c>
      <c r="Q74" s="102">
        <f t="shared" si="28"/>
        <v>0.90307692307692278</v>
      </c>
      <c r="R74" s="272"/>
      <c r="S74" s="1">
        <v>0.28402777777777777</v>
      </c>
      <c r="T74" s="2">
        <v>0.32164351851851852</v>
      </c>
      <c r="U74" s="103">
        <v>5.9999999999999787</v>
      </c>
      <c r="V74" s="104">
        <v>54.166666666666686</v>
      </c>
      <c r="W74" s="105"/>
      <c r="X74" s="106"/>
      <c r="Y74" s="264"/>
      <c r="Z74" s="265"/>
      <c r="AA74" s="110">
        <f t="shared" si="29"/>
        <v>-348.92307692307804</v>
      </c>
      <c r="AB74" s="102">
        <f t="shared" si="30"/>
        <v>0.90307692307692278</v>
      </c>
      <c r="AC74" s="277"/>
    </row>
    <row r="75" spans="1:29" ht="15.75" customHeight="1">
      <c r="A75" s="280"/>
      <c r="B75" s="91" t="s">
        <v>164</v>
      </c>
      <c r="C75" s="350" t="s">
        <v>173</v>
      </c>
      <c r="D75" s="350"/>
      <c r="E75" s="92">
        <v>38</v>
      </c>
      <c r="F75" s="93">
        <v>3752</v>
      </c>
      <c r="G75" s="94">
        <f t="shared" si="31"/>
        <v>142576</v>
      </c>
      <c r="H75" s="95"/>
      <c r="I75" s="96">
        <v>21</v>
      </c>
      <c r="J75" s="97">
        <v>3600</v>
      </c>
      <c r="K75" s="98">
        <f t="shared" si="33"/>
        <v>171.42857142857142</v>
      </c>
      <c r="L75" s="99">
        <v>21</v>
      </c>
      <c r="M75" s="97">
        <f t="shared" si="32"/>
        <v>3251.6129032258063</v>
      </c>
      <c r="N75" s="98">
        <f t="shared" si="25"/>
        <v>154.83870967741936</v>
      </c>
      <c r="O75" s="100">
        <f t="shared" si="26"/>
        <v>0</v>
      </c>
      <c r="P75" s="101">
        <f t="shared" si="27"/>
        <v>-16.589861751152057</v>
      </c>
      <c r="Q75" s="102">
        <f t="shared" si="28"/>
        <v>0.90322580645161299</v>
      </c>
      <c r="R75" s="272"/>
      <c r="S75" s="1">
        <v>0.32569444444444445</v>
      </c>
      <c r="T75" s="2">
        <v>0.37377314814814816</v>
      </c>
      <c r="U75" s="103">
        <v>5.8333333333333393</v>
      </c>
      <c r="V75" s="104">
        <v>69.233333333333334</v>
      </c>
      <c r="W75" s="105"/>
      <c r="X75" s="106"/>
      <c r="Y75" s="264"/>
      <c r="Z75" s="265"/>
      <c r="AA75" s="110">
        <f t="shared" si="29"/>
        <v>-348.38709677419365</v>
      </c>
      <c r="AB75" s="102">
        <f t="shared" si="30"/>
        <v>0.90322580645161288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2272</v>
      </c>
      <c r="G76" s="94">
        <f t="shared" si="31"/>
        <v>71045.440000000002</v>
      </c>
      <c r="H76" s="95"/>
      <c r="I76" s="96">
        <v>19</v>
      </c>
      <c r="J76" s="97">
        <v>3600</v>
      </c>
      <c r="K76" s="98">
        <f t="shared" si="33"/>
        <v>189.47368421052633</v>
      </c>
      <c r="L76" s="99">
        <v>19</v>
      </c>
      <c r="M76" s="97">
        <f t="shared" si="32"/>
        <v>3111.1449220235827</v>
      </c>
      <c r="N76" s="98">
        <f t="shared" si="25"/>
        <v>163.74446958018856</v>
      </c>
      <c r="O76" s="100">
        <f t="shared" si="26"/>
        <v>0</v>
      </c>
      <c r="P76" s="101">
        <f t="shared" si="27"/>
        <v>-25.729214630337765</v>
      </c>
      <c r="Q76" s="102">
        <f t="shared" si="28"/>
        <v>0.86420692278432842</v>
      </c>
      <c r="R76" s="272"/>
      <c r="S76" s="1">
        <v>0.37790509259259258</v>
      </c>
      <c r="T76" s="2">
        <v>0.40833333333333333</v>
      </c>
      <c r="U76" s="103">
        <v>5.9499999999999709</v>
      </c>
      <c r="V76" s="104">
        <v>43.81666666666667</v>
      </c>
      <c r="W76" s="105"/>
      <c r="X76" s="106"/>
      <c r="Y76" s="264"/>
      <c r="Z76" s="265"/>
      <c r="AA76" s="190">
        <f t="shared" si="29"/>
        <v>-488.85507797641731</v>
      </c>
      <c r="AB76" s="191">
        <f t="shared" si="30"/>
        <v>0.86420692278432854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3352</v>
      </c>
      <c r="G77" s="94">
        <f t="shared" si="31"/>
        <v>127174.87999999999</v>
      </c>
      <c r="H77" s="112"/>
      <c r="I77" s="96">
        <v>21</v>
      </c>
      <c r="J77" s="97">
        <v>3600</v>
      </c>
      <c r="K77" s="98">
        <f t="shared" si="33"/>
        <v>171.42857142857142</v>
      </c>
      <c r="L77" s="113">
        <v>21</v>
      </c>
      <c r="M77" s="97">
        <f t="shared" si="32"/>
        <v>3111.7070654976787</v>
      </c>
      <c r="N77" s="98">
        <f t="shared" si="25"/>
        <v>148.1765269284609</v>
      </c>
      <c r="O77" s="100">
        <f t="shared" si="26"/>
        <v>0</v>
      </c>
      <c r="P77" s="101">
        <f t="shared" si="27"/>
        <v>-23.252044500110514</v>
      </c>
      <c r="Q77" s="102">
        <f t="shared" si="28"/>
        <v>0.86436307374935528</v>
      </c>
      <c r="R77" s="272"/>
      <c r="S77" s="1">
        <v>0.41275462962962961</v>
      </c>
      <c r="T77" s="2">
        <v>0.45763888888888887</v>
      </c>
      <c r="U77" s="103">
        <v>6.3666666666666494</v>
      </c>
      <c r="V77" s="104">
        <v>64.63333333333334</v>
      </c>
      <c r="W77" s="105">
        <v>0.45763888888888887</v>
      </c>
      <c r="X77" s="106">
        <v>0.49722222222222223</v>
      </c>
      <c r="Y77" s="264"/>
      <c r="Z77" s="265"/>
      <c r="AA77" s="190">
        <f t="shared" si="29"/>
        <v>-488.29293450232126</v>
      </c>
      <c r="AB77" s="191">
        <f t="shared" si="30"/>
        <v>0.86436307374935517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1617</v>
      </c>
      <c r="G78" s="114">
        <f t="shared" si="31"/>
        <v>93349.409999999989</v>
      </c>
      <c r="H78" s="115"/>
      <c r="I78" s="96">
        <v>22</v>
      </c>
      <c r="J78" s="97">
        <v>1800</v>
      </c>
      <c r="K78" s="98">
        <f t="shared" si="33"/>
        <v>81.818181818181813</v>
      </c>
      <c r="L78" s="99">
        <v>22</v>
      </c>
      <c r="M78" s="97">
        <f t="shared" si="32"/>
        <v>1590.4918032786941</v>
      </c>
      <c r="N78" s="98">
        <f t="shared" si="25"/>
        <v>72.295081967213363</v>
      </c>
      <c r="O78" s="100">
        <f t="shared" si="26"/>
        <v>0</v>
      </c>
      <c r="P78" s="101">
        <f t="shared" si="27"/>
        <v>-9.5230998509684497</v>
      </c>
      <c r="Q78" s="102">
        <f t="shared" si="28"/>
        <v>0.88360655737705229</v>
      </c>
      <c r="R78" s="272"/>
      <c r="S78" s="1">
        <v>0.49722222222222223</v>
      </c>
      <c r="T78" s="2">
        <v>0.53958333333333319</v>
      </c>
      <c r="U78" s="103">
        <v>57.000000000000036</v>
      </c>
      <c r="V78" s="104">
        <v>60.999999999999787</v>
      </c>
      <c r="W78" s="105"/>
      <c r="X78" s="106"/>
      <c r="Y78" s="264"/>
      <c r="Z78" s="265"/>
      <c r="AA78" s="190">
        <f t="shared" si="29"/>
        <v>-209.50819672130592</v>
      </c>
      <c r="AB78" s="191">
        <f t="shared" si="30"/>
        <v>0.88360655737705229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2132</v>
      </c>
      <c r="G79" s="114">
        <f t="shared" si="31"/>
        <v>123080.36</v>
      </c>
      <c r="H79" s="118"/>
      <c r="I79" s="96">
        <v>22</v>
      </c>
      <c r="J79" s="97">
        <v>1800</v>
      </c>
      <c r="K79" s="98">
        <f t="shared" si="33"/>
        <v>81.818181818181813</v>
      </c>
      <c r="L79" s="113">
        <v>22</v>
      </c>
      <c r="M79" s="97">
        <f t="shared" si="32"/>
        <v>1591.3746630727765</v>
      </c>
      <c r="N79" s="98">
        <f t="shared" si="25"/>
        <v>72.335211957853474</v>
      </c>
      <c r="O79" s="119">
        <f t="shared" si="26"/>
        <v>0</v>
      </c>
      <c r="P79" s="120">
        <f t="shared" si="27"/>
        <v>-9.482969860328339</v>
      </c>
      <c r="Q79" s="121">
        <f t="shared" si="28"/>
        <v>0.88409703504043136</v>
      </c>
      <c r="R79" s="272"/>
      <c r="S79" s="1">
        <v>0.54305555555555551</v>
      </c>
      <c r="T79" s="2">
        <v>0.59887731481481477</v>
      </c>
      <c r="U79" s="103">
        <v>5.0000000000001421</v>
      </c>
      <c r="V79" s="104">
        <v>80.383333333333326</v>
      </c>
      <c r="W79" s="105"/>
      <c r="X79" s="106"/>
      <c r="Y79" s="264"/>
      <c r="Z79" s="265"/>
      <c r="AA79" s="190">
        <f t="shared" si="29"/>
        <v>-208.62533692722354</v>
      </c>
      <c r="AB79" s="191">
        <f t="shared" si="30"/>
        <v>0.88409703504043136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4">AVERAGE(I73:I88)</f>
        <v>20.857142857142858</v>
      </c>
      <c r="J89" s="137">
        <f t="shared" si="34"/>
        <v>3085.7142857142858</v>
      </c>
      <c r="K89" s="138">
        <f t="shared" ref="K89" si="35">J89/I89</f>
        <v>147.94520547945206</v>
      </c>
      <c r="L89" s="136">
        <f t="shared" ref="L89:M89" si="36">AVERAGE(L73:L88)</f>
        <v>20.857142857142858</v>
      </c>
      <c r="M89" s="137">
        <f t="shared" si="36"/>
        <v>2736.6422369737484</v>
      </c>
      <c r="N89" s="138">
        <f>M89/L89</f>
        <v>131.20887437545369</v>
      </c>
      <c r="O89" s="139">
        <f>L89-I89</f>
        <v>0</v>
      </c>
      <c r="P89" s="140">
        <f>N89-K89</f>
        <v>-16.736331103998367</v>
      </c>
      <c r="Q89" s="141">
        <f>N89/K89</f>
        <v>0.88687479901927024</v>
      </c>
      <c r="R89" s="273"/>
      <c r="S89" s="142">
        <f>S73</f>
        <v>0.25005787037037036</v>
      </c>
      <c r="T89" s="143">
        <f>INDEX(T73:T88,COUNTA(T73:T88))</f>
        <v>0.59887731481481477</v>
      </c>
      <c r="U89" s="144"/>
      <c r="V89" s="155"/>
      <c r="W89" s="134"/>
      <c r="X89" s="138"/>
      <c r="Y89" s="260"/>
      <c r="Z89" s="261"/>
      <c r="AA89" s="156">
        <f>M89-J89</f>
        <v>-349.07204874053741</v>
      </c>
      <c r="AB89" s="141">
        <f>M89/J89</f>
        <v>0.88687479901927024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4779</v>
      </c>
      <c r="G90" s="158">
        <f t="shared" ref="G90:G93" si="37">E90*F90</f>
        <v>171231.56999999998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2907.6221057968587</v>
      </c>
      <c r="N90" s="162">
        <f>M90/L90</f>
        <v>242.30184214973823</v>
      </c>
      <c r="O90" s="164">
        <f>L90-I90</f>
        <v>0</v>
      </c>
      <c r="P90" s="165">
        <f>N90-K90</f>
        <v>-30.448157850261765</v>
      </c>
      <c r="Q90" s="151">
        <f>N90/K90</f>
        <v>0.88836605737759211</v>
      </c>
      <c r="R90" s="271">
        <f>Q106</f>
        <v>0.878677519906648</v>
      </c>
      <c r="S90" s="166">
        <v>0.25026620370370373</v>
      </c>
      <c r="T90" s="167">
        <v>0.31874999999999998</v>
      </c>
      <c r="U90" s="168"/>
      <c r="V90" s="169">
        <v>98.616666666666603</v>
      </c>
      <c r="W90" s="172"/>
      <c r="X90" s="150"/>
      <c r="Y90" s="274"/>
      <c r="Z90" s="275"/>
      <c r="AA90" s="108">
        <f>M90-J90</f>
        <v>-365.3778942031413</v>
      </c>
      <c r="AB90" s="151">
        <f>M90/J90</f>
        <v>0.888366057377592</v>
      </c>
      <c r="AC90" s="276">
        <f>AB106</f>
        <v>0.878677519906648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3701</v>
      </c>
      <c r="G91" s="94">
        <f t="shared" si="37"/>
        <v>134753.40999999997</v>
      </c>
      <c r="H91" s="95"/>
      <c r="I91" s="96">
        <v>11</v>
      </c>
      <c r="J91" s="97">
        <v>3273</v>
      </c>
      <c r="K91" s="98">
        <f t="shared" si="33"/>
        <v>297.54545454545456</v>
      </c>
      <c r="L91" s="99">
        <v>11</v>
      </c>
      <c r="M91" s="97">
        <f>F91/V91*60</f>
        <v>2906.5445026178031</v>
      </c>
      <c r="N91" s="98">
        <f>M91/L91</f>
        <v>264.23131841980029</v>
      </c>
      <c r="O91" s="100">
        <f>L91-I91</f>
        <v>0</v>
      </c>
      <c r="P91" s="101">
        <f>N91-K91</f>
        <v>-33.314136125654272</v>
      </c>
      <c r="Q91" s="102">
        <f>N91/K91</f>
        <v>0.88803681717623073</v>
      </c>
      <c r="R91" s="272"/>
      <c r="S91" s="1">
        <v>0.32222222222222224</v>
      </c>
      <c r="T91" s="2">
        <v>0.37527777777777777</v>
      </c>
      <c r="U91" s="103">
        <v>5.0000000000000622</v>
      </c>
      <c r="V91" s="104">
        <v>76.399999999999949</v>
      </c>
      <c r="W91" s="105"/>
      <c r="X91" s="106"/>
      <c r="Y91" s="264"/>
      <c r="Z91" s="265"/>
      <c r="AA91" s="110">
        <f>M91-J91</f>
        <v>-366.45549738219688</v>
      </c>
      <c r="AB91" s="102">
        <f>M91/J91</f>
        <v>0.88803681717623073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1385</v>
      </c>
      <c r="G92" s="94">
        <f t="shared" si="37"/>
        <v>48156.450000000004</v>
      </c>
      <c r="H92" s="112"/>
      <c r="I92" s="96">
        <v>11</v>
      </c>
      <c r="J92" s="97">
        <v>3000</v>
      </c>
      <c r="K92" s="98">
        <f t="shared" si="33"/>
        <v>272.72727272727275</v>
      </c>
      <c r="L92" s="113">
        <v>11</v>
      </c>
      <c r="M92" s="97">
        <f>F92/V92*60</f>
        <v>2605.0156739811955</v>
      </c>
      <c r="N92" s="98">
        <f>M92/L92</f>
        <v>236.81960672556323</v>
      </c>
      <c r="O92" s="100">
        <f>L92-I92</f>
        <v>0</v>
      </c>
      <c r="P92" s="101">
        <f>N92-K92</f>
        <v>-35.907666001709515</v>
      </c>
      <c r="Q92" s="102">
        <f>N92/K92</f>
        <v>0.86833855799373183</v>
      </c>
      <c r="R92" s="272"/>
      <c r="S92" s="1">
        <v>0.48479166666666668</v>
      </c>
      <c r="T92" s="2">
        <v>0.50694444444444442</v>
      </c>
      <c r="U92" s="103">
        <v>57.100000000000051</v>
      </c>
      <c r="V92" s="104">
        <v>31.899999999999949</v>
      </c>
      <c r="W92" s="105"/>
      <c r="X92" s="106"/>
      <c r="Y92" s="264"/>
      <c r="Z92" s="265"/>
      <c r="AA92" s="110">
        <f>M92-J92</f>
        <v>-394.9843260188045</v>
      </c>
      <c r="AB92" s="102">
        <f>M92/J92</f>
        <v>0.86833855799373183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1599</v>
      </c>
      <c r="G93" s="114">
        <f t="shared" si="37"/>
        <v>54733.77</v>
      </c>
      <c r="H93" s="115"/>
      <c r="I93" s="96">
        <v>16</v>
      </c>
      <c r="J93" s="97">
        <v>3000</v>
      </c>
      <c r="K93" s="98">
        <f t="shared" si="33"/>
        <v>187.5</v>
      </c>
      <c r="L93" s="99">
        <v>16</v>
      </c>
      <c r="M93" s="97">
        <f>F93/V93*60</f>
        <v>2604.7058823529487</v>
      </c>
      <c r="N93" s="98">
        <f>M93/L93</f>
        <v>162.79411764705929</v>
      </c>
      <c r="O93" s="100">
        <f>L93-I93</f>
        <v>0</v>
      </c>
      <c r="P93" s="101">
        <f>N93-K93</f>
        <v>-24.705882352940705</v>
      </c>
      <c r="Q93" s="102">
        <f>N93/K93</f>
        <v>0.86823529411764955</v>
      </c>
      <c r="R93" s="272"/>
      <c r="S93" s="1">
        <v>0.5112268518518519</v>
      </c>
      <c r="T93" s="2">
        <v>0.53680555555555554</v>
      </c>
      <c r="U93" s="103">
        <v>6.166666666666778</v>
      </c>
      <c r="V93" s="104">
        <v>36.833333333333229</v>
      </c>
      <c r="W93" s="105"/>
      <c r="X93" s="106"/>
      <c r="Y93" s="264"/>
      <c r="Z93" s="265"/>
      <c r="AA93" s="110">
        <f>M93-J93</f>
        <v>-395.29411764705128</v>
      </c>
      <c r="AB93" s="102">
        <f>M93/J93</f>
        <v>0.86823529411764955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38">AVERAGE(I90:I105)</f>
        <v>12.5</v>
      </c>
      <c r="J106" s="137">
        <f t="shared" si="38"/>
        <v>3136.5</v>
      </c>
      <c r="K106" s="138">
        <f t="shared" ref="K106" si="39">J106/I106</f>
        <v>250.92</v>
      </c>
      <c r="L106" s="136">
        <f t="shared" ref="L106:M106" si="40">AVERAGE(L90:L105)</f>
        <v>12.5</v>
      </c>
      <c r="M106" s="137">
        <f t="shared" si="40"/>
        <v>2755.9720411872013</v>
      </c>
      <c r="N106" s="138">
        <f>M106/L106</f>
        <v>220.47776329497611</v>
      </c>
      <c r="O106" s="139">
        <f>L106-I106</f>
        <v>0</v>
      </c>
      <c r="P106" s="140">
        <f>N106-K106</f>
        <v>-30.442236705023873</v>
      </c>
      <c r="Q106" s="141">
        <f>N106/K106</f>
        <v>0.878677519906648</v>
      </c>
      <c r="R106" s="273"/>
      <c r="S106" s="142">
        <f>S90</f>
        <v>0.25026620370370373</v>
      </c>
      <c r="T106" s="143">
        <f>INDEX(T90:T105,COUNTA(T90:T105))</f>
        <v>0.53680555555555554</v>
      </c>
      <c r="U106" s="144"/>
      <c r="V106" s="155"/>
      <c r="W106" s="134"/>
      <c r="X106" s="138"/>
      <c r="Y106" s="260"/>
      <c r="Z106" s="261"/>
      <c r="AA106" s="156">
        <f>M106-J106</f>
        <v>-380.52795881279872</v>
      </c>
      <c r="AB106" s="141">
        <f>M106/J106</f>
        <v>0.878677519906648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472</v>
      </c>
      <c r="G107" s="158">
        <f t="shared" ref="G107:G109" si="41">E107*F107</f>
        <v>9491.92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3261.4203454894537</v>
      </c>
      <c r="N107" s="162">
        <f>M107/L107</f>
        <v>543.57005758157561</v>
      </c>
      <c r="O107" s="164">
        <f>L107-I107</f>
        <v>0</v>
      </c>
      <c r="P107" s="165">
        <f>N107-K107</f>
        <v>-56.429942418424389</v>
      </c>
      <c r="Q107" s="151">
        <f>N107/K107</f>
        <v>0.90595009596929266</v>
      </c>
      <c r="R107" s="271">
        <f>Q123</f>
        <v>0.90610560345794355</v>
      </c>
      <c r="S107" s="192">
        <v>0.2502199074074074</v>
      </c>
      <c r="T107" s="193">
        <v>0.25624999999999998</v>
      </c>
      <c r="U107" s="168"/>
      <c r="V107" s="169">
        <v>8.6833333333333051</v>
      </c>
      <c r="W107" s="167"/>
      <c r="X107" s="170"/>
      <c r="Y107" s="274"/>
      <c r="Z107" s="275"/>
      <c r="AA107" s="108">
        <f>M107-J107</f>
        <v>-338.57965451054633</v>
      </c>
      <c r="AB107" s="151">
        <f>M107/J107</f>
        <v>0.90595009596929266</v>
      </c>
      <c r="AC107" s="276">
        <f>AB123</f>
        <v>0.90610560345794355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1562</v>
      </c>
      <c r="G108" s="94">
        <f t="shared" si="41"/>
        <v>38628.26</v>
      </c>
      <c r="H108" s="95"/>
      <c r="I108" s="96">
        <v>6</v>
      </c>
      <c r="J108" s="97">
        <v>3600</v>
      </c>
      <c r="K108" s="98">
        <f t="shared" si="33"/>
        <v>600</v>
      </c>
      <c r="L108" s="99">
        <v>6</v>
      </c>
      <c r="M108" s="97">
        <f>F108/V108*60</f>
        <v>3261.7169373549896</v>
      </c>
      <c r="N108" s="98">
        <f>M108/L108</f>
        <v>543.61948955916489</v>
      </c>
      <c r="O108" s="100">
        <f>L108-I108</f>
        <v>0</v>
      </c>
      <c r="P108" s="101">
        <f>N108-K108</f>
        <v>-56.38051044083511</v>
      </c>
      <c r="Q108" s="102">
        <f>N108/K108</f>
        <v>0.90603248259860814</v>
      </c>
      <c r="R108" s="272"/>
      <c r="S108" s="1">
        <v>0.26060185185185186</v>
      </c>
      <c r="T108" s="2">
        <v>0.28055555555555556</v>
      </c>
      <c r="U108" s="103">
        <v>6.2666666666667137</v>
      </c>
      <c r="V108" s="104">
        <v>28.73333333333332</v>
      </c>
      <c r="W108" s="105"/>
      <c r="X108" s="112"/>
      <c r="Y108" s="264"/>
      <c r="Z108" s="265"/>
      <c r="AA108" s="110">
        <f>M108-J108</f>
        <v>-338.28306264501043</v>
      </c>
      <c r="AB108" s="102">
        <f>M108/J108</f>
        <v>0.90603248259860825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1345</v>
      </c>
      <c r="G109" s="94">
        <f t="shared" si="41"/>
        <v>33261.85</v>
      </c>
      <c r="H109" s="95"/>
      <c r="I109" s="96">
        <v>6</v>
      </c>
      <c r="J109" s="97">
        <v>3600</v>
      </c>
      <c r="K109" s="98">
        <f t="shared" si="33"/>
        <v>600</v>
      </c>
      <c r="L109" s="99">
        <v>6</v>
      </c>
      <c r="M109" s="97">
        <f>F109/V109*60</f>
        <v>3262.8032345013476</v>
      </c>
      <c r="N109" s="98">
        <f>M109/L109</f>
        <v>543.80053908355796</v>
      </c>
      <c r="O109" s="100">
        <f>L109-I109</f>
        <v>0</v>
      </c>
      <c r="P109" s="101">
        <f>N109-K109</f>
        <v>-56.199460916442035</v>
      </c>
      <c r="Q109" s="102">
        <f>N109/K109</f>
        <v>0.90633423180592998</v>
      </c>
      <c r="R109" s="272"/>
      <c r="S109" s="1">
        <v>0.28490740740740739</v>
      </c>
      <c r="T109" s="2">
        <v>0.30208333333333331</v>
      </c>
      <c r="U109" s="103">
        <v>6.2666666666666337</v>
      </c>
      <c r="V109" s="104">
        <v>24.733333333333334</v>
      </c>
      <c r="W109" s="105"/>
      <c r="X109" s="106"/>
      <c r="Y109" s="264"/>
      <c r="Z109" s="265"/>
      <c r="AA109" s="110">
        <f>M109-J109</f>
        <v>-337.19676549865244</v>
      </c>
      <c r="AB109" s="102">
        <f>M109/J109</f>
        <v>0.90633423180592987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6</v>
      </c>
      <c r="J123" s="137">
        <f t="shared" si="42"/>
        <v>3600</v>
      </c>
      <c r="K123" s="138">
        <f t="shared" ref="K123" si="43">J123/I123</f>
        <v>600</v>
      </c>
      <c r="L123" s="136">
        <f t="shared" ref="L123:M123" si="44">AVERAGE(L107:L122)</f>
        <v>6</v>
      </c>
      <c r="M123" s="137">
        <f t="shared" si="44"/>
        <v>3261.9801724485969</v>
      </c>
      <c r="N123" s="138">
        <f>M123/L123</f>
        <v>543.66336207476616</v>
      </c>
      <c r="O123" s="139">
        <f>L123-I123</f>
        <v>0</v>
      </c>
      <c r="P123" s="140">
        <f>N123-K123</f>
        <v>-56.336637925233845</v>
      </c>
      <c r="Q123" s="141">
        <f>N123/K123</f>
        <v>0.90610560345794355</v>
      </c>
      <c r="R123" s="273"/>
      <c r="S123" s="142">
        <f>S107</f>
        <v>0.2502199074074074</v>
      </c>
      <c r="T123" s="143">
        <f>INDEX(T107:T122,COUNTA(T107:T122))</f>
        <v>0.30208333333333331</v>
      </c>
      <c r="U123" s="144"/>
      <c r="V123" s="155"/>
      <c r="W123" s="134"/>
      <c r="X123" s="138"/>
      <c r="Y123" s="260"/>
      <c r="Z123" s="261"/>
      <c r="AA123" s="156">
        <f>M123-J123</f>
        <v>-338.01982755140307</v>
      </c>
      <c r="AB123" s="141">
        <f>M123/J123</f>
        <v>0.90610560345794355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1563</v>
      </c>
      <c r="G124" s="158">
        <f t="shared" ref="G124:G126" si="45">E124*F124</f>
        <v>69240.899999999994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1764.4402634054566</v>
      </c>
      <c r="N124" s="162">
        <f>M124/L124</f>
        <v>103.79060372973274</v>
      </c>
      <c r="O124" s="164">
        <f>L124-I124</f>
        <v>0</v>
      </c>
      <c r="P124" s="165">
        <f>N124-K124</f>
        <v>-13.856455093796669</v>
      </c>
      <c r="Q124" s="151">
        <f>N124/K124</f>
        <v>0.88222013170272828</v>
      </c>
      <c r="R124" s="271">
        <f>Q140</f>
        <v>0.88279470810569149</v>
      </c>
      <c r="S124" s="166">
        <v>0.70833333333333337</v>
      </c>
      <c r="T124" s="167">
        <v>0.74524305555555559</v>
      </c>
      <c r="U124" s="168"/>
      <c r="V124" s="169">
        <v>53.149999999999991</v>
      </c>
      <c r="W124" s="86"/>
      <c r="X124" s="87"/>
      <c r="Y124" s="274"/>
      <c r="Z124" s="275"/>
      <c r="AA124" s="108">
        <f>M124-J124</f>
        <v>-235.55973659454344</v>
      </c>
      <c r="AB124" s="151">
        <f>M124/J124</f>
        <v>0.88222013170272828</v>
      </c>
      <c r="AC124" s="349">
        <f>AB140</f>
        <v>0.88279470810569149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1474</v>
      </c>
      <c r="G125" s="94">
        <f t="shared" si="45"/>
        <v>74687.58</v>
      </c>
      <c r="H125" s="95"/>
      <c r="I125" s="96">
        <v>20</v>
      </c>
      <c r="J125" s="97">
        <v>2000</v>
      </c>
      <c r="K125" s="98">
        <f t="shared" ref="K125:K126" si="46">J125/I125</f>
        <v>100</v>
      </c>
      <c r="L125" s="99">
        <v>20</v>
      </c>
      <c r="M125" s="97">
        <f>F125/V125*60</f>
        <v>1766.4447403462073</v>
      </c>
      <c r="N125" s="98">
        <f>M125/L125</f>
        <v>88.322237017310357</v>
      </c>
      <c r="O125" s="100">
        <f>L125-I125</f>
        <v>0</v>
      </c>
      <c r="P125" s="101">
        <f>N125-K125</f>
        <v>-11.677762982689643</v>
      </c>
      <c r="Q125" s="102">
        <f>N125/K125</f>
        <v>0.88322237017310357</v>
      </c>
      <c r="R125" s="272"/>
      <c r="S125" s="1">
        <v>0.74930555555555556</v>
      </c>
      <c r="T125" s="2">
        <v>0.78407407407407403</v>
      </c>
      <c r="U125" s="103">
        <v>5.8499999999999552</v>
      </c>
      <c r="V125" s="104">
        <v>50.066666666666606</v>
      </c>
      <c r="W125" s="105"/>
      <c r="X125" s="106"/>
      <c r="Y125" s="264"/>
      <c r="Z125" s="265"/>
      <c r="AA125" s="110">
        <f>M125-J125</f>
        <v>-233.55525965379275</v>
      </c>
      <c r="AB125" s="102">
        <f>M125/J125</f>
        <v>0.88322237017310368</v>
      </c>
      <c r="AC125" s="291"/>
    </row>
    <row r="126" spans="1:29" ht="15.75" customHeight="1">
      <c r="A126" s="267"/>
      <c r="B126" s="152" t="s">
        <v>156</v>
      </c>
      <c r="C126" s="262" t="s">
        <v>180</v>
      </c>
      <c r="D126" s="263"/>
      <c r="E126" s="92">
        <v>56.87</v>
      </c>
      <c r="F126" s="103">
        <v>1941</v>
      </c>
      <c r="G126" s="94">
        <f t="shared" si="45"/>
        <v>110384.67</v>
      </c>
      <c r="H126" s="95"/>
      <c r="I126" s="96">
        <v>23</v>
      </c>
      <c r="J126" s="97">
        <v>2000</v>
      </c>
      <c r="K126" s="98">
        <f t="shared" si="46"/>
        <v>86.956521739130437</v>
      </c>
      <c r="L126" s="99">
        <v>23</v>
      </c>
      <c r="M126" s="97">
        <f>F126/V126*60</f>
        <v>1765.8832448824849</v>
      </c>
      <c r="N126" s="98">
        <f>M126/L126</f>
        <v>76.777532386194991</v>
      </c>
      <c r="O126" s="100">
        <f>L126-I126</f>
        <v>0</v>
      </c>
      <c r="P126" s="101">
        <f>N126-K126</f>
        <v>-10.178989352935446</v>
      </c>
      <c r="Q126" s="102">
        <f>N126/K126</f>
        <v>0.88294162244124241</v>
      </c>
      <c r="R126" s="272"/>
      <c r="S126" s="1">
        <v>0.78822916666666665</v>
      </c>
      <c r="T126" s="2">
        <v>0.83402777777777781</v>
      </c>
      <c r="U126" s="103">
        <v>5.9833333333333627</v>
      </c>
      <c r="V126" s="104">
        <v>65.950000000000074</v>
      </c>
      <c r="W126" s="105"/>
      <c r="X126" s="106"/>
      <c r="Y126" s="264"/>
      <c r="Z126" s="265"/>
      <c r="AA126" s="110">
        <f>M126-J126</f>
        <v>-234.11675511751514</v>
      </c>
      <c r="AB126" s="102">
        <f>M126/J126</f>
        <v>0.88294162244124241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7">AVERAGE(I124:I139)</f>
        <v>20</v>
      </c>
      <c r="J140" s="137">
        <f t="shared" si="47"/>
        <v>2000</v>
      </c>
      <c r="K140" s="138">
        <f t="shared" ref="K140" si="48">J140/I140</f>
        <v>100</v>
      </c>
      <c r="L140" s="136">
        <f t="shared" ref="L140:M140" si="49">AVERAGE(L124:L139)</f>
        <v>20</v>
      </c>
      <c r="M140" s="137">
        <f t="shared" si="49"/>
        <v>1765.589416211383</v>
      </c>
      <c r="N140" s="138">
        <f>M140/L140</f>
        <v>88.279470810569151</v>
      </c>
      <c r="O140" s="139">
        <f>L140-I140</f>
        <v>0</v>
      </c>
      <c r="P140" s="140">
        <f>N140-K140</f>
        <v>-11.720529189430849</v>
      </c>
      <c r="Q140" s="141">
        <f>N140/K140</f>
        <v>0.88279470810569149</v>
      </c>
      <c r="R140" s="273"/>
      <c r="S140" s="142">
        <f>S124</f>
        <v>0.70833333333333337</v>
      </c>
      <c r="T140" s="143">
        <f>INDEX(T124:T139,COUNTA(T124:T139))</f>
        <v>0.83402777777777781</v>
      </c>
      <c r="U140" s="144"/>
      <c r="V140" s="155"/>
      <c r="W140" s="187"/>
      <c r="X140" s="188"/>
      <c r="Y140" s="260"/>
      <c r="Z140" s="261"/>
      <c r="AA140" s="156">
        <f>M140-J140</f>
        <v>-234.41058378861703</v>
      </c>
      <c r="AB140" s="141">
        <f>M140/J140</f>
        <v>0.88279470810569149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181</v>
      </c>
      <c r="D141" s="270"/>
      <c r="E141" s="157">
        <v>47.6</v>
      </c>
      <c r="F141" s="86">
        <v>2365</v>
      </c>
      <c r="G141" s="158">
        <f t="shared" ref="G141:G142" si="50">E141*F141</f>
        <v>112574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1768.5916078105533</v>
      </c>
      <c r="N141" s="162">
        <f>M141/L141</f>
        <v>76.895287296111022</v>
      </c>
      <c r="O141" s="164">
        <f>L141-I141</f>
        <v>0</v>
      </c>
      <c r="P141" s="165">
        <f>N141-K141</f>
        <v>-10.061234443019416</v>
      </c>
      <c r="Q141" s="151">
        <f>N141/K141</f>
        <v>0.88429580390527673</v>
      </c>
      <c r="R141" s="271">
        <f>Q157</f>
        <v>0.88365012983296942</v>
      </c>
      <c r="S141" s="166">
        <v>0.70833333333333337</v>
      </c>
      <c r="T141" s="167">
        <v>0.76405092592592594</v>
      </c>
      <c r="U141" s="168"/>
      <c r="V141" s="169">
        <v>80.233333333333292</v>
      </c>
      <c r="W141" s="167"/>
      <c r="X141" s="170"/>
      <c r="Y141" s="274"/>
      <c r="Z141" s="275"/>
      <c r="AA141" s="108">
        <f>M141-J141</f>
        <v>-231.40839218944666</v>
      </c>
      <c r="AB141" s="151">
        <f>M141/J141</f>
        <v>0.88429580390527662</v>
      </c>
      <c r="AC141" s="276">
        <f>AB157</f>
        <v>0.88365012983296942</v>
      </c>
    </row>
    <row r="142" spans="1:29" ht="15.75" customHeight="1">
      <c r="A142" s="280"/>
      <c r="B142" s="152" t="s">
        <v>156</v>
      </c>
      <c r="C142" s="262" t="s">
        <v>182</v>
      </c>
      <c r="D142" s="263"/>
      <c r="E142" s="92">
        <v>56.79</v>
      </c>
      <c r="F142" s="93">
        <v>2312</v>
      </c>
      <c r="G142" s="94">
        <f t="shared" si="50"/>
        <v>131298.48000000001</v>
      </c>
      <c r="H142" s="95"/>
      <c r="I142" s="96">
        <v>23</v>
      </c>
      <c r="J142" s="97">
        <v>2000</v>
      </c>
      <c r="K142" s="98">
        <f t="shared" ref="K142" si="51">J142/I142</f>
        <v>86.956521739130437</v>
      </c>
      <c r="L142" s="99">
        <v>23</v>
      </c>
      <c r="M142" s="97">
        <f>F142/V142*60</f>
        <v>1766.0089115213245</v>
      </c>
      <c r="N142" s="98">
        <f>M142/L142</f>
        <v>76.782996153101067</v>
      </c>
      <c r="O142" s="100">
        <f>L142-I142</f>
        <v>0</v>
      </c>
      <c r="P142" s="101">
        <f>N142-K142</f>
        <v>-10.173525586029371</v>
      </c>
      <c r="Q142" s="102">
        <f>N142/K142</f>
        <v>0.88300445576066222</v>
      </c>
      <c r="R142" s="272"/>
      <c r="S142" s="1">
        <v>0.7676736111111111</v>
      </c>
      <c r="T142" s="2">
        <v>0.82222222222222219</v>
      </c>
      <c r="U142" s="103">
        <v>5.2166666666666295</v>
      </c>
      <c r="V142" s="104">
        <v>78.549999999999969</v>
      </c>
      <c r="W142" s="105"/>
      <c r="X142" s="106"/>
      <c r="Y142" s="264"/>
      <c r="Z142" s="265"/>
      <c r="AA142" s="110">
        <f>M142-J142</f>
        <v>-233.99108847867547</v>
      </c>
      <c r="AB142" s="102">
        <f>M142/J142</f>
        <v>0.88300445576066222</v>
      </c>
      <c r="AC142" s="277"/>
    </row>
    <row r="143" spans="1:29" ht="15.75" customHeight="1">
      <c r="A143" s="280"/>
      <c r="B143" s="152"/>
      <c r="C143" s="262"/>
      <c r="D143" s="263"/>
      <c r="E143" s="92"/>
      <c r="F143" s="93"/>
      <c r="G143" s="94"/>
      <c r="H143" s="95"/>
      <c r="I143" s="96"/>
      <c r="J143" s="97"/>
      <c r="K143" s="98"/>
      <c r="L143" s="99"/>
      <c r="M143" s="97"/>
      <c r="N143" s="98"/>
      <c r="O143" s="100"/>
      <c r="P143" s="101"/>
      <c r="Q143" s="102"/>
      <c r="R143" s="272"/>
      <c r="S143" s="1"/>
      <c r="T143" s="2"/>
      <c r="U143" s="103"/>
      <c r="V143" s="104"/>
      <c r="W143" s="105"/>
      <c r="X143" s="106"/>
      <c r="Y143" s="264"/>
      <c r="Z143" s="265"/>
      <c r="AA143" s="110"/>
      <c r="AB143" s="102"/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2">AVERAGE(I141:I156)</f>
        <v>23</v>
      </c>
      <c r="J157" s="137">
        <f t="shared" si="52"/>
        <v>2000</v>
      </c>
      <c r="K157" s="138">
        <f t="shared" ref="K157" si="53">J157/I157</f>
        <v>86.956521739130437</v>
      </c>
      <c r="L157" s="136">
        <f t="shared" ref="L157:M157" si="54">AVERAGE(L141:L156)</f>
        <v>23</v>
      </c>
      <c r="M157" s="137">
        <f t="shared" si="54"/>
        <v>1767.3002596659389</v>
      </c>
      <c r="N157" s="138">
        <f>M157/L157</f>
        <v>76.839141724606037</v>
      </c>
      <c r="O157" s="139">
        <f>L157-I157</f>
        <v>0</v>
      </c>
      <c r="P157" s="140">
        <f>N157-K157</f>
        <v>-10.1173800145244</v>
      </c>
      <c r="Q157" s="141">
        <f>N157/K157</f>
        <v>0.88365012983296942</v>
      </c>
      <c r="R157" s="273"/>
      <c r="S157" s="142">
        <f>S141</f>
        <v>0.70833333333333337</v>
      </c>
      <c r="T157" s="143">
        <f>INDEX(T141:T156,COUNTA(T141:T156))</f>
        <v>0.82222222222222219</v>
      </c>
      <c r="U157" s="144"/>
      <c r="V157" s="155"/>
      <c r="W157" s="134"/>
      <c r="X157" s="138"/>
      <c r="Y157" s="260"/>
      <c r="Z157" s="261"/>
      <c r="AA157" s="156">
        <f>M157-J157</f>
        <v>-232.69974033406106</v>
      </c>
      <c r="AB157" s="141">
        <f>M157/J157</f>
        <v>0.88365012983296942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27" priority="3" operator="greaterThan">
      <formula>0</formula>
    </cfRule>
  </conditionalFormatting>
  <conditionalFormatting sqref="P5:P157 AA5:AA157">
    <cfRule type="cellIs" dxfId="226" priority="6" operator="lessThan">
      <formula>0</formula>
    </cfRule>
  </conditionalFormatting>
  <conditionalFormatting sqref="Q5:Q157 AB5:AB157">
    <cfRule type="cellIs" dxfId="225" priority="4" operator="greaterThan">
      <formula>1</formula>
    </cfRule>
    <cfRule type="cellIs" dxfId="224" priority="5" operator="lessThan">
      <formula>0.8</formula>
    </cfRule>
  </conditionalFormatting>
  <conditionalFormatting sqref="R5:R157 AC124">
    <cfRule type="cellIs" dxfId="223" priority="7" operator="lessThan">
      <formula>0.8</formula>
    </cfRule>
  </conditionalFormatting>
  <conditionalFormatting sqref="AC5:AC22 AC56:AC91">
    <cfRule type="cellIs" dxfId="222" priority="9" operator="lessThan">
      <formula>0.8</formula>
    </cfRule>
  </conditionalFormatting>
  <conditionalFormatting sqref="AC39">
    <cfRule type="cellIs" dxfId="221" priority="12" operator="lessThan">
      <formula>0.8</formula>
    </cfRule>
  </conditionalFormatting>
  <conditionalFormatting sqref="AC54">
    <cfRule type="cellIs" dxfId="220" priority="11" operator="lessThan">
      <formula>0.8</formula>
    </cfRule>
  </conditionalFormatting>
  <conditionalFormatting sqref="AC97:AC105">
    <cfRule type="cellIs" dxfId="219" priority="10" operator="lessThan">
      <formula>0.8</formula>
    </cfRule>
  </conditionalFormatting>
  <conditionalFormatting sqref="AC107:AC112">
    <cfRule type="cellIs" dxfId="218" priority="8" operator="lessThan">
      <formula>0.8</formula>
    </cfRule>
  </conditionalFormatting>
  <conditionalFormatting sqref="AC139">
    <cfRule type="cellIs" dxfId="217" priority="2" operator="lessThan">
      <formula>0.8</formula>
    </cfRule>
  </conditionalFormatting>
  <conditionalFormatting sqref="AC141:AC157">
    <cfRule type="cellIs" dxfId="216" priority="1" operator="lessThan">
      <formula>0.8</formula>
    </cfRule>
  </conditionalFormatting>
  <dataValidations count="1">
    <dataValidation type="list" allowBlank="1" showInputMessage="1" showErrorMessage="1" sqref="Y5:Z157" xr:uid="{45FEA8D3-8D27-489B-9DB0-4CA4AB6C7AC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FAC1-7632-445A-A286-0E3A25F4ACE2}">
  <sheetPr codeName="工作表19">
    <tabColor theme="9" tint="0.59999389629810485"/>
  </sheetPr>
  <dimension ref="B1:AR36"/>
  <sheetViews>
    <sheetView zoomScale="70" zoomScaleNormal="70" workbookViewId="0">
      <selection activeCell="J37" sqref="J37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227</v>
      </c>
      <c r="D3" s="248"/>
      <c r="E3" s="6" t="s">
        <v>2</v>
      </c>
      <c r="F3" s="249">
        <f>'1107(18度C)'!D1+'1107(4度C)'!D1</f>
        <v>177386</v>
      </c>
      <c r="G3" s="250"/>
      <c r="H3" s="6" t="s">
        <v>3</v>
      </c>
      <c r="I3" s="251">
        <f>'1107(18度C)'!F1+'1107(4度C)'!F1</f>
        <v>5603642.5600000005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458.68839232694671</v>
      </c>
      <c r="F6" s="226" t="e">
        <f>AVERAGE(#REF!,D13:K13)</f>
        <v>#REF!</v>
      </c>
      <c r="G6" s="227">
        <f>AVERAGE(D13:K13)</f>
        <v>195.74679240597047</v>
      </c>
      <c r="H6" s="228"/>
      <c r="I6" s="227">
        <f>AVERAGE(L13:O13)</f>
        <v>93.478260869565219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404.59903237871924</v>
      </c>
      <c r="F7" s="230" t="e">
        <f>AVERAGE(#REF!,D14:K14)</f>
        <v>#REF!</v>
      </c>
      <c r="G7" s="217">
        <f>AVERAGE(D14:K14)</f>
        <v>175.0001580430546</v>
      </c>
      <c r="H7" s="218"/>
      <c r="I7" s="217">
        <f>AVERAGE(L14:O14)</f>
        <v>82.551853290999361</v>
      </c>
      <c r="J7" s="218"/>
      <c r="K7" s="217">
        <f>AVERAGE(D28:O28)</f>
        <v>519.77364665842799</v>
      </c>
      <c r="L7" s="218"/>
      <c r="M7" s="217">
        <f>AVERAGE(P28:X28)</f>
        <v>693.61186809214519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0.88235933554932866</v>
      </c>
      <c r="F8" s="222" t="e">
        <f>AVERAGE(D15:K15,#REF!)</f>
        <v>#REF!</v>
      </c>
      <c r="G8" s="223">
        <f>AVERAGE(D15:K15)</f>
        <v>0.88784457570488118</v>
      </c>
      <c r="H8" s="224"/>
      <c r="I8" s="223">
        <f>AVERAGE(L15:O15)</f>
        <v>0.88314300484387487</v>
      </c>
      <c r="J8" s="224"/>
      <c r="K8" s="223">
        <f>AVERAGE(D29:O29)</f>
        <v>0.87862528175464727</v>
      </c>
      <c r="L8" s="224"/>
      <c r="M8" s="223">
        <f>AVERAGE(P29:X29)</f>
        <v>0.87959420692629031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90.740740740740733</v>
      </c>
      <c r="G13" s="23">
        <v>85.470085470085479</v>
      </c>
      <c r="H13" s="23">
        <v>147.94520547945206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100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102.48321094982417</v>
      </c>
      <c r="E14" s="27">
        <v>70.914058749941645</v>
      </c>
      <c r="F14" s="27">
        <v>80.080145151268439</v>
      </c>
      <c r="G14" s="27">
        <v>75.486823669389409</v>
      </c>
      <c r="H14" s="27">
        <v>131.2039339657567</v>
      </c>
      <c r="I14" s="27">
        <v>220.48261566718469</v>
      </c>
      <c r="J14" s="27" t="s">
        <v>36</v>
      </c>
      <c r="K14" s="54">
        <v>544.35031814801698</v>
      </c>
      <c r="L14" s="26" t="s">
        <v>36</v>
      </c>
      <c r="M14" s="66" t="s">
        <v>36</v>
      </c>
      <c r="N14" s="27">
        <v>88.271077336823822</v>
      </c>
      <c r="O14" s="28">
        <v>76.832629245174914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0.88998577930110456</v>
      </c>
      <c r="E15" s="31">
        <f t="shared" si="0"/>
        <v>0.88642573437427052</v>
      </c>
      <c r="F15" s="31">
        <f t="shared" si="0"/>
        <v>0.8825158853405094</v>
      </c>
      <c r="G15" s="31">
        <f t="shared" si="0"/>
        <v>0.88319583693185599</v>
      </c>
      <c r="H15" s="31">
        <f t="shared" si="0"/>
        <v>0.88684140550928137</v>
      </c>
      <c r="I15" s="31">
        <f t="shared" si="0"/>
        <v>0.87869685823045074</v>
      </c>
      <c r="J15" s="31" t="s">
        <v>36</v>
      </c>
      <c r="K15" s="55">
        <f t="shared" ref="K15" si="1">K14/K13</f>
        <v>0.907250530246695</v>
      </c>
      <c r="L15" s="30" t="s">
        <v>36</v>
      </c>
      <c r="M15" s="67" t="s">
        <v>36</v>
      </c>
      <c r="N15" s="31">
        <f t="shared" ref="N15:O15" si="2">N14/N13</f>
        <v>0.88271077336823822</v>
      </c>
      <c r="O15" s="32">
        <f t="shared" si="2"/>
        <v>0.88357523631951151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0.25015046296296295</v>
      </c>
      <c r="E16" s="2">
        <v>0.25026620370370373</v>
      </c>
      <c r="F16" s="2">
        <v>0.25</v>
      </c>
      <c r="G16" s="2">
        <v>0.25006944444444446</v>
      </c>
      <c r="H16" s="2">
        <v>0.25018518518518518</v>
      </c>
      <c r="I16" s="2">
        <v>0.2502314814814815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0.5190393518518519</v>
      </c>
      <c r="E17" s="2">
        <v>0.5395833333333333</v>
      </c>
      <c r="F17" s="2">
        <v>0.55208333333333337</v>
      </c>
      <c r="G17" s="2">
        <v>0.55625000000000002</v>
      </c>
      <c r="H17" s="2">
        <v>0.58888888888888891</v>
      </c>
      <c r="I17" s="2">
        <v>0.52658564814814812</v>
      </c>
      <c r="J17" s="2" t="s">
        <v>36</v>
      </c>
      <c r="K17" s="2">
        <v>0.29962962962962963</v>
      </c>
      <c r="L17" s="1" t="s">
        <v>36</v>
      </c>
      <c r="M17" s="68" t="s">
        <v>36</v>
      </c>
      <c r="N17" s="2">
        <v>0.81944444444444442</v>
      </c>
      <c r="O17" s="3">
        <v>0.80974537037037042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21.6</v>
      </c>
      <c r="G18" s="34">
        <v>23.4</v>
      </c>
      <c r="H18" s="34">
        <v>20.857142857142858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20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183.13584006355075</v>
      </c>
      <c r="E28" s="27" t="s">
        <v>36</v>
      </c>
      <c r="F28" s="27" t="s">
        <v>36</v>
      </c>
      <c r="G28" s="27">
        <v>271.41655229086433</v>
      </c>
      <c r="H28" s="27">
        <v>383.55330607241081</v>
      </c>
      <c r="I28" s="27">
        <v>370.06168017226452</v>
      </c>
      <c r="J28" s="27" t="s">
        <v>36</v>
      </c>
      <c r="K28" s="27" t="s">
        <v>36</v>
      </c>
      <c r="L28" s="27" t="s">
        <v>36</v>
      </c>
      <c r="M28" s="27">
        <v>691.57729718500696</v>
      </c>
      <c r="N28" s="27">
        <v>999.4712292923914</v>
      </c>
      <c r="O28" s="27">
        <v>739.19962153250697</v>
      </c>
      <c r="P28" s="26">
        <v>248.44513312075804</v>
      </c>
      <c r="Q28" s="27" t="s">
        <v>36</v>
      </c>
      <c r="R28" s="27" t="s">
        <v>36</v>
      </c>
      <c r="S28" s="27" t="s">
        <v>36</v>
      </c>
      <c r="T28" s="27">
        <v>773.91577098959579</v>
      </c>
      <c r="U28" s="27" t="s">
        <v>36</v>
      </c>
      <c r="V28" s="27">
        <v>677.70242431886595</v>
      </c>
      <c r="W28" s="27">
        <v>855.74892077835716</v>
      </c>
      <c r="X28" s="28">
        <v>912.24709125314848</v>
      </c>
    </row>
    <row r="29" spans="2:44" ht="40.15" customHeight="1">
      <c r="B29" s="205"/>
      <c r="C29" s="29" t="s">
        <v>38</v>
      </c>
      <c r="D29" s="31">
        <f>D28/D27</f>
        <v>0.86480813363343412</v>
      </c>
      <c r="E29" s="31" t="s">
        <v>36</v>
      </c>
      <c r="F29" s="31" t="s">
        <v>36</v>
      </c>
      <c r="G29" s="31">
        <f>G28/G27</f>
        <v>0.86702509759581659</v>
      </c>
      <c r="H29" s="31">
        <f>H28/H27</f>
        <v>0.88512301401325577</v>
      </c>
      <c r="I29" s="31">
        <f>I28/I27</f>
        <v>0.88814803241343476</v>
      </c>
      <c r="J29" s="31" t="s">
        <v>36</v>
      </c>
      <c r="K29" s="31" t="s">
        <v>36</v>
      </c>
      <c r="L29" s="31" t="s">
        <v>36</v>
      </c>
      <c r="M29" s="31">
        <f>M28/M27</f>
        <v>0.89066773122311493</v>
      </c>
      <c r="N29" s="31">
        <f>N28/N27</f>
        <v>0.86910541677599251</v>
      </c>
      <c r="O29" s="31">
        <f>O28/O27</f>
        <v>0.88549954662748231</v>
      </c>
      <c r="P29" s="30">
        <f>P28/P27</f>
        <v>0.86955796592265311</v>
      </c>
      <c r="Q29" s="31" t="s">
        <v>36</v>
      </c>
      <c r="R29" s="31" t="s">
        <v>36</v>
      </c>
      <c r="S29" s="31" t="s">
        <v>36</v>
      </c>
      <c r="T29" s="31">
        <f>T28/T27</f>
        <v>0.8867784875922452</v>
      </c>
      <c r="U29" s="31" t="s">
        <v>36</v>
      </c>
      <c r="V29" s="31">
        <f>V28/V27</f>
        <v>0.88991227435810683</v>
      </c>
      <c r="W29" s="31">
        <f>W28/W27</f>
        <v>0.88291555318401926</v>
      </c>
      <c r="X29" s="32">
        <f>X28/X27</f>
        <v>0.86880675357442716</v>
      </c>
    </row>
    <row r="30" spans="2:44" ht="17.25" customHeight="1">
      <c r="B30" s="206" t="s">
        <v>39</v>
      </c>
      <c r="C30" s="14" t="s">
        <v>40</v>
      </c>
      <c r="D30" s="2">
        <v>0.38891203703703703</v>
      </c>
      <c r="E30" s="2" t="s">
        <v>36</v>
      </c>
      <c r="F30" s="2" t="s">
        <v>36</v>
      </c>
      <c r="G30" s="2">
        <v>0.36896990740740743</v>
      </c>
      <c r="H30" s="2">
        <v>0.25</v>
      </c>
      <c r="I30" s="2">
        <v>0.3034722222222222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0.16666666666666666</v>
      </c>
      <c r="O30" s="2">
        <v>0.16689814814814816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0.70839120370370368</v>
      </c>
      <c r="U30" s="2" t="s">
        <v>36</v>
      </c>
      <c r="V30" s="2">
        <v>0.70844907407407409</v>
      </c>
      <c r="W30" s="2">
        <v>0.70833333333333337</v>
      </c>
      <c r="X30" s="3">
        <v>0.70843750000000005</v>
      </c>
    </row>
    <row r="31" spans="2:44" ht="17.25" customHeight="1">
      <c r="B31" s="203"/>
      <c r="C31" s="14" t="s">
        <v>41</v>
      </c>
      <c r="D31" s="2">
        <v>0.44333333333333336</v>
      </c>
      <c r="E31" s="2" t="s">
        <v>36</v>
      </c>
      <c r="F31" s="2" t="s">
        <v>36</v>
      </c>
      <c r="G31" s="2">
        <v>0.4375</v>
      </c>
      <c r="H31" s="2">
        <v>0.33489583333333334</v>
      </c>
      <c r="I31" s="2">
        <v>0.35833333333333334</v>
      </c>
      <c r="J31" s="2" t="s">
        <v>36</v>
      </c>
      <c r="K31" s="2" t="s">
        <v>36</v>
      </c>
      <c r="L31" s="2" t="s">
        <v>36</v>
      </c>
      <c r="M31" s="2">
        <v>0.39537037037037037</v>
      </c>
      <c r="N31" s="2">
        <v>0.37243055555555554</v>
      </c>
      <c r="O31" s="2">
        <v>0.34722222222222221</v>
      </c>
      <c r="P31" s="1">
        <v>0.83819444444444446</v>
      </c>
      <c r="Q31" s="2" t="s">
        <v>36</v>
      </c>
      <c r="R31" s="2" t="s">
        <v>36</v>
      </c>
      <c r="S31" s="2" t="s">
        <v>36</v>
      </c>
      <c r="T31" s="2">
        <v>0.8520833333333333</v>
      </c>
      <c r="U31" s="2" t="s">
        <v>36</v>
      </c>
      <c r="V31" s="2">
        <v>0.85833333333333328</v>
      </c>
      <c r="W31" s="2">
        <v>0.9896180555555556</v>
      </c>
      <c r="X31" s="3">
        <v>0.98680555555555549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2C54-C365-45EA-9ECF-E0E7406F6793}">
  <sheetPr codeName="工作表20"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100929</v>
      </c>
      <c r="E1" s="76" t="s">
        <v>3</v>
      </c>
      <c r="F1" s="77">
        <f>SUM(G5:G208)</f>
        <v>2012617.1400000004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45968</v>
      </c>
      <c r="B2" s="323"/>
      <c r="C2" s="81" t="s">
        <v>34</v>
      </c>
      <c r="D2" s="82">
        <f>AVERAGE(N21,N38,N55,N72,N89,N106,N123,N140,N157,N174,N191,N208)</f>
        <v>592.2062389224767</v>
      </c>
      <c r="E2" s="82" t="s">
        <v>80</v>
      </c>
      <c r="F2" s="83">
        <f>F1/D1</f>
        <v>19.940920250869425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1866</v>
      </c>
      <c r="G5" s="94">
        <f t="shared" ref="G5:G6" si="0">E5*F5</f>
        <v>55700.100000000006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3112.8822984244694</v>
      </c>
      <c r="N5" s="98">
        <f>M5/L5</f>
        <v>183.11072343673348</v>
      </c>
      <c r="O5" s="100">
        <f>L5-I5</f>
        <v>0</v>
      </c>
      <c r="P5" s="101">
        <f>N5-K5</f>
        <v>-28.653982445619448</v>
      </c>
      <c r="Q5" s="102">
        <f>N5/K5</f>
        <v>0.86468952734013038</v>
      </c>
      <c r="R5" s="272">
        <f>Q21</f>
        <v>0.86480813363343412</v>
      </c>
      <c r="S5" s="1">
        <v>0.38891203703703703</v>
      </c>
      <c r="T5" s="2">
        <v>0.41388888888888886</v>
      </c>
      <c r="U5" s="103">
        <v>5.0333333333332941</v>
      </c>
      <c r="V5" s="104">
        <v>35.96666666666664</v>
      </c>
      <c r="W5" s="105"/>
      <c r="X5" s="106"/>
      <c r="Y5" s="274"/>
      <c r="Z5" s="275"/>
      <c r="AA5" s="108">
        <f>M5-J5</f>
        <v>-487.11770157553065</v>
      </c>
      <c r="AB5" s="109">
        <f>M5/J5</f>
        <v>0.86468952734013038</v>
      </c>
      <c r="AC5" s="289">
        <f>AB21</f>
        <v>0.86480813363343412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1889</v>
      </c>
      <c r="G6" s="94">
        <f t="shared" si="0"/>
        <v>55763.28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3113.7362637362558</v>
      </c>
      <c r="N6" s="98">
        <f>M6/L6</f>
        <v>183.16095669036798</v>
      </c>
      <c r="O6" s="100">
        <f>L6-I6</f>
        <v>0</v>
      </c>
      <c r="P6" s="101">
        <f>N6-K6</f>
        <v>-28.603749191984946</v>
      </c>
      <c r="Q6" s="102">
        <f>N6/K6</f>
        <v>0.86492673992673774</v>
      </c>
      <c r="R6" s="272"/>
      <c r="S6" s="1">
        <v>0.41805555555555551</v>
      </c>
      <c r="T6" s="2">
        <v>0.44333333333333336</v>
      </c>
      <c r="U6" s="103">
        <v>5.9999999999999787</v>
      </c>
      <c r="V6" s="104">
        <v>36.400000000000091</v>
      </c>
      <c r="W6" s="105">
        <v>0.44333333333333336</v>
      </c>
      <c r="X6" s="106">
        <v>0.48124999999999996</v>
      </c>
      <c r="Y6" s="264"/>
      <c r="Z6" s="265"/>
      <c r="AA6" s="110">
        <f>M6-J6</f>
        <v>-486.26373626374425</v>
      </c>
      <c r="AB6" s="111">
        <f>M6/J6</f>
        <v>0.86492673992673774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3113.3092810803628</v>
      </c>
      <c r="N21" s="138">
        <f>M21/L21</f>
        <v>183.13584006355075</v>
      </c>
      <c r="O21" s="139">
        <f>L21-I21</f>
        <v>0</v>
      </c>
      <c r="P21" s="140">
        <f>N21-K21</f>
        <v>-28.628865818802183</v>
      </c>
      <c r="Q21" s="141">
        <f>N21/K21</f>
        <v>0.86480813363343412</v>
      </c>
      <c r="R21" s="273"/>
      <c r="S21" s="142">
        <f>S5</f>
        <v>0.38891203703703703</v>
      </c>
      <c r="T21" s="143">
        <f>INDEX(T5:T20,COUNTA(T5:T20))</f>
        <v>0.44333333333333336</v>
      </c>
      <c r="U21" s="144"/>
      <c r="V21" s="144"/>
      <c r="W21" s="145"/>
      <c r="X21" s="146"/>
      <c r="Y21" s="260"/>
      <c r="Z21" s="261"/>
      <c r="AA21" s="147">
        <f>M21-J21</f>
        <v>-486.69071891963722</v>
      </c>
      <c r="AB21" s="148">
        <f>M21/J21</f>
        <v>0.86480813363343412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1134</v>
      </c>
      <c r="G22" s="94">
        <f t="shared" ref="G22:G23" si="5">E22*F22</f>
        <v>29075.760000000002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3137.8939277478858</v>
      </c>
      <c r="N22" s="98">
        <f>M22/L22</f>
        <v>285.26308434071689</v>
      </c>
      <c r="O22" s="100">
        <f>L22-I22</f>
        <v>0</v>
      </c>
      <c r="P22" s="101">
        <f>N22-K22</f>
        <v>-42.009642932010365</v>
      </c>
      <c r="Q22" s="102">
        <f>N22/K22</f>
        <v>0.87163720215219054</v>
      </c>
      <c r="R22" s="271">
        <f>Q38</f>
        <v>0.86702509759581659</v>
      </c>
      <c r="S22" s="1">
        <v>0.36896990740740743</v>
      </c>
      <c r="T22" s="2">
        <v>0.3840277777777778</v>
      </c>
      <c r="U22" s="103">
        <v>5.316666666666725</v>
      </c>
      <c r="V22" s="104">
        <v>21.683333333333337</v>
      </c>
      <c r="W22" s="105"/>
      <c r="X22" s="106"/>
      <c r="Y22" s="274"/>
      <c r="Z22" s="275"/>
      <c r="AA22" s="108">
        <f>M22-J22</f>
        <v>-462.10607225211425</v>
      </c>
      <c r="AB22" s="151">
        <f>M22/J22</f>
        <v>0.87163720215219054</v>
      </c>
      <c r="AC22" s="276">
        <f>AB38</f>
        <v>0.8670250975958167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3717</v>
      </c>
      <c r="G23" s="94">
        <f t="shared" si="5"/>
        <v>106194.69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3104.6867749419948</v>
      </c>
      <c r="N23" s="98">
        <f>M23/L23</f>
        <v>258.72389791183292</v>
      </c>
      <c r="O23" s="100">
        <f>L23-I23</f>
        <v>0</v>
      </c>
      <c r="P23" s="101">
        <f>N23-K23</f>
        <v>-41.276102088167079</v>
      </c>
      <c r="Q23" s="102">
        <f>N23/K23</f>
        <v>0.86241299303944308</v>
      </c>
      <c r="R23" s="272"/>
      <c r="S23" s="1">
        <v>0.38761574074074073</v>
      </c>
      <c r="T23" s="2">
        <v>0.4375</v>
      </c>
      <c r="U23" s="103">
        <v>5.1666666666666217</v>
      </c>
      <c r="V23" s="104">
        <v>71.833333333333343</v>
      </c>
      <c r="W23" s="105">
        <v>0.4375</v>
      </c>
      <c r="X23" s="106">
        <v>0.4777777777777778</v>
      </c>
      <c r="Y23" s="264"/>
      <c r="Z23" s="265"/>
      <c r="AA23" s="110">
        <f>M23-J23</f>
        <v>-495.31322505800517</v>
      </c>
      <c r="AB23" s="102">
        <f>M23/J23</f>
        <v>0.86241299303944297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23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23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3121.2903513449401</v>
      </c>
      <c r="N38" s="138">
        <f>M38/L38</f>
        <v>271.41655229086433</v>
      </c>
      <c r="O38" s="139">
        <f>L38-I38</f>
        <v>0</v>
      </c>
      <c r="P38" s="140">
        <f>N38-K38</f>
        <v>-41.626925970005232</v>
      </c>
      <c r="Q38" s="141">
        <f>N38/K38</f>
        <v>0.86702509759581659</v>
      </c>
      <c r="R38" s="273"/>
      <c r="S38" s="142">
        <f>S22</f>
        <v>0.36896990740740743</v>
      </c>
      <c r="T38" s="143">
        <f>INDEX(T22:T37,COUNTA(T22:T37))</f>
        <v>0.4375</v>
      </c>
      <c r="U38" s="144"/>
      <c r="V38" s="155"/>
      <c r="W38" s="134"/>
      <c r="X38" s="138"/>
      <c r="Y38" s="260"/>
      <c r="Z38" s="261"/>
      <c r="AA38" s="156">
        <f>M38-J38</f>
        <v>-478.70964865505994</v>
      </c>
      <c r="AB38" s="141">
        <f>M38/J38</f>
        <v>0.8670250975958167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1622</v>
      </c>
      <c r="G39" s="158">
        <f t="shared" ref="G39:G41" si="9">E39*F39</f>
        <v>22756.66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2301.6160819865968</v>
      </c>
      <c r="N39" s="162">
        <f>M39/L39</f>
        <v>383.60268033109946</v>
      </c>
      <c r="O39" s="164">
        <f>L39-I39</f>
        <v>0</v>
      </c>
      <c r="P39" s="165">
        <f>N39-K39</f>
        <v>-49.730653002233851</v>
      </c>
      <c r="Q39" s="151">
        <f>N39/K39</f>
        <v>0.88523695461022955</v>
      </c>
      <c r="R39" s="271">
        <f>Q55</f>
        <v>0.88512301401325577</v>
      </c>
      <c r="S39" s="166">
        <v>0.25</v>
      </c>
      <c r="T39" s="167">
        <v>0.27936342592592595</v>
      </c>
      <c r="U39" s="168"/>
      <c r="V39" s="169">
        <v>42.28333333333336</v>
      </c>
      <c r="W39" s="167"/>
      <c r="X39" s="170"/>
      <c r="Y39" s="274"/>
      <c r="Z39" s="275"/>
      <c r="AA39" s="108">
        <f>M39-J39</f>
        <v>-298.38391801340322</v>
      </c>
      <c r="AB39" s="151">
        <f>M39/J39</f>
        <v>0.88523695461022955</v>
      </c>
      <c r="AC39" s="276">
        <f>AB55</f>
        <v>0.88512301401325566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1124</v>
      </c>
      <c r="G40" s="94">
        <f t="shared" si="9"/>
        <v>19928.52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2301.7064846416365</v>
      </c>
      <c r="N40" s="98">
        <f>M40/L40</f>
        <v>383.61774744027275</v>
      </c>
      <c r="O40" s="100">
        <f>L40-I40</f>
        <v>0</v>
      </c>
      <c r="P40" s="101">
        <f>N40-K40</f>
        <v>-49.715585893060563</v>
      </c>
      <c r="Q40" s="102">
        <f>N40/K40</f>
        <v>0.88527172486216787</v>
      </c>
      <c r="R40" s="272"/>
      <c r="S40" s="1">
        <v>0.28333333333333333</v>
      </c>
      <c r="T40" s="2">
        <v>0.30368055555555556</v>
      </c>
      <c r="U40" s="103">
        <v>5.7166666666666277</v>
      </c>
      <c r="V40" s="104">
        <v>29.300000000000026</v>
      </c>
      <c r="W40" s="105"/>
      <c r="X40" s="112"/>
      <c r="Y40" s="264"/>
      <c r="Z40" s="265"/>
      <c r="AA40" s="110">
        <f>M40-J40</f>
        <v>-298.29351535836349</v>
      </c>
      <c r="AB40" s="102">
        <f>M40/J40</f>
        <v>0.88527172486216787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1505</v>
      </c>
      <c r="G41" s="94">
        <f t="shared" si="9"/>
        <v>21807.45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2300.6369426751608</v>
      </c>
      <c r="N41" s="98">
        <f>M41/L41</f>
        <v>383.43949044586014</v>
      </c>
      <c r="O41" s="100">
        <f>L41-I41</f>
        <v>0</v>
      </c>
      <c r="P41" s="101">
        <f>N41-K41</f>
        <v>-49.89384288747317</v>
      </c>
      <c r="Q41" s="102">
        <f>N41/K41</f>
        <v>0.88486036256736955</v>
      </c>
      <c r="R41" s="272"/>
      <c r="S41" s="1">
        <v>0.30763888888888891</v>
      </c>
      <c r="T41" s="2">
        <v>0.33489583333333334</v>
      </c>
      <c r="U41" s="103">
        <v>5.7000000000000117</v>
      </c>
      <c r="V41" s="104">
        <v>39.249999999999979</v>
      </c>
      <c r="W41" s="105"/>
      <c r="X41" s="112"/>
      <c r="Y41" s="264"/>
      <c r="Z41" s="265"/>
      <c r="AA41" s="110">
        <f>M41-J41</f>
        <v>-299.36305732483925</v>
      </c>
      <c r="AB41" s="102">
        <f>M41/J41</f>
        <v>0.88486036256736955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2301.3198364344648</v>
      </c>
      <c r="N55" s="138">
        <f>M55/L55</f>
        <v>383.55330607241081</v>
      </c>
      <c r="O55" s="139">
        <f>L55-I55</f>
        <v>0</v>
      </c>
      <c r="P55" s="140">
        <f>N55-K55</f>
        <v>-49.780027260922509</v>
      </c>
      <c r="Q55" s="141">
        <f>N55/K55</f>
        <v>0.88512301401325577</v>
      </c>
      <c r="R55" s="273"/>
      <c r="S55" s="142">
        <f>S39</f>
        <v>0.25</v>
      </c>
      <c r="T55" s="143">
        <f>INDEX(T39:T54,COUNTA(T39:T54))</f>
        <v>0.33489583333333334</v>
      </c>
      <c r="U55" s="144"/>
      <c r="V55" s="155"/>
      <c r="W55" s="134"/>
      <c r="X55" s="138"/>
      <c r="Y55" s="260"/>
      <c r="Z55" s="261"/>
      <c r="AA55" s="156">
        <f>M55-J55</f>
        <v>-298.68016356553517</v>
      </c>
      <c r="AB55" s="141">
        <f>M55/J55</f>
        <v>0.88512301401325566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1049</v>
      </c>
      <c r="G56" s="94">
        <f t="shared" ref="G56:G57" si="14">E56*F56</f>
        <v>20340.11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2220.1058201058172</v>
      </c>
      <c r="N56" s="98">
        <f>M56/L56</f>
        <v>370.01763668430289</v>
      </c>
      <c r="O56" s="100">
        <f>L56-I56</f>
        <v>0</v>
      </c>
      <c r="P56" s="101">
        <f>N56-K56</f>
        <v>-46.6490299823638</v>
      </c>
      <c r="Q56" s="102">
        <f>N56/K56</f>
        <v>0.88804232804232686</v>
      </c>
      <c r="R56" s="271">
        <f>Q72</f>
        <v>0.88814803241343476</v>
      </c>
      <c r="S56" s="1">
        <v>0.3034722222222222</v>
      </c>
      <c r="T56" s="2">
        <v>0.32315972222222222</v>
      </c>
      <c r="U56" s="103">
        <v>5.5333333333332924</v>
      </c>
      <c r="V56" s="104">
        <v>28.350000000000037</v>
      </c>
      <c r="W56" s="105"/>
      <c r="X56" s="170"/>
      <c r="Y56" s="274"/>
      <c r="Z56" s="275"/>
      <c r="AA56" s="108">
        <f>M56-J56</f>
        <v>-279.8941798941828</v>
      </c>
      <c r="AB56" s="151">
        <f>M56/J56</f>
        <v>0.88804232804232686</v>
      </c>
      <c r="AC56" s="276">
        <f>AB72</f>
        <v>0.88814803241343487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1692</v>
      </c>
      <c r="G57" s="94">
        <f t="shared" si="14"/>
        <v>33332.400000000001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2220.6343419613572</v>
      </c>
      <c r="N57" s="98">
        <f>M57/L57</f>
        <v>370.1057236602262</v>
      </c>
      <c r="O57" s="100">
        <f>L57-I57</f>
        <v>0</v>
      </c>
      <c r="P57" s="101">
        <f>N57-K57</f>
        <v>-46.560943006440482</v>
      </c>
      <c r="Q57" s="102">
        <f>N57/K57</f>
        <v>0.88825373678454289</v>
      </c>
      <c r="R57" s="272"/>
      <c r="S57" s="1">
        <v>0.32658564814814817</v>
      </c>
      <c r="T57" s="2">
        <v>0.35833333333333334</v>
      </c>
      <c r="U57" s="103">
        <v>4.9333333333333584</v>
      </c>
      <c r="V57" s="104">
        <v>45.716666666666647</v>
      </c>
      <c r="W57" s="105"/>
      <c r="X57" s="112"/>
      <c r="Y57" s="264"/>
      <c r="Z57" s="265"/>
      <c r="AA57" s="110">
        <f>M57-J57</f>
        <v>-279.36565803864278</v>
      </c>
      <c r="AB57" s="102">
        <f>M57/J57</f>
        <v>0.88825373678454289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2220.3700810335872</v>
      </c>
      <c r="N72" s="138">
        <f>M72/L72</f>
        <v>370.06168017226452</v>
      </c>
      <c r="O72" s="139">
        <f>L72-I72</f>
        <v>0</v>
      </c>
      <c r="P72" s="140">
        <f>N72-K72</f>
        <v>-46.604986494402169</v>
      </c>
      <c r="Q72" s="141">
        <f>N72/K72</f>
        <v>0.88814803241343476</v>
      </c>
      <c r="R72" s="273"/>
      <c r="S72" s="142">
        <f>S56</f>
        <v>0.3034722222222222</v>
      </c>
      <c r="T72" s="143">
        <f>INDEX(T56:T71,COUNTA(T56:T71))</f>
        <v>0.35833333333333334</v>
      </c>
      <c r="U72" s="144"/>
      <c r="V72" s="155"/>
      <c r="W72" s="134"/>
      <c r="X72" s="138"/>
      <c r="Y72" s="260"/>
      <c r="Z72" s="261"/>
      <c r="AA72" s="156">
        <f>M72-J72</f>
        <v>-279.62991896641279</v>
      </c>
      <c r="AB72" s="141">
        <f>M72/J72</f>
        <v>0.88814803241343487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2220</v>
      </c>
      <c r="G73" s="158">
        <f t="shared" ref="G73:G76" si="18">E73*F73</f>
        <v>47619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2943.6464088397761</v>
      </c>
      <c r="N73" s="162">
        <f>M73/L73</f>
        <v>735.91160220994402</v>
      </c>
      <c r="O73" s="164">
        <f>L73-I73</f>
        <v>0</v>
      </c>
      <c r="P73" s="165">
        <f>N73-K73</f>
        <v>-89.088397790055978</v>
      </c>
      <c r="Q73" s="151">
        <f>N73/K73</f>
        <v>0.89201406328478061</v>
      </c>
      <c r="R73" s="271">
        <f>Q89</f>
        <v>0.89066773122311493</v>
      </c>
      <c r="S73" s="166">
        <v>0.25</v>
      </c>
      <c r="T73" s="167">
        <v>0.28142361111111114</v>
      </c>
      <c r="U73" s="168"/>
      <c r="V73" s="169">
        <v>45.250000000000043</v>
      </c>
      <c r="W73" s="172"/>
      <c r="X73" s="150"/>
      <c r="Y73" s="274"/>
      <c r="Z73" s="275"/>
      <c r="AA73" s="108">
        <f>M73-J73</f>
        <v>-356.35359116022391</v>
      </c>
      <c r="AB73" s="151">
        <f>M73/J73</f>
        <v>0.89201406328478061</v>
      </c>
      <c r="AC73" s="276">
        <f>AB89</f>
        <v>0.89066773122311504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2401</v>
      </c>
      <c r="G74" s="94">
        <f t="shared" si="18"/>
        <v>42953.89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2939.0003400204005</v>
      </c>
      <c r="N74" s="98">
        <f>M74/L74</f>
        <v>734.75008500510012</v>
      </c>
      <c r="O74" s="100">
        <f>L74-I74</f>
        <v>0</v>
      </c>
      <c r="P74" s="101">
        <f>N74-K74</f>
        <v>-90.249914994899882</v>
      </c>
      <c r="Q74" s="102">
        <f>N74/K74</f>
        <v>0.89060616364254563</v>
      </c>
      <c r="R74" s="272"/>
      <c r="S74" s="1">
        <v>0.28472222222222221</v>
      </c>
      <c r="T74" s="2">
        <v>0.31876157407407407</v>
      </c>
      <c r="U74" s="103">
        <v>4.7499999999999432</v>
      </c>
      <c r="V74" s="104">
        <v>49.01666666666668</v>
      </c>
      <c r="W74" s="105"/>
      <c r="X74" s="106"/>
      <c r="Y74" s="264"/>
      <c r="Z74" s="265"/>
      <c r="AA74" s="110">
        <f>M74-J74</f>
        <v>-360.99965997959953</v>
      </c>
      <c r="AB74" s="102">
        <f>M74/J74</f>
        <v>0.89060616364254563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1005</v>
      </c>
      <c r="G75" s="94">
        <f t="shared" si="18"/>
        <v>22391.4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2936.6883116883023</v>
      </c>
      <c r="N75" s="98">
        <f>M75/L75</f>
        <v>587.3376623376605</v>
      </c>
      <c r="O75" s="100">
        <f>L75-I75</f>
        <v>0</v>
      </c>
      <c r="P75" s="101">
        <f>N75-K75</f>
        <v>-72.662337662339496</v>
      </c>
      <c r="Q75" s="102">
        <f>N75/K75</f>
        <v>0.88990554899645535</v>
      </c>
      <c r="R75" s="272"/>
      <c r="S75" s="1">
        <v>0.32254629629629628</v>
      </c>
      <c r="T75" s="2">
        <v>0.33680555555555558</v>
      </c>
      <c r="U75" s="103">
        <v>5.4499999999999726</v>
      </c>
      <c r="V75" s="104">
        <v>20.533333333333399</v>
      </c>
      <c r="W75" s="105"/>
      <c r="X75" s="106"/>
      <c r="Y75" s="264"/>
      <c r="Z75" s="265"/>
      <c r="AA75" s="110">
        <f>M75-J75</f>
        <v>-363.31168831169771</v>
      </c>
      <c r="AB75" s="102">
        <f>M75/J75</f>
        <v>0.88990554899645524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3884</v>
      </c>
      <c r="G76" s="94">
        <f t="shared" si="18"/>
        <v>64707.44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2937.4789915966394</v>
      </c>
      <c r="N76" s="98">
        <f>M76/L76</f>
        <v>734.36974789915985</v>
      </c>
      <c r="O76" s="100">
        <f>L76-I76</f>
        <v>0</v>
      </c>
      <c r="P76" s="101">
        <f>N76-K76</f>
        <v>-90.630252100840153</v>
      </c>
      <c r="Q76" s="102">
        <f>N76/K76</f>
        <v>0.89014514896867858</v>
      </c>
      <c r="R76" s="272"/>
      <c r="S76" s="1">
        <v>0.34027777777777779</v>
      </c>
      <c r="T76" s="2">
        <v>0.39537037037037037</v>
      </c>
      <c r="U76" s="103">
        <v>4.9999999999999822</v>
      </c>
      <c r="V76" s="104">
        <v>79.333333333333314</v>
      </c>
      <c r="W76" s="105"/>
      <c r="X76" s="106"/>
      <c r="Y76" s="264"/>
      <c r="Z76" s="265"/>
      <c r="AA76" s="110">
        <f>M76-J76</f>
        <v>-362.52100840336061</v>
      </c>
      <c r="AB76" s="102">
        <f>M76/J76</f>
        <v>0.89014514896867858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2939.2035130362797</v>
      </c>
      <c r="N89" s="138">
        <f>M89/L89</f>
        <v>691.57729718500696</v>
      </c>
      <c r="O89" s="139">
        <f>L89-I89</f>
        <v>0</v>
      </c>
      <c r="P89" s="140">
        <f>N89-K89</f>
        <v>-84.893291050287189</v>
      </c>
      <c r="Q89" s="141">
        <f>N89/K89</f>
        <v>0.89066773122311493</v>
      </c>
      <c r="R89" s="273"/>
      <c r="S89" s="142">
        <f>S73</f>
        <v>0.25</v>
      </c>
      <c r="T89" s="143">
        <f>INDEX(T73:T88,COUNTA(T73:T88))</f>
        <v>0.39537037037037037</v>
      </c>
      <c r="U89" s="144"/>
      <c r="V89" s="155"/>
      <c r="W89" s="88"/>
      <c r="X89" s="90"/>
      <c r="Y89" s="260"/>
      <c r="Z89" s="261"/>
      <c r="AA89" s="156">
        <f>M89-J89</f>
        <v>-360.79648696372033</v>
      </c>
      <c r="AB89" s="141">
        <f>M89/J89</f>
        <v>0.89066773122311504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1358</v>
      </c>
      <c r="G90" s="158">
        <f t="shared" ref="G90:G93" si="23">E90*F90</f>
        <v>24688.44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3105.9720457433291</v>
      </c>
      <c r="N90" s="162">
        <f>M90/L90</f>
        <v>1035.3240152477763</v>
      </c>
      <c r="O90" s="164">
        <f>L90-I90</f>
        <v>0</v>
      </c>
      <c r="P90" s="165">
        <f>N90-K90</f>
        <v>-164.67598475222371</v>
      </c>
      <c r="Q90" s="151">
        <f>N90/K90</f>
        <v>0.86277001270648024</v>
      </c>
      <c r="R90" s="271">
        <f>Q106</f>
        <v>0.86910541677599251</v>
      </c>
      <c r="S90" s="166">
        <v>0.16666666666666666</v>
      </c>
      <c r="T90" s="167">
        <v>0.18488425925925925</v>
      </c>
      <c r="U90" s="168"/>
      <c r="V90" s="169">
        <v>26.233333333333331</v>
      </c>
      <c r="W90" s="172"/>
      <c r="X90" s="150"/>
      <c r="Y90" s="274"/>
      <c r="Z90" s="275"/>
      <c r="AA90" s="108">
        <f>M90-J90</f>
        <v>-494.02795425667091</v>
      </c>
      <c r="AB90" s="151">
        <f>M90/J90</f>
        <v>0.86277001270648035</v>
      </c>
      <c r="AC90" s="276">
        <f>AB106</f>
        <v>0.86910541677599251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2023</v>
      </c>
      <c r="G91" s="94">
        <f t="shared" si="23"/>
        <v>36778.14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3106.9965870307151</v>
      </c>
      <c r="N91" s="98">
        <f>M91/L91</f>
        <v>1035.6655290102383</v>
      </c>
      <c r="O91" s="100">
        <f>L91-I91</f>
        <v>0</v>
      </c>
      <c r="P91" s="101">
        <f>N91-K91</f>
        <v>-164.33447098976171</v>
      </c>
      <c r="Q91" s="102">
        <f>N91/K91</f>
        <v>0.86305460750853191</v>
      </c>
      <c r="R91" s="272"/>
      <c r="S91" s="1">
        <v>0.19583333333333333</v>
      </c>
      <c r="T91" s="2">
        <v>0.22296296296296297</v>
      </c>
      <c r="U91" s="103">
        <v>15.76666666666668</v>
      </c>
      <c r="V91" s="104">
        <v>39.066666666666684</v>
      </c>
      <c r="W91" s="105"/>
      <c r="X91" s="106"/>
      <c r="Y91" s="264"/>
      <c r="Z91" s="265"/>
      <c r="AA91" s="110">
        <f>M91-J91</f>
        <v>-493.00341296928491</v>
      </c>
      <c r="AB91" s="102">
        <f>M91/J91</f>
        <v>0.86305460750853202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4766</v>
      </c>
      <c r="G92" s="94">
        <f t="shared" si="23"/>
        <v>68058.48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3108.2608695652189</v>
      </c>
      <c r="N92" s="98">
        <f>M92/L92</f>
        <v>1036.0869565217397</v>
      </c>
      <c r="O92" s="100">
        <f>L92-I92</f>
        <v>0</v>
      </c>
      <c r="P92" s="101">
        <f>N92-K92</f>
        <v>-163.91304347826031</v>
      </c>
      <c r="Q92" s="102">
        <f>N92/K92</f>
        <v>0.86340579710144971</v>
      </c>
      <c r="R92" s="272"/>
      <c r="S92" s="1">
        <v>0.23402777777777775</v>
      </c>
      <c r="T92" s="2">
        <v>0.29791666666666661</v>
      </c>
      <c r="U92" s="103">
        <v>15.93333333333328</v>
      </c>
      <c r="V92" s="104">
        <v>91.999999999999957</v>
      </c>
      <c r="W92" s="105"/>
      <c r="X92" s="106"/>
      <c r="Y92" s="264"/>
      <c r="Z92" s="265"/>
      <c r="AA92" s="110">
        <f>M92-J92</f>
        <v>-491.73913043478115</v>
      </c>
      <c r="AB92" s="102">
        <f>M92/J92</f>
        <v>0.86340579710144971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4022</v>
      </c>
      <c r="G93" s="94">
        <f t="shared" si="23"/>
        <v>56428.659999999996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2672.425249169436</v>
      </c>
      <c r="N93" s="98">
        <f>M93/L93</f>
        <v>890.80841638981201</v>
      </c>
      <c r="O93" s="100">
        <f>L93-I93</f>
        <v>0</v>
      </c>
      <c r="P93" s="101">
        <f>N93-K93</f>
        <v>-109.19158361018799</v>
      </c>
      <c r="Q93" s="102">
        <f>N93/K93</f>
        <v>0.89080841638981201</v>
      </c>
      <c r="R93" s="272"/>
      <c r="S93" s="1">
        <v>0.30972222222222223</v>
      </c>
      <c r="T93" s="2">
        <v>0.37243055555555554</v>
      </c>
      <c r="U93" s="103">
        <v>17.000000000000099</v>
      </c>
      <c r="V93" s="104">
        <v>90.299999999999969</v>
      </c>
      <c r="W93" s="105"/>
      <c r="X93" s="106"/>
      <c r="Y93" s="264"/>
      <c r="Z93" s="265"/>
      <c r="AA93" s="110">
        <f>M93-J93</f>
        <v>-327.57475083056397</v>
      </c>
      <c r="AB93" s="102">
        <f>M93/J93</f>
        <v>0.89080841638981201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2998.4136878771742</v>
      </c>
      <c r="N106" s="138">
        <f t="shared" ref="N106:N112" si="28">M106/L106</f>
        <v>999.4712292923914</v>
      </c>
      <c r="O106" s="139">
        <f t="shared" ref="O106:O112" si="29">L106-I106</f>
        <v>0</v>
      </c>
      <c r="P106" s="140">
        <f t="shared" ref="P106:P112" si="30">N106-K106</f>
        <v>-150.5287707076086</v>
      </c>
      <c r="Q106" s="141">
        <f t="shared" ref="Q106:Q112" si="31">N106/K106</f>
        <v>0.86910541677599251</v>
      </c>
      <c r="R106" s="273"/>
      <c r="S106" s="142">
        <f>S90</f>
        <v>0.16666666666666666</v>
      </c>
      <c r="T106" s="143">
        <f>INDEX(T90:T105,COUNTA(T90:T105))</f>
        <v>0.37243055555555554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-451.5863121228258</v>
      </c>
      <c r="AB106" s="141">
        <f t="shared" ref="AB106:AB112" si="33">M106/J106</f>
        <v>0.86910541677599251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1341</v>
      </c>
      <c r="G107" s="158">
        <f t="shared" ref="G107:G112" si="34">E107*F107</f>
        <v>33565.230000000003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2908.1927710843379</v>
      </c>
      <c r="N107" s="162">
        <f t="shared" si="28"/>
        <v>727.04819277108447</v>
      </c>
      <c r="O107" s="164">
        <f t="shared" si="29"/>
        <v>0</v>
      </c>
      <c r="P107" s="165">
        <f t="shared" si="30"/>
        <v>-97.951807228915527</v>
      </c>
      <c r="Q107" s="151">
        <f t="shared" si="31"/>
        <v>0.88127053669222355</v>
      </c>
      <c r="R107" s="271">
        <f>Q123</f>
        <v>0.88549954662748231</v>
      </c>
      <c r="S107" s="166">
        <v>0.16689814814814816</v>
      </c>
      <c r="T107" s="167">
        <v>0.18611111111111112</v>
      </c>
      <c r="U107" s="168"/>
      <c r="V107" s="169">
        <v>27.666666666666661</v>
      </c>
      <c r="W107" s="167"/>
      <c r="X107" s="170"/>
      <c r="Y107" s="274"/>
      <c r="Z107" s="275"/>
      <c r="AA107" s="108">
        <f t="shared" si="32"/>
        <v>-391.80722891566211</v>
      </c>
      <c r="AB107" s="151">
        <f t="shared" si="33"/>
        <v>0.88127053669222355</v>
      </c>
      <c r="AC107" s="276">
        <f>AB123</f>
        <v>0.88549954662748231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1039</v>
      </c>
      <c r="G108" s="94">
        <f t="shared" si="34"/>
        <v>26442.55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2906.2937062937071</v>
      </c>
      <c r="N108" s="98">
        <f t="shared" si="28"/>
        <v>726.57342657342679</v>
      </c>
      <c r="O108" s="100">
        <f t="shared" si="29"/>
        <v>0</v>
      </c>
      <c r="P108" s="101">
        <f t="shared" si="30"/>
        <v>-98.426573426573214</v>
      </c>
      <c r="Q108" s="102">
        <f t="shared" si="31"/>
        <v>0.88069506251324459</v>
      </c>
      <c r="R108" s="272"/>
      <c r="S108" s="1">
        <v>0.19652777777777777</v>
      </c>
      <c r="T108" s="2">
        <v>0.2114236111111111</v>
      </c>
      <c r="U108" s="103">
        <v>14.999999999999986</v>
      </c>
      <c r="V108" s="104">
        <v>21.449999999999996</v>
      </c>
      <c r="W108" s="105"/>
      <c r="X108" s="112"/>
      <c r="Y108" s="264"/>
      <c r="Z108" s="265"/>
      <c r="AA108" s="110">
        <f t="shared" si="32"/>
        <v>-393.70629370629285</v>
      </c>
      <c r="AB108" s="102">
        <f t="shared" si="33"/>
        <v>0.88069506251324459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179</v>
      </c>
      <c r="G109" s="94">
        <f t="shared" si="34"/>
        <v>4784.67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2915.8371040724064</v>
      </c>
      <c r="N109" s="98">
        <f t="shared" si="28"/>
        <v>728.9592760181016</v>
      </c>
      <c r="O109" s="100">
        <f t="shared" si="29"/>
        <v>0</v>
      </c>
      <c r="P109" s="101">
        <f t="shared" si="30"/>
        <v>-96.040723981898395</v>
      </c>
      <c r="Q109" s="102">
        <f t="shared" si="31"/>
        <v>0.88358700123406253</v>
      </c>
      <c r="R109" s="272"/>
      <c r="S109" s="1">
        <v>0.22244212962962964</v>
      </c>
      <c r="T109" s="2">
        <v>0.22500000000000001</v>
      </c>
      <c r="U109" s="103">
        <v>15.866666666666696</v>
      </c>
      <c r="V109" s="104">
        <v>3.6833333333333229</v>
      </c>
      <c r="W109" s="105"/>
      <c r="X109" s="112"/>
      <c r="Y109" s="264"/>
      <c r="Z109" s="265"/>
      <c r="AA109" s="110">
        <f t="shared" si="32"/>
        <v>-384.16289592759358</v>
      </c>
      <c r="AB109" s="102">
        <f t="shared" si="33"/>
        <v>0.88358700123406253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1675</v>
      </c>
      <c r="G110" s="94">
        <f t="shared" si="34"/>
        <v>50250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2681.1916407292128</v>
      </c>
      <c r="N110" s="98">
        <f t="shared" si="28"/>
        <v>670.29791018230321</v>
      </c>
      <c r="O110" s="100">
        <f t="shared" si="29"/>
        <v>0</v>
      </c>
      <c r="P110" s="101">
        <f t="shared" si="30"/>
        <v>-79.702089817696788</v>
      </c>
      <c r="Q110" s="102">
        <f t="shared" si="31"/>
        <v>0.89373054690973763</v>
      </c>
      <c r="R110" s="272"/>
      <c r="S110" s="1">
        <v>0.2361111111111111</v>
      </c>
      <c r="T110" s="2">
        <v>0.2621412037037037</v>
      </c>
      <c r="U110" s="103">
        <v>15.999999999999982</v>
      </c>
      <c r="V110" s="104">
        <v>37.483333333333334</v>
      </c>
      <c r="W110" s="105"/>
      <c r="X110" s="106"/>
      <c r="Y110" s="264"/>
      <c r="Z110" s="265"/>
      <c r="AA110" s="110">
        <f t="shared" si="32"/>
        <v>-318.80835927078715</v>
      </c>
      <c r="AB110" s="102">
        <f t="shared" si="33"/>
        <v>0.89373054690973763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1552</v>
      </c>
      <c r="G111" s="94">
        <f t="shared" si="34"/>
        <v>38520.639999999999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2908.4851639770882</v>
      </c>
      <c r="N111" s="98">
        <f t="shared" si="28"/>
        <v>727.12129099427204</v>
      </c>
      <c r="O111" s="100">
        <f t="shared" si="29"/>
        <v>0</v>
      </c>
      <c r="P111" s="101">
        <f t="shared" si="30"/>
        <v>-97.878709005727956</v>
      </c>
      <c r="Q111" s="102">
        <f t="shared" si="31"/>
        <v>0.88135914059911757</v>
      </c>
      <c r="R111" s="272"/>
      <c r="S111" s="1">
        <v>0.27291666666666664</v>
      </c>
      <c r="T111" s="2">
        <v>0.29515046296296299</v>
      </c>
      <c r="U111" s="103">
        <v>15.516666666666641</v>
      </c>
      <c r="V111" s="104">
        <v>32.016666666666744</v>
      </c>
      <c r="W111" s="105"/>
      <c r="X111" s="106"/>
      <c r="Y111" s="264"/>
      <c r="Z111" s="265"/>
      <c r="AA111" s="110">
        <f t="shared" si="32"/>
        <v>-391.51483602291182</v>
      </c>
      <c r="AB111" s="102">
        <f t="shared" si="33"/>
        <v>0.88135914059911757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2622</v>
      </c>
      <c r="G112" s="114">
        <f t="shared" si="34"/>
        <v>78660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2681.590909090909</v>
      </c>
      <c r="N112" s="98">
        <f t="shared" si="28"/>
        <v>893.86363636363637</v>
      </c>
      <c r="O112" s="100">
        <f t="shared" si="29"/>
        <v>0</v>
      </c>
      <c r="P112" s="101">
        <f t="shared" si="30"/>
        <v>-106.13636363636363</v>
      </c>
      <c r="Q112" s="102">
        <f t="shared" si="31"/>
        <v>0.89386363636363642</v>
      </c>
      <c r="R112" s="272"/>
      <c r="S112" s="1">
        <v>0.30648148148148147</v>
      </c>
      <c r="T112" s="2">
        <v>0.34722222222222221</v>
      </c>
      <c r="U112" s="103">
        <v>16.316666666666606</v>
      </c>
      <c r="V112" s="104">
        <v>58.666666666666671</v>
      </c>
      <c r="W112" s="105"/>
      <c r="X112" s="3"/>
      <c r="Y112" s="264"/>
      <c r="Z112" s="265"/>
      <c r="AA112" s="110">
        <f t="shared" si="32"/>
        <v>-318.40909090909099</v>
      </c>
      <c r="AB112" s="102">
        <f t="shared" si="33"/>
        <v>0.8938636363636363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2833.5985492079435</v>
      </c>
      <c r="N123" s="138">
        <f t="shared" ref="N123:N128" si="39">M123/L123</f>
        <v>739.19962153250697</v>
      </c>
      <c r="O123" s="139">
        <f t="shared" ref="O123:O128" si="40">L123-I123</f>
        <v>0</v>
      </c>
      <c r="P123" s="140">
        <f t="shared" ref="P123:P128" si="41">N123-K123</f>
        <v>-95.582987163145162</v>
      </c>
      <c r="Q123" s="141">
        <f t="shared" ref="Q123:Q128" si="42">N123/K123</f>
        <v>0.88549954662748231</v>
      </c>
      <c r="R123" s="273"/>
      <c r="S123" s="142">
        <f>S107</f>
        <v>0.16689814814814816</v>
      </c>
      <c r="T123" s="143">
        <f>INDEX(T107:T122,COUNTA(T107:T122))</f>
        <v>0.34722222222222221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-366.40145079205649</v>
      </c>
      <c r="AB123" s="141">
        <f t="shared" ref="AB123:AB128" si="44">M123/J123</f>
        <v>0.88549954662748231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221</v>
      </c>
      <c r="G124" s="158">
        <f t="shared" ref="G124:G128" si="45">E124*F124</f>
        <v>2965.82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3182.4000000000315</v>
      </c>
      <c r="N124" s="162">
        <f t="shared" si="39"/>
        <v>530.40000000000521</v>
      </c>
      <c r="O124" s="164">
        <f t="shared" si="40"/>
        <v>0</v>
      </c>
      <c r="P124" s="165">
        <f t="shared" si="41"/>
        <v>-69.599999999994793</v>
      </c>
      <c r="Q124" s="151">
        <f t="shared" si="42"/>
        <v>0.88400000000000867</v>
      </c>
      <c r="R124" s="271">
        <f>Q140</f>
        <v>0.86955796592265311</v>
      </c>
      <c r="S124" s="166">
        <v>0.70833333333333337</v>
      </c>
      <c r="T124" s="167">
        <v>0.71122685185185186</v>
      </c>
      <c r="U124" s="168"/>
      <c r="V124" s="169">
        <v>4.1666666666666252</v>
      </c>
      <c r="W124" s="167"/>
      <c r="X124" s="170"/>
      <c r="Y124" s="274"/>
      <c r="Z124" s="275"/>
      <c r="AA124" s="108">
        <f t="shared" si="43"/>
        <v>-417.59999999996853</v>
      </c>
      <c r="AB124" s="151">
        <f t="shared" si="44"/>
        <v>0.88400000000000878</v>
      </c>
      <c r="AC124" s="276">
        <f>AB140</f>
        <v>0.86955796592265311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1600</v>
      </c>
      <c r="G125" s="94">
        <f t="shared" si="45"/>
        <v>41024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3138.9645776566717</v>
      </c>
      <c r="N125" s="98">
        <f t="shared" si="39"/>
        <v>285.36041615060651</v>
      </c>
      <c r="O125" s="100">
        <f t="shared" si="40"/>
        <v>0</v>
      </c>
      <c r="P125" s="101">
        <f t="shared" si="41"/>
        <v>-41.912311122120741</v>
      </c>
      <c r="Q125" s="102">
        <f t="shared" si="42"/>
        <v>0.87193460490463104</v>
      </c>
      <c r="R125" s="272"/>
      <c r="S125" s="1">
        <v>0.71556712962962965</v>
      </c>
      <c r="T125" s="2">
        <v>0.7368055555555556</v>
      </c>
      <c r="U125" s="103">
        <v>6.2500000000000178</v>
      </c>
      <c r="V125" s="104">
        <v>30.583333333333371</v>
      </c>
      <c r="W125" s="105"/>
      <c r="X125" s="112"/>
      <c r="Y125" s="264"/>
      <c r="Z125" s="265"/>
      <c r="AA125" s="110">
        <f t="shared" si="43"/>
        <v>-461.03542234332826</v>
      </c>
      <c r="AB125" s="102">
        <f t="shared" si="44"/>
        <v>0.87193460490463104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1952</v>
      </c>
      <c r="G126" s="94">
        <f t="shared" si="45"/>
        <v>57623.040000000001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3113.5135135135079</v>
      </c>
      <c r="N126" s="98">
        <f t="shared" si="39"/>
        <v>183.14785373608871</v>
      </c>
      <c r="O126" s="100">
        <f t="shared" si="40"/>
        <v>0</v>
      </c>
      <c r="P126" s="101">
        <f t="shared" si="41"/>
        <v>-28.616852146264222</v>
      </c>
      <c r="Q126" s="102">
        <f t="shared" si="42"/>
        <v>0.86486486486486336</v>
      </c>
      <c r="R126" s="272"/>
      <c r="S126" s="1">
        <v>0.74054398148148148</v>
      </c>
      <c r="T126" s="2">
        <v>0.76666666666666672</v>
      </c>
      <c r="U126" s="103">
        <v>5.3833333333332689</v>
      </c>
      <c r="V126" s="104">
        <v>37.616666666666738</v>
      </c>
      <c r="W126" s="105"/>
      <c r="X126" s="112"/>
      <c r="Y126" s="264"/>
      <c r="Z126" s="265"/>
      <c r="AA126" s="110">
        <f t="shared" si="43"/>
        <v>-486.48648648649214</v>
      </c>
      <c r="AB126" s="102">
        <f t="shared" si="44"/>
        <v>0.86486486486486325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2071</v>
      </c>
      <c r="G127" s="94">
        <f t="shared" si="45"/>
        <v>61819.350000000006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3114.2857142857138</v>
      </c>
      <c r="N127" s="98">
        <f t="shared" si="39"/>
        <v>183.19327731092434</v>
      </c>
      <c r="O127" s="100">
        <f t="shared" si="40"/>
        <v>0</v>
      </c>
      <c r="P127" s="101">
        <f t="shared" si="41"/>
        <v>-28.571428571428584</v>
      </c>
      <c r="Q127" s="102">
        <f t="shared" si="42"/>
        <v>0.865079365079365</v>
      </c>
      <c r="R127" s="272"/>
      <c r="S127" s="1">
        <v>0.77090277777777783</v>
      </c>
      <c r="T127" s="2">
        <v>0.79861111111111116</v>
      </c>
      <c r="U127" s="103">
        <v>6.0999999999999943</v>
      </c>
      <c r="V127" s="104">
        <v>39.900000000000006</v>
      </c>
      <c r="W127" s="105"/>
      <c r="X127" s="106"/>
      <c r="Y127" s="264"/>
      <c r="Z127" s="265"/>
      <c r="AA127" s="110">
        <f t="shared" si="43"/>
        <v>-485.71428571428623</v>
      </c>
      <c r="AB127" s="102">
        <f t="shared" si="44"/>
        <v>0.86507936507936489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2634</v>
      </c>
      <c r="G128" s="94">
        <f t="shared" si="45"/>
        <v>75253.38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3102.8795811518316</v>
      </c>
      <c r="N128" s="98">
        <f t="shared" si="39"/>
        <v>258.57329842931932</v>
      </c>
      <c r="O128" s="100">
        <f t="shared" si="40"/>
        <v>0</v>
      </c>
      <c r="P128" s="101">
        <f t="shared" si="41"/>
        <v>-41.426701570680677</v>
      </c>
      <c r="Q128" s="102">
        <f t="shared" si="42"/>
        <v>0.8619109947643977</v>
      </c>
      <c r="R128" s="272"/>
      <c r="S128" s="1">
        <v>0.80282407407407408</v>
      </c>
      <c r="T128" s="2">
        <v>0.83819444444444446</v>
      </c>
      <c r="U128" s="103">
        <v>6.0666666666666025</v>
      </c>
      <c r="V128" s="104">
        <v>50.933333333333351</v>
      </c>
      <c r="W128" s="105"/>
      <c r="X128" s="106"/>
      <c r="Y128" s="264"/>
      <c r="Z128" s="265"/>
      <c r="AA128" s="110">
        <f t="shared" si="43"/>
        <v>-497.12041884816836</v>
      </c>
      <c r="AB128" s="102">
        <f t="shared" si="44"/>
        <v>0.8619109947643977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3130.4086773215513</v>
      </c>
      <c r="N140" s="138">
        <f>M140/L140</f>
        <v>248.44513312075804</v>
      </c>
      <c r="O140" s="139">
        <f>L140-I140</f>
        <v>0</v>
      </c>
      <c r="P140" s="140">
        <f>N140-K140</f>
        <v>-37.269152593527679</v>
      </c>
      <c r="Q140" s="141">
        <f>N140/K140</f>
        <v>0.86955796592265311</v>
      </c>
      <c r="R140" s="273"/>
      <c r="S140" s="142">
        <f>S124</f>
        <v>0.70833333333333337</v>
      </c>
      <c r="T140" s="143">
        <f>INDEX(T124:T139,COUNTA(T124:T139))</f>
        <v>0.83819444444444446</v>
      </c>
      <c r="U140" s="144"/>
      <c r="V140" s="155"/>
      <c r="W140" s="134"/>
      <c r="X140" s="138"/>
      <c r="Y140" s="260"/>
      <c r="Z140" s="261"/>
      <c r="AA140" s="156">
        <f>M140-J140</f>
        <v>-469.59132267844871</v>
      </c>
      <c r="AB140" s="141">
        <f>M140/J140</f>
        <v>0.86955796592265311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1933</v>
      </c>
      <c r="G141" s="158">
        <f t="shared" ref="G141:G143" si="49">E141*F141</f>
        <v>42931.93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2640.9108159392731</v>
      </c>
      <c r="N141" s="162">
        <f>M141/L141</f>
        <v>660.22770398481828</v>
      </c>
      <c r="O141" s="164">
        <f>L141-I141</f>
        <v>0</v>
      </c>
      <c r="P141" s="165">
        <f>N141-K141</f>
        <v>-89.772296015181723</v>
      </c>
      <c r="Q141" s="151">
        <f>N141/K141</f>
        <v>0.88030360531309104</v>
      </c>
      <c r="R141" s="271">
        <f>Q157</f>
        <v>0.8867784875922452</v>
      </c>
      <c r="S141" s="166">
        <v>0.70839120370370368</v>
      </c>
      <c r="T141" s="167">
        <v>0.73888888888888893</v>
      </c>
      <c r="U141" s="168"/>
      <c r="V141" s="169">
        <v>43.916666666666764</v>
      </c>
      <c r="W141" s="172"/>
      <c r="X141" s="150"/>
      <c r="Y141" s="274"/>
      <c r="Z141" s="275"/>
      <c r="AA141" s="108">
        <f>M141-J141</f>
        <v>-359.08918406072689</v>
      </c>
      <c r="AB141" s="151">
        <f>M141/J141</f>
        <v>0.88030360531309104</v>
      </c>
      <c r="AC141" s="276">
        <f>AB157</f>
        <v>0.8867784875922452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2754</v>
      </c>
      <c r="G142" s="94">
        <f t="shared" si="49"/>
        <v>45991.799999999996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2935.8602309742428</v>
      </c>
      <c r="N142" s="98">
        <f>M142/L142</f>
        <v>978.62007699141429</v>
      </c>
      <c r="O142" s="100">
        <f>L142-I142</f>
        <v>0</v>
      </c>
      <c r="P142" s="101">
        <f>N142-K142</f>
        <v>-121.37992300858571</v>
      </c>
      <c r="Q142" s="102">
        <f>N142/K142</f>
        <v>0.88965461544674029</v>
      </c>
      <c r="R142" s="272"/>
      <c r="S142" s="1">
        <v>0.74236111111111114</v>
      </c>
      <c r="T142" s="2">
        <v>0.78144675925925922</v>
      </c>
      <c r="U142" s="103">
        <v>4.9999999999999822</v>
      </c>
      <c r="V142" s="104">
        <v>56.283333333333232</v>
      </c>
      <c r="W142" s="105"/>
      <c r="X142" s="106"/>
      <c r="Y142" s="264"/>
      <c r="Z142" s="265"/>
      <c r="AA142" s="110">
        <f>M142-J142</f>
        <v>-364.13976902575723</v>
      </c>
      <c r="AB142" s="102">
        <f>M142/J142</f>
        <v>0.88965461544674018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4725</v>
      </c>
      <c r="G143" s="94">
        <f t="shared" si="49"/>
        <v>84530.25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2936.3024339720382</v>
      </c>
      <c r="N143" s="98">
        <f>M143/L143</f>
        <v>734.07560849300955</v>
      </c>
      <c r="O143" s="100">
        <f>L143-I143</f>
        <v>0</v>
      </c>
      <c r="P143" s="101">
        <f>N143-K143</f>
        <v>-90.924391506990446</v>
      </c>
      <c r="Q143" s="102">
        <f>N143/K143</f>
        <v>0.88978861635516304</v>
      </c>
      <c r="R143" s="272"/>
      <c r="S143" s="1">
        <v>0.78503472222222226</v>
      </c>
      <c r="T143" s="2">
        <v>0.8520833333333333</v>
      </c>
      <c r="U143" s="103">
        <v>5.1666666666667815</v>
      </c>
      <c r="V143" s="104">
        <v>96.549999999999898</v>
      </c>
      <c r="W143" s="105"/>
      <c r="X143" s="106"/>
      <c r="Y143" s="264"/>
      <c r="Z143" s="265"/>
      <c r="AA143" s="110">
        <f>M143-J143</f>
        <v>-363.69756602796178</v>
      </c>
      <c r="AB143" s="102">
        <f>M143/J143</f>
        <v>0.88978861635516304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2837.6911602951845</v>
      </c>
      <c r="N157" s="138">
        <f>M157/L157</f>
        <v>773.91577098959579</v>
      </c>
      <c r="O157" s="139">
        <f>L157-I157</f>
        <v>0</v>
      </c>
      <c r="P157" s="140">
        <f>N157-K157</f>
        <v>-98.811501737676963</v>
      </c>
      <c r="Q157" s="141">
        <f>N157/K157</f>
        <v>0.8867784875922452</v>
      </c>
      <c r="R157" s="273"/>
      <c r="S157" s="142">
        <f>S141</f>
        <v>0.70839120370370368</v>
      </c>
      <c r="T157" s="143">
        <f>INDEX(T141:T156,COUNTA(T141:T156))</f>
        <v>0.8520833333333333</v>
      </c>
      <c r="U157" s="144"/>
      <c r="V157" s="155"/>
      <c r="W157" s="88"/>
      <c r="X157" s="90"/>
      <c r="Y157" s="260"/>
      <c r="Z157" s="261"/>
      <c r="AA157" s="156">
        <f>M157-J157</f>
        <v>-362.30883970481545</v>
      </c>
      <c r="AB157" s="141">
        <f>M157/J157</f>
        <v>0.8867784875922452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1608</v>
      </c>
      <c r="G158" s="158">
        <f t="shared" ref="G158:G160" si="54">E158*F158</f>
        <v>35826.240000000005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2938.4771573604139</v>
      </c>
      <c r="N158" s="162">
        <f>M158/L158</f>
        <v>587.69543147208276</v>
      </c>
      <c r="O158" s="164">
        <f>L158-I158</f>
        <v>0</v>
      </c>
      <c r="P158" s="165">
        <f>N158-K158</f>
        <v>-72.30456852791724</v>
      </c>
      <c r="Q158" s="151">
        <f>N158/K158</f>
        <v>0.89044762344254969</v>
      </c>
      <c r="R158" s="271">
        <f>Q174</f>
        <v>0.88991227435810683</v>
      </c>
      <c r="S158" s="166">
        <v>0.70844907407407409</v>
      </c>
      <c r="T158" s="167">
        <v>0.73124999999999996</v>
      </c>
      <c r="U158" s="168"/>
      <c r="V158" s="169">
        <v>32.833333333333243</v>
      </c>
      <c r="W158" s="172"/>
      <c r="X158" s="150"/>
      <c r="Y158" s="274"/>
      <c r="Z158" s="275"/>
      <c r="AA158" s="108">
        <f>M158-J158</f>
        <v>-361.52284263958609</v>
      </c>
      <c r="AB158" s="151">
        <f>M158/J158</f>
        <v>0.89044762344254969</v>
      </c>
      <c r="AC158" s="276">
        <f>AB174</f>
        <v>0.88991227435810671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1017</v>
      </c>
      <c r="G159" s="94">
        <f t="shared" si="54"/>
        <v>18489.060000000001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2936.0064153969606</v>
      </c>
      <c r="N159" s="98">
        <f>M159/L159</f>
        <v>734.00160384924015</v>
      </c>
      <c r="O159" s="100">
        <f>L159-I159</f>
        <v>0</v>
      </c>
      <c r="P159" s="101">
        <f>N159-K159</f>
        <v>-90.998396150759845</v>
      </c>
      <c r="Q159" s="102">
        <f>N159/K159</f>
        <v>0.88969891375665477</v>
      </c>
      <c r="R159" s="272"/>
      <c r="S159" s="1">
        <v>0.73487268518518523</v>
      </c>
      <c r="T159" s="2">
        <v>0.74930555555555556</v>
      </c>
      <c r="U159" s="103">
        <v>5.2166666666667894</v>
      </c>
      <c r="V159" s="104">
        <v>20.783333333333278</v>
      </c>
      <c r="W159" s="105"/>
      <c r="X159" s="106"/>
      <c r="Y159" s="264"/>
      <c r="Z159" s="265"/>
      <c r="AA159" s="110">
        <f>M159-J159</f>
        <v>-363.99358460303938</v>
      </c>
      <c r="AB159" s="102">
        <f>M159/J159</f>
        <v>0.88969891375665477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7375</v>
      </c>
      <c r="G160" s="94">
        <f t="shared" si="54"/>
        <v>122867.5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2935.6479433878822</v>
      </c>
      <c r="N160" s="98">
        <f>M160/L160</f>
        <v>733.91198584697054</v>
      </c>
      <c r="O160" s="100">
        <f>L160-I160</f>
        <v>0</v>
      </c>
      <c r="P160" s="101">
        <f>N160-K160</f>
        <v>-91.088014153029462</v>
      </c>
      <c r="Q160" s="102">
        <f>N160/K160</f>
        <v>0.88959028587511579</v>
      </c>
      <c r="R160" s="272"/>
      <c r="S160" s="1">
        <v>0.75365740740740739</v>
      </c>
      <c r="T160" s="2">
        <v>0.85833333333333328</v>
      </c>
      <c r="U160" s="103">
        <v>6.2666666666666337</v>
      </c>
      <c r="V160" s="104">
        <v>150.73333333333329</v>
      </c>
      <c r="W160" s="105"/>
      <c r="X160" s="106"/>
      <c r="Y160" s="264"/>
      <c r="Z160" s="265"/>
      <c r="AA160" s="110">
        <f>M160-J160</f>
        <v>-364.35205661211785</v>
      </c>
      <c r="AB160" s="102">
        <f>M160/J160</f>
        <v>0.88959028587511579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2936.7105053817522</v>
      </c>
      <c r="N174" s="138">
        <f>M174/L174</f>
        <v>677.70242431886595</v>
      </c>
      <c r="O174" s="139">
        <f>L174-I174</f>
        <v>0</v>
      </c>
      <c r="P174" s="140">
        <f>N174-K174</f>
        <v>-83.836037219595596</v>
      </c>
      <c r="Q174" s="141">
        <f>N174/K174</f>
        <v>0.88991227435810683</v>
      </c>
      <c r="R174" s="273"/>
      <c r="S174" s="142">
        <f>S158</f>
        <v>0.70844907407407409</v>
      </c>
      <c r="T174" s="143">
        <f>INDEX(T158:T173,COUNTA(T158:T173))</f>
        <v>0.85833333333333328</v>
      </c>
      <c r="U174" s="144"/>
      <c r="V174" s="155"/>
      <c r="W174" s="88"/>
      <c r="X174" s="90"/>
      <c r="Y174" s="260"/>
      <c r="Z174" s="261"/>
      <c r="AA174" s="156">
        <f>M174-J174</f>
        <v>-363.28949461824777</v>
      </c>
      <c r="AB174" s="141">
        <f>M174/J174</f>
        <v>0.88991227435810671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1969</v>
      </c>
      <c r="G175" s="158">
        <f t="shared" ref="G175:G178" si="59">E175*F175</f>
        <v>27625.07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2671.8431963814555</v>
      </c>
      <c r="N175" s="162">
        <f>M175/L175</f>
        <v>890.61439879381851</v>
      </c>
      <c r="O175" s="164">
        <f>L175-I175</f>
        <v>0</v>
      </c>
      <c r="P175" s="165">
        <f>N175-K175</f>
        <v>-109.38560120618149</v>
      </c>
      <c r="Q175" s="151">
        <f>N175/K175</f>
        <v>0.89061439879381854</v>
      </c>
      <c r="R175" s="271">
        <f>Q191</f>
        <v>0.88291555318401926</v>
      </c>
      <c r="S175" s="166">
        <v>0.70833333333333337</v>
      </c>
      <c r="T175" s="167">
        <v>0.73903935185185188</v>
      </c>
      <c r="U175" s="168"/>
      <c r="V175" s="169">
        <v>44.216666666666654</v>
      </c>
      <c r="W175" s="172"/>
      <c r="X175" s="150"/>
      <c r="Y175" s="274"/>
      <c r="Z175" s="275"/>
      <c r="AA175" s="108">
        <f>M175-J175</f>
        <v>-328.15680361854447</v>
      </c>
      <c r="AB175" s="151">
        <f>M175/J175</f>
        <v>0.89061439879381854</v>
      </c>
      <c r="AC175" s="276">
        <f>AB191</f>
        <v>0.88291555318401926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1850</v>
      </c>
      <c r="G176" s="94">
        <f t="shared" si="59"/>
        <v>33633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2672.5521669341897</v>
      </c>
      <c r="N176" s="98">
        <f>M176/L176</f>
        <v>668.13804173354742</v>
      </c>
      <c r="O176" s="100">
        <f>L176-I176</f>
        <v>0</v>
      </c>
      <c r="P176" s="101">
        <f>N176-K176</f>
        <v>-81.861958266452575</v>
      </c>
      <c r="Q176" s="102">
        <f>N176/K176</f>
        <v>0.89085072231139661</v>
      </c>
      <c r="R176" s="272"/>
      <c r="S176" s="1">
        <v>0.74962962962962965</v>
      </c>
      <c r="T176" s="2">
        <v>0.77847222222222223</v>
      </c>
      <c r="U176" s="103">
        <v>15.249999999999986</v>
      </c>
      <c r="V176" s="104">
        <v>41.533333333333324</v>
      </c>
      <c r="W176" s="105"/>
      <c r="X176" s="106"/>
      <c r="Y176" s="264"/>
      <c r="Z176" s="265"/>
      <c r="AA176" s="110">
        <f>M176-J176</f>
        <v>-327.4478330658103</v>
      </c>
      <c r="AB176" s="102">
        <f>M176/J176</f>
        <v>0.89085072231139661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4800</v>
      </c>
      <c r="G177" s="94">
        <f t="shared" si="59"/>
        <v>68544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3107.9136690647524</v>
      </c>
      <c r="N177" s="98">
        <f>M177/L177</f>
        <v>1035.9712230215841</v>
      </c>
      <c r="O177" s="100">
        <f>L177-I177</f>
        <v>0</v>
      </c>
      <c r="P177" s="101">
        <f>N177-K177</f>
        <v>-164.02877697841586</v>
      </c>
      <c r="Q177" s="102">
        <f>N177/K177</f>
        <v>0.86330935251798679</v>
      </c>
      <c r="R177" s="272"/>
      <c r="S177" s="1">
        <v>0.78912037037037042</v>
      </c>
      <c r="T177" s="2">
        <v>0.85347222222222219</v>
      </c>
      <c r="U177" s="103">
        <v>15.333333333333385</v>
      </c>
      <c r="V177" s="104">
        <v>92.666666666666544</v>
      </c>
      <c r="W177" s="105">
        <v>0.85347222222222219</v>
      </c>
      <c r="X177" s="106">
        <v>0.90763888888888888</v>
      </c>
      <c r="Y177" s="264"/>
      <c r="Z177" s="265"/>
      <c r="AA177" s="110">
        <f>M177-J177</f>
        <v>-492.08633093524759</v>
      </c>
      <c r="AB177" s="102">
        <f>M177/J177</f>
        <v>0.86330935251798679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5258</v>
      </c>
      <c r="G178" s="94">
        <f t="shared" si="59"/>
        <v>73769.739999999991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2672.4269377382452</v>
      </c>
      <c r="N178" s="98">
        <f>M178/L178</f>
        <v>890.80897924608178</v>
      </c>
      <c r="O178" s="100">
        <f>L178-I178</f>
        <v>0</v>
      </c>
      <c r="P178" s="101">
        <f>N178-K178</f>
        <v>-109.19102075391822</v>
      </c>
      <c r="Q178" s="102">
        <f>N178/K178</f>
        <v>0.89080897924608182</v>
      </c>
      <c r="R178" s="272"/>
      <c r="S178" s="1">
        <v>0.90763888888888888</v>
      </c>
      <c r="T178" s="2">
        <v>0.9896180555555556</v>
      </c>
      <c r="U178" s="103">
        <v>78.000000000000043</v>
      </c>
      <c r="V178" s="104">
        <v>118.05000000000007</v>
      </c>
      <c r="W178" s="105"/>
      <c r="X178" s="106"/>
      <c r="Y178" s="264"/>
      <c r="Z178" s="265"/>
      <c r="AA178" s="110">
        <f>M178-J178</f>
        <v>-327.57306226175479</v>
      </c>
      <c r="AB178" s="102">
        <f>M178/J178</f>
        <v>0.89080897924608171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2781.1839925296608</v>
      </c>
      <c r="N191" s="138">
        <f t="shared" ref="N191:N197" si="63">M191/L191</f>
        <v>855.74892077835716</v>
      </c>
      <c r="O191" s="139">
        <f t="shared" ref="O191:O197" si="64">L191-I191</f>
        <v>0</v>
      </c>
      <c r="P191" s="140">
        <f t="shared" ref="P191:P197" si="65">N191-K191</f>
        <v>-113.48184845241212</v>
      </c>
      <c r="Q191" s="141">
        <f t="shared" ref="Q191:Q197" si="66">N191/K191</f>
        <v>0.88291555318401926</v>
      </c>
      <c r="R191" s="273"/>
      <c r="S191" s="142">
        <f>S175</f>
        <v>0.70833333333333337</v>
      </c>
      <c r="T191" s="143">
        <f>INDEX(T175:T190,COUNTA(T175:T190))</f>
        <v>0.9896180555555556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-368.81600747033917</v>
      </c>
      <c r="AB191" s="141">
        <f t="shared" ref="AB191:AB197" si="68">M191/J191</f>
        <v>0.88291555318401926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2013</v>
      </c>
      <c r="G192" s="158">
        <f t="shared" ref="G192:G197" si="69">E192*F192</f>
        <v>36596.339999999997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3108.8803088803097</v>
      </c>
      <c r="N192" s="162">
        <f t="shared" si="63"/>
        <v>1036.2934362934366</v>
      </c>
      <c r="O192" s="164">
        <f t="shared" si="64"/>
        <v>0</v>
      </c>
      <c r="P192" s="165">
        <f t="shared" si="65"/>
        <v>-163.70656370656343</v>
      </c>
      <c r="Q192" s="151">
        <f t="shared" si="66"/>
        <v>0.86357786357786381</v>
      </c>
      <c r="R192" s="271">
        <f>Q208</f>
        <v>0.86880675357442716</v>
      </c>
      <c r="S192" s="166">
        <v>0.70843750000000005</v>
      </c>
      <c r="T192" s="167">
        <v>0.73541666666666672</v>
      </c>
      <c r="U192" s="168"/>
      <c r="V192" s="169">
        <v>38.849999999999994</v>
      </c>
      <c r="W192" s="167"/>
      <c r="X192" s="170"/>
      <c r="Y192" s="274"/>
      <c r="Z192" s="275"/>
      <c r="AA192" s="173">
        <f t="shared" si="67"/>
        <v>-491.11969111969029</v>
      </c>
      <c r="AB192" s="151">
        <f t="shared" si="68"/>
        <v>0.86357786357786381</v>
      </c>
      <c r="AC192" s="276">
        <f>AB208</f>
        <v>0.86880675357442716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1558</v>
      </c>
      <c r="G193" s="94">
        <f t="shared" si="69"/>
        <v>28324.44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3107.3684210526358</v>
      </c>
      <c r="N193" s="98">
        <f t="shared" si="63"/>
        <v>1035.789473684212</v>
      </c>
      <c r="O193" s="100">
        <f t="shared" si="64"/>
        <v>0</v>
      </c>
      <c r="P193" s="101">
        <f t="shared" si="65"/>
        <v>-164.210526315788</v>
      </c>
      <c r="Q193" s="102">
        <f t="shared" si="66"/>
        <v>0.86315789473684335</v>
      </c>
      <c r="R193" s="272"/>
      <c r="S193" s="1">
        <v>0.74583333333333335</v>
      </c>
      <c r="T193" s="2">
        <v>0.76672453703703702</v>
      </c>
      <c r="U193" s="103">
        <v>14.999999999999947</v>
      </c>
      <c r="V193" s="104">
        <v>30.083333333333293</v>
      </c>
      <c r="W193" s="105"/>
      <c r="X193" s="112"/>
      <c r="Y193" s="264"/>
      <c r="Z193" s="265"/>
      <c r="AA193" s="174">
        <f t="shared" si="67"/>
        <v>-492.63157894736423</v>
      </c>
      <c r="AB193" s="102">
        <f t="shared" si="68"/>
        <v>0.86315789473684323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2426</v>
      </c>
      <c r="G194" s="94">
        <f t="shared" si="69"/>
        <v>60213.32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2906.3560732113115</v>
      </c>
      <c r="N194" s="98">
        <f t="shared" si="63"/>
        <v>726.58901830282787</v>
      </c>
      <c r="O194" s="100">
        <f t="shared" si="64"/>
        <v>0</v>
      </c>
      <c r="P194" s="101">
        <f t="shared" si="65"/>
        <v>-98.410981697172133</v>
      </c>
      <c r="Q194" s="102">
        <f t="shared" si="66"/>
        <v>0.88071396157918524</v>
      </c>
      <c r="R194" s="272"/>
      <c r="S194" s="1">
        <v>0.77708333333333335</v>
      </c>
      <c r="T194" s="2">
        <v>0.81186342592592597</v>
      </c>
      <c r="U194" s="103">
        <v>14.916666666666707</v>
      </c>
      <c r="V194" s="104">
        <v>50.083333333333385</v>
      </c>
      <c r="W194" s="105"/>
      <c r="X194" s="112"/>
      <c r="Y194" s="264"/>
      <c r="Z194" s="265"/>
      <c r="AA194" s="174">
        <f t="shared" si="67"/>
        <v>-393.64392678868853</v>
      </c>
      <c r="AB194" s="102">
        <f t="shared" si="68"/>
        <v>0.88071396157918524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1987</v>
      </c>
      <c r="G195" s="94">
        <f t="shared" si="69"/>
        <v>49734.61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2906.6233238520836</v>
      </c>
      <c r="N195" s="98">
        <f t="shared" si="63"/>
        <v>726.65583096302089</v>
      </c>
      <c r="O195" s="100">
        <f t="shared" si="64"/>
        <v>0</v>
      </c>
      <c r="P195" s="101">
        <f t="shared" si="65"/>
        <v>-98.34416903697911</v>
      </c>
      <c r="Q195" s="102">
        <f t="shared" si="66"/>
        <v>0.88079494662184354</v>
      </c>
      <c r="R195" s="272"/>
      <c r="S195" s="1">
        <v>0.82222222222222219</v>
      </c>
      <c r="T195" s="2">
        <v>0.85070601851851857</v>
      </c>
      <c r="U195" s="103">
        <v>14.916666666666547</v>
      </c>
      <c r="V195" s="104">
        <v>41.016666666666794</v>
      </c>
      <c r="W195" s="105">
        <v>0.85070601851851857</v>
      </c>
      <c r="X195" s="106">
        <v>0.90277777777777768</v>
      </c>
      <c r="Y195" s="264"/>
      <c r="Z195" s="265"/>
      <c r="AA195" s="174">
        <f t="shared" si="67"/>
        <v>-393.37667614791644</v>
      </c>
      <c r="AB195" s="102">
        <f t="shared" si="68"/>
        <v>0.88079494662184354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1453</v>
      </c>
      <c r="G196" s="94">
        <f t="shared" si="69"/>
        <v>26415.54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3108.0213903743243</v>
      </c>
      <c r="N196" s="98">
        <f t="shared" si="63"/>
        <v>1036.0071301247747</v>
      </c>
      <c r="O196" s="100">
        <f t="shared" si="64"/>
        <v>0</v>
      </c>
      <c r="P196" s="101">
        <f t="shared" si="65"/>
        <v>-163.99286987522532</v>
      </c>
      <c r="Q196" s="102">
        <f t="shared" si="66"/>
        <v>0.8633392751039789</v>
      </c>
      <c r="R196" s="272"/>
      <c r="S196" s="1">
        <v>0.90277777777777768</v>
      </c>
      <c r="T196" s="2">
        <v>0.92225694444444439</v>
      </c>
      <c r="U196" s="103">
        <v>74.983333333333121</v>
      </c>
      <c r="V196" s="104">
        <v>28.050000000000068</v>
      </c>
      <c r="W196" s="105"/>
      <c r="X196" s="106"/>
      <c r="Y196" s="264"/>
      <c r="Z196" s="265"/>
      <c r="AA196" s="174">
        <f t="shared" si="67"/>
        <v>-491.97860962567574</v>
      </c>
      <c r="AB196" s="102">
        <f t="shared" si="68"/>
        <v>0.86333927510397901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4040</v>
      </c>
      <c r="G197" s="114">
        <f t="shared" si="69"/>
        <v>57691.199999999997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3107.6923076923058</v>
      </c>
      <c r="N197" s="98">
        <f t="shared" si="63"/>
        <v>1035.8974358974353</v>
      </c>
      <c r="O197" s="100">
        <f t="shared" si="64"/>
        <v>0</v>
      </c>
      <c r="P197" s="101">
        <f t="shared" si="65"/>
        <v>-164.10256410256466</v>
      </c>
      <c r="Q197" s="102">
        <f t="shared" si="66"/>
        <v>0.86324786324786273</v>
      </c>
      <c r="R197" s="272"/>
      <c r="S197" s="1">
        <v>0.9326388888888888</v>
      </c>
      <c r="T197" s="2">
        <v>0.98680555555555549</v>
      </c>
      <c r="U197" s="103">
        <v>14.949999999999939</v>
      </c>
      <c r="V197" s="104">
        <v>78.000000000000043</v>
      </c>
      <c r="W197" s="105"/>
      <c r="X197" s="3"/>
      <c r="Y197" s="264"/>
      <c r="Z197" s="265"/>
      <c r="AA197" s="174">
        <f t="shared" si="67"/>
        <v>-492.3076923076942</v>
      </c>
      <c r="AB197" s="102">
        <f t="shared" si="68"/>
        <v>0.86324786324786273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3040.8236375104952</v>
      </c>
      <c r="N208" s="138">
        <f>M208/L208</f>
        <v>912.24709125314848</v>
      </c>
      <c r="O208" s="139">
        <f>L208-I208</f>
        <v>0</v>
      </c>
      <c r="P208" s="140">
        <f>N208-K208</f>
        <v>-137.75290874685152</v>
      </c>
      <c r="Q208" s="141">
        <f>N208/K208</f>
        <v>0.86880675357442716</v>
      </c>
      <c r="R208" s="273"/>
      <c r="S208" s="142">
        <f>S192</f>
        <v>0.70843750000000005</v>
      </c>
      <c r="T208" s="143">
        <f>INDEX(T192:T207,COUNTA(T192:T207))</f>
        <v>0.98680555555555549</v>
      </c>
      <c r="U208" s="144"/>
      <c r="V208" s="155"/>
      <c r="W208" s="134"/>
      <c r="X208" s="138"/>
      <c r="Y208" s="260"/>
      <c r="Z208" s="261"/>
      <c r="AA208" s="176">
        <f>M208-J208</f>
        <v>-459.17636248950475</v>
      </c>
      <c r="AB208" s="141">
        <f>M208/J208</f>
        <v>0.86880675357442716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215" priority="1" operator="greaterThan">
      <formula>0</formula>
    </cfRule>
  </conditionalFormatting>
  <conditionalFormatting sqref="P5:P208 AA5:AA208">
    <cfRule type="cellIs" dxfId="214" priority="4" operator="lessThan">
      <formula>0</formula>
    </cfRule>
  </conditionalFormatting>
  <conditionalFormatting sqref="Q5:Q208 AB5:AB208">
    <cfRule type="cellIs" dxfId="213" priority="2" operator="greaterThan">
      <formula>1</formula>
    </cfRule>
    <cfRule type="cellIs" dxfId="212" priority="3" operator="lessThan">
      <formula>0.8</formula>
    </cfRule>
  </conditionalFormatting>
  <conditionalFormatting sqref="AC5:AC23 R5:R208 AC124:AC129">
    <cfRule type="cellIs" dxfId="211" priority="5" operator="lessThan">
      <formula>0.8</formula>
    </cfRule>
  </conditionalFormatting>
  <conditionalFormatting sqref="AC29:AC37">
    <cfRule type="cellIs" dxfId="210" priority="15" operator="lessThan">
      <formula>0.8</formula>
    </cfRule>
  </conditionalFormatting>
  <conditionalFormatting sqref="AC39:AC44">
    <cfRule type="cellIs" dxfId="209" priority="14" operator="lessThan">
      <formula>0.8</formula>
    </cfRule>
  </conditionalFormatting>
  <conditionalFormatting sqref="AC56:AC61">
    <cfRule type="cellIs" dxfId="208" priority="8" operator="lessThan">
      <formula>0.8</formula>
    </cfRule>
  </conditionalFormatting>
  <conditionalFormatting sqref="AC73">
    <cfRule type="cellIs" dxfId="207" priority="13" operator="lessThan">
      <formula>0.8</formula>
    </cfRule>
  </conditionalFormatting>
  <conditionalFormatting sqref="AC90">
    <cfRule type="cellIs" dxfId="206" priority="7" operator="lessThan">
      <formula>0.8</formula>
    </cfRule>
  </conditionalFormatting>
  <conditionalFormatting sqref="AC107:AC112">
    <cfRule type="cellIs" dxfId="205" priority="6" operator="lessThan">
      <formula>0.8</formula>
    </cfRule>
  </conditionalFormatting>
  <conditionalFormatting sqref="AC141">
    <cfRule type="cellIs" dxfId="204" priority="12" operator="lessThan">
      <formula>0.8</formula>
    </cfRule>
  </conditionalFormatting>
  <conditionalFormatting sqref="AC158">
    <cfRule type="cellIs" dxfId="203" priority="11" operator="lessThan">
      <formula>0.8</formula>
    </cfRule>
  </conditionalFormatting>
  <conditionalFormatting sqref="AC175">
    <cfRule type="cellIs" dxfId="202" priority="10" operator="lessThan">
      <formula>0.8</formula>
    </cfRule>
  </conditionalFormatting>
  <conditionalFormatting sqref="AC192:AC197">
    <cfRule type="cellIs" dxfId="201" priority="9" operator="lessThan">
      <formula>0.8</formula>
    </cfRule>
  </conditionalFormatting>
  <dataValidations count="1">
    <dataValidation type="list" allowBlank="1" showInputMessage="1" showErrorMessage="1" sqref="Y5:Z208" xr:uid="{881D904A-5539-41A2-B701-3DEEBDA9D032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14AB-EF29-4BA8-A0B4-2C3C7E1B62DF}">
  <sheetPr codeName="工作表21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76457</v>
      </c>
      <c r="E1" s="76" t="s">
        <v>3</v>
      </c>
      <c r="F1" s="77">
        <f>SUM(G5:G157)</f>
        <v>3591025.42</v>
      </c>
      <c r="G1" s="78" t="s">
        <v>73</v>
      </c>
      <c r="H1" s="79">
        <f>L21+L38+L55+L72+L89+L106+L123+L140+L157</f>
        <v>168.85714285714286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45968</v>
      </c>
      <c r="B2" s="323"/>
      <c r="C2" s="81" t="s">
        <v>34</v>
      </c>
      <c r="D2" s="82">
        <f>AVERAGE(N21,N38,N55,N72,N89,N106,N123,N140,N157)</f>
        <v>154.45609032037567</v>
      </c>
      <c r="E2" s="82" t="s">
        <v>80</v>
      </c>
      <c r="F2" s="83">
        <f>F1/D1</f>
        <v>46.967909020756764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3498</v>
      </c>
      <c r="G5" s="158">
        <f t="shared" ref="G5:G6" si="0">E5*F5</f>
        <v>68910.599999999991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1077.5049199965772</v>
      </c>
      <c r="N5" s="162">
        <f>M5/L5</f>
        <v>82.884993845890548</v>
      </c>
      <c r="O5" s="178">
        <f>L5-I5</f>
        <v>0</v>
      </c>
      <c r="P5" s="179">
        <f>N5-K5</f>
        <v>-9.4226984618017582</v>
      </c>
      <c r="Q5" s="131">
        <f>N5/K5</f>
        <v>0.89792076666381426</v>
      </c>
      <c r="R5" s="272">
        <f>Q21</f>
        <v>0.88998577930110456</v>
      </c>
      <c r="S5" s="166">
        <v>0.25015046296296295</v>
      </c>
      <c r="T5" s="167">
        <v>0.38541666666666669</v>
      </c>
      <c r="U5" s="168"/>
      <c r="V5" s="169">
        <v>194.78333333333339</v>
      </c>
      <c r="W5" s="86"/>
      <c r="X5" s="87"/>
      <c r="Y5" s="274"/>
      <c r="Z5" s="275"/>
      <c r="AA5" s="108">
        <f>M5-J5</f>
        <v>-122.4950800034228</v>
      </c>
      <c r="AB5" s="109">
        <f>M5/J5</f>
        <v>0.89792076666381437</v>
      </c>
      <c r="AC5" s="289">
        <f>AB21</f>
        <v>0.88998577930110467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2090</v>
      </c>
      <c r="G6" s="94">
        <f t="shared" si="0"/>
        <v>62637.299999999996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2304.4410413476203</v>
      </c>
      <c r="N6" s="98">
        <f>M6/L6</f>
        <v>115.22205206738101</v>
      </c>
      <c r="O6" s="100">
        <f>L6-I6</f>
        <v>0</v>
      </c>
      <c r="P6" s="101">
        <f>N6-K6</f>
        <v>-14.777947932618986</v>
      </c>
      <c r="Q6" s="102">
        <f>N6/K6</f>
        <v>0.88632347744139239</v>
      </c>
      <c r="R6" s="272"/>
      <c r="S6" s="1">
        <v>0.48124999999999996</v>
      </c>
      <c r="T6" s="2">
        <v>0.5190393518518519</v>
      </c>
      <c r="U6" s="103">
        <v>54.599999999999902</v>
      </c>
      <c r="V6" s="104">
        <v>54.416666666666806</v>
      </c>
      <c r="W6" s="2"/>
      <c r="X6" s="106"/>
      <c r="Y6" s="264"/>
      <c r="Z6" s="265"/>
      <c r="AA6" s="110">
        <f>M6-J6</f>
        <v>-295.55895865237972</v>
      </c>
      <c r="AB6" s="111">
        <f>M6/J6</f>
        <v>0.88632347744139239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1690.9729806720989</v>
      </c>
      <c r="N21" s="138">
        <f>M21/L21</f>
        <v>102.48321094982417</v>
      </c>
      <c r="O21" s="139">
        <f>L21-I21</f>
        <v>0</v>
      </c>
      <c r="P21" s="140">
        <f>N21-K21</f>
        <v>-12.668304201690987</v>
      </c>
      <c r="Q21" s="141">
        <f>N21/K21</f>
        <v>0.88998577930110456</v>
      </c>
      <c r="R21" s="273"/>
      <c r="S21" s="142">
        <f>S5</f>
        <v>0.25015046296296295</v>
      </c>
      <c r="T21" s="143">
        <f>INDEX(T5:T20,COUNTA(T5:T20))</f>
        <v>0.5190393518518519</v>
      </c>
      <c r="U21" s="144"/>
      <c r="V21" s="144"/>
      <c r="W21" s="145"/>
      <c r="X21" s="146"/>
      <c r="Y21" s="260"/>
      <c r="Z21" s="261"/>
      <c r="AA21" s="147">
        <f>M21-J21</f>
        <v>-209.02701932790114</v>
      </c>
      <c r="AB21" s="148">
        <f>M21/J21</f>
        <v>0.88998577930110467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3625</v>
      </c>
      <c r="G22" s="158">
        <f t="shared" ref="G22:G25" si="5">E22*F22</f>
        <v>205791.25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1773.8208508903097</v>
      </c>
      <c r="N22" s="162">
        <f>M22/L22</f>
        <v>70.952834035612383</v>
      </c>
      <c r="O22" s="164">
        <f>L22-I22</f>
        <v>0</v>
      </c>
      <c r="P22" s="165">
        <f>N22-K22</f>
        <v>-9.0471659643876166</v>
      </c>
      <c r="Q22" s="151">
        <f>N22/K22</f>
        <v>0.88691042544515475</v>
      </c>
      <c r="R22" s="271">
        <f>Q38</f>
        <v>0.88642573437427052</v>
      </c>
      <c r="S22" s="166">
        <v>0.25026620370370373</v>
      </c>
      <c r="T22" s="167">
        <v>0.33541666666666664</v>
      </c>
      <c r="U22" s="168"/>
      <c r="V22" s="169">
        <v>122.61666666666659</v>
      </c>
      <c r="W22" s="180"/>
      <c r="X22" s="162"/>
      <c r="Y22" s="274"/>
      <c r="Z22" s="275"/>
      <c r="AA22" s="108">
        <f>M22-J22</f>
        <v>-226.17914910969034</v>
      </c>
      <c r="AB22" s="151">
        <f>M22/J22</f>
        <v>0.88691042544515486</v>
      </c>
      <c r="AC22" s="349">
        <f>AB38</f>
        <v>0.88642573437427064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1232</v>
      </c>
      <c r="G23" s="94">
        <f t="shared" si="5"/>
        <v>63891.519999999997</v>
      </c>
      <c r="H23" s="95"/>
      <c r="I23" s="96">
        <v>25</v>
      </c>
      <c r="J23" s="97">
        <v>2000</v>
      </c>
      <c r="K23" s="98">
        <f t="shared" ref="K23:K60" si="6">J23/I23</f>
        <v>80</v>
      </c>
      <c r="L23" s="99">
        <v>25</v>
      </c>
      <c r="M23" s="97">
        <f>F23/V23*60</f>
        <v>1763.4990059642137</v>
      </c>
      <c r="N23" s="98">
        <f>M23/L23</f>
        <v>70.53996023856854</v>
      </c>
      <c r="O23" s="100">
        <f>L23-I23</f>
        <v>0</v>
      </c>
      <c r="P23" s="101">
        <f>N23-K23</f>
        <v>-9.4600397614314602</v>
      </c>
      <c r="Q23" s="102">
        <f>N23/K23</f>
        <v>0.88174950298210675</v>
      </c>
      <c r="R23" s="272"/>
      <c r="S23" s="1">
        <v>0.33964120370370371</v>
      </c>
      <c r="T23" s="2">
        <v>0.36875000000000002</v>
      </c>
      <c r="U23" s="103">
        <v>6.0833333333333783</v>
      </c>
      <c r="V23" s="104">
        <v>41.916666666666693</v>
      </c>
      <c r="W23" s="105"/>
      <c r="X23" s="106"/>
      <c r="Y23" s="264"/>
      <c r="Z23" s="265"/>
      <c r="AA23" s="110">
        <f>M23-J23</f>
        <v>-236.50099403578633</v>
      </c>
      <c r="AB23" s="102">
        <f>M23/J23</f>
        <v>0.88174950298210686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1845</v>
      </c>
      <c r="G24" s="94">
        <f t="shared" si="5"/>
        <v>142692.30000000002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1773.0912973838765</v>
      </c>
      <c r="N24" s="98">
        <f>M24/L24</f>
        <v>70.923651895355064</v>
      </c>
      <c r="O24" s="100">
        <f>L24-I24</f>
        <v>0</v>
      </c>
      <c r="P24" s="101">
        <f>N24-K24</f>
        <v>-9.0763481046449357</v>
      </c>
      <c r="Q24" s="102">
        <f>N24/K24</f>
        <v>0.8865456486919383</v>
      </c>
      <c r="R24" s="272"/>
      <c r="S24" s="1">
        <v>0.37291666666666667</v>
      </c>
      <c r="T24" s="2">
        <v>0.41627314814814814</v>
      </c>
      <c r="U24" s="103">
        <v>5.9999999999999787</v>
      </c>
      <c r="V24" s="104">
        <v>62.433333333333316</v>
      </c>
      <c r="W24" s="105">
        <v>0.41627314814814814</v>
      </c>
      <c r="X24" s="106">
        <v>0.45627314814814812</v>
      </c>
      <c r="Y24" s="264"/>
      <c r="Z24" s="265"/>
      <c r="AA24" s="110">
        <f>M24-J24</f>
        <v>-226.90870261612349</v>
      </c>
      <c r="AB24" s="102">
        <f>M24/J24</f>
        <v>0.8865456486919383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3561</v>
      </c>
      <c r="G25" s="94">
        <f t="shared" si="5"/>
        <v>211950.72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1780.9947207557655</v>
      </c>
      <c r="N25" s="98">
        <f>M25/L25</f>
        <v>71.239788830230623</v>
      </c>
      <c r="O25" s="100">
        <f>L25-I25</f>
        <v>0</v>
      </c>
      <c r="P25" s="101">
        <f>N25-K25</f>
        <v>-8.7602111697693772</v>
      </c>
      <c r="Q25" s="102">
        <f>N25/K25</f>
        <v>0.89049736037788274</v>
      </c>
      <c r="R25" s="272"/>
      <c r="S25" s="1">
        <v>0.45627314814814812</v>
      </c>
      <c r="T25" s="2">
        <v>0.5395833333333333</v>
      </c>
      <c r="U25" s="103">
        <v>57.599999999999973</v>
      </c>
      <c r="V25" s="104">
        <v>119.96666666666667</v>
      </c>
      <c r="W25" s="105"/>
      <c r="X25" s="106"/>
      <c r="Y25" s="264"/>
      <c r="Z25" s="265"/>
      <c r="AA25" s="110">
        <f>M25-J25</f>
        <v>-219.00527924423454</v>
      </c>
      <c r="AB25" s="102">
        <f>M25/J25</f>
        <v>0.89049736037788274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1772.8514687485413</v>
      </c>
      <c r="N38" s="138">
        <f t="shared" ref="N38:N43" si="10">M38/L38</f>
        <v>70.914058749941645</v>
      </c>
      <c r="O38" s="139">
        <f t="shared" ref="O38:O43" si="11">L38-I38</f>
        <v>0</v>
      </c>
      <c r="P38" s="140">
        <f t="shared" ref="P38:P43" si="12">N38-K38</f>
        <v>-9.0859412500583545</v>
      </c>
      <c r="Q38" s="141">
        <f t="shared" ref="Q38:Q43" si="13">N38/K38</f>
        <v>0.88642573437427052</v>
      </c>
      <c r="R38" s="273"/>
      <c r="S38" s="142">
        <f>S22</f>
        <v>0.25026620370370373</v>
      </c>
      <c r="T38" s="143">
        <f>INDEX(T22:T37,COUNTA(T22:T37))</f>
        <v>0.5395833333333333</v>
      </c>
      <c r="U38" s="144"/>
      <c r="V38" s="155"/>
      <c r="W38" s="134"/>
      <c r="X38" s="138"/>
      <c r="Y38" s="260"/>
      <c r="Z38" s="261"/>
      <c r="AA38" s="156">
        <f t="shared" ref="AA38:AA43" si="14">M38-J38</f>
        <v>-227.14853125145873</v>
      </c>
      <c r="AB38" s="141">
        <f t="shared" ref="AB38:AB43" si="15">M38/J38</f>
        <v>0.88642573437427064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3635</v>
      </c>
      <c r="G39" s="158">
        <f t="shared" ref="G39:G43" si="16">E39*F39</f>
        <v>208285.5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1591.0030395136782</v>
      </c>
      <c r="N39" s="162">
        <f t="shared" si="10"/>
        <v>63.640121580547131</v>
      </c>
      <c r="O39" s="164">
        <f t="shared" si="11"/>
        <v>0</v>
      </c>
      <c r="P39" s="165">
        <f t="shared" si="12"/>
        <v>-8.359878419452869</v>
      </c>
      <c r="Q39" s="151">
        <f t="shared" si="13"/>
        <v>0.88389057750759903</v>
      </c>
      <c r="R39" s="271">
        <f>Q55</f>
        <v>0.8825158853405094</v>
      </c>
      <c r="S39" s="166">
        <v>0.25</v>
      </c>
      <c r="T39" s="167">
        <v>0.34519675925925924</v>
      </c>
      <c r="U39" s="168"/>
      <c r="V39" s="169">
        <v>137.08333333333331</v>
      </c>
      <c r="W39" s="86"/>
      <c r="X39" s="87"/>
      <c r="Y39" s="274"/>
      <c r="Z39" s="275"/>
      <c r="AA39" s="108">
        <f t="shared" si="14"/>
        <v>-208.99696048632177</v>
      </c>
      <c r="AB39" s="151">
        <f t="shared" si="15"/>
        <v>0.88389057750759903</v>
      </c>
      <c r="AC39" s="349">
        <f>AB55</f>
        <v>0.88251588534050929</v>
      </c>
    </row>
    <row r="40" spans="1:29" ht="15.75" customHeight="1">
      <c r="A40" s="280"/>
      <c r="B40" s="152" t="s">
        <v>159</v>
      </c>
      <c r="C40" s="262" t="s">
        <v>166</v>
      </c>
      <c r="D40" s="263"/>
      <c r="E40" s="92">
        <v>47.37</v>
      </c>
      <c r="F40" s="103">
        <v>1459</v>
      </c>
      <c r="G40" s="94">
        <f t="shared" si="16"/>
        <v>69112.83</v>
      </c>
      <c r="H40" s="95"/>
      <c r="I40" s="99">
        <v>21</v>
      </c>
      <c r="J40" s="97">
        <v>2000</v>
      </c>
      <c r="K40" s="98">
        <f t="shared" si="6"/>
        <v>95.238095238095241</v>
      </c>
      <c r="L40" s="99">
        <v>21</v>
      </c>
      <c r="M40" s="97">
        <f>F40/V40*60</f>
        <v>1763.1419939577038</v>
      </c>
      <c r="N40" s="98">
        <f t="shared" si="10"/>
        <v>83.959142569414468</v>
      </c>
      <c r="O40" s="100">
        <f t="shared" si="11"/>
        <v>0</v>
      </c>
      <c r="P40" s="101">
        <f t="shared" si="12"/>
        <v>-11.278952668680773</v>
      </c>
      <c r="Q40" s="102">
        <f t="shared" si="13"/>
        <v>0.88157099697885188</v>
      </c>
      <c r="R40" s="272"/>
      <c r="S40" s="1">
        <v>0.34954861111111113</v>
      </c>
      <c r="T40" s="2">
        <v>0.3840277777777778</v>
      </c>
      <c r="U40" s="103">
        <v>6.2666666666667137</v>
      </c>
      <c r="V40" s="104">
        <v>49.650000000000006</v>
      </c>
      <c r="W40" s="105"/>
      <c r="X40" s="106"/>
      <c r="Y40" s="264"/>
      <c r="Z40" s="265"/>
      <c r="AA40" s="110">
        <f t="shared" si="14"/>
        <v>-236.85800604229621</v>
      </c>
      <c r="AB40" s="102">
        <f t="shared" si="15"/>
        <v>0.88157099697885188</v>
      </c>
      <c r="AC40" s="291"/>
    </row>
    <row r="41" spans="1:29" ht="15.75" customHeight="1">
      <c r="A41" s="280"/>
      <c r="B41" s="152" t="s">
        <v>159</v>
      </c>
      <c r="C41" s="262" t="s">
        <v>209</v>
      </c>
      <c r="D41" s="263"/>
      <c r="E41" s="92">
        <v>59.36</v>
      </c>
      <c r="F41" s="103">
        <v>1241</v>
      </c>
      <c r="G41" s="94">
        <f t="shared" si="16"/>
        <v>73665.759999999995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1765.1521137890159</v>
      </c>
      <c r="N41" s="98">
        <f t="shared" si="10"/>
        <v>88.257605689450799</v>
      </c>
      <c r="O41" s="100">
        <f t="shared" si="11"/>
        <v>0</v>
      </c>
      <c r="P41" s="101">
        <f t="shared" si="12"/>
        <v>-11.742394310549201</v>
      </c>
      <c r="Q41" s="102">
        <f t="shared" si="13"/>
        <v>0.88257605689450802</v>
      </c>
      <c r="R41" s="272"/>
      <c r="S41" s="1">
        <v>0.38819444444444445</v>
      </c>
      <c r="T41" s="2">
        <v>0.41748842592592594</v>
      </c>
      <c r="U41" s="103">
        <v>5.9999999999999787</v>
      </c>
      <c r="V41" s="104">
        <v>42.183333333333344</v>
      </c>
      <c r="W41" s="105">
        <v>0.41748842592592594</v>
      </c>
      <c r="X41" s="106">
        <v>0.4571527777777778</v>
      </c>
      <c r="Y41" s="264"/>
      <c r="Z41" s="265"/>
      <c r="AA41" s="110">
        <f t="shared" si="14"/>
        <v>-234.84788621098414</v>
      </c>
      <c r="AB41" s="102">
        <f t="shared" si="15"/>
        <v>0.88257605689450791</v>
      </c>
      <c r="AC41" s="291"/>
    </row>
    <row r="42" spans="1:29" ht="15.75" customHeight="1">
      <c r="A42" s="280"/>
      <c r="B42" s="152" t="s">
        <v>156</v>
      </c>
      <c r="C42" s="262" t="s">
        <v>199</v>
      </c>
      <c r="D42" s="263"/>
      <c r="E42" s="92">
        <v>57.3</v>
      </c>
      <c r="F42" s="103">
        <v>667</v>
      </c>
      <c r="G42" s="94">
        <f t="shared" si="16"/>
        <v>38219.1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1762.99559471366</v>
      </c>
      <c r="N42" s="98">
        <f t="shared" si="10"/>
        <v>88.149779735682998</v>
      </c>
      <c r="O42" s="100">
        <f t="shared" si="11"/>
        <v>0</v>
      </c>
      <c r="P42" s="101">
        <f t="shared" si="12"/>
        <v>-11.850220264317002</v>
      </c>
      <c r="Q42" s="102">
        <f t="shared" si="13"/>
        <v>0.88149779735682998</v>
      </c>
      <c r="R42" s="272"/>
      <c r="S42" s="1">
        <v>0.4571527777777778</v>
      </c>
      <c r="T42" s="2">
        <v>0.47291666666666665</v>
      </c>
      <c r="U42" s="103">
        <v>57.116666666666667</v>
      </c>
      <c r="V42" s="104">
        <v>22.699999999999953</v>
      </c>
      <c r="W42" s="105"/>
      <c r="X42" s="106"/>
      <c r="Y42" s="264"/>
      <c r="Z42" s="265"/>
      <c r="AA42" s="110">
        <f t="shared" si="14"/>
        <v>-237.00440528633999</v>
      </c>
      <c r="AB42" s="102">
        <f t="shared" si="15"/>
        <v>0.88149779735682998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3177</v>
      </c>
      <c r="G43" s="94">
        <f t="shared" si="16"/>
        <v>170795.51999999999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1766.3629343629339</v>
      </c>
      <c r="N43" s="98">
        <f t="shared" si="10"/>
        <v>80.289224289224265</v>
      </c>
      <c r="O43" s="100">
        <f t="shared" si="11"/>
        <v>0</v>
      </c>
      <c r="P43" s="101">
        <f t="shared" si="12"/>
        <v>-10.619866619866642</v>
      </c>
      <c r="Q43" s="102">
        <f t="shared" si="13"/>
        <v>0.88318146718146695</v>
      </c>
      <c r="R43" s="272"/>
      <c r="S43" s="1">
        <v>0.47714120370370372</v>
      </c>
      <c r="T43" s="2">
        <v>0.55208333333333337</v>
      </c>
      <c r="U43" s="103">
        <v>6.0833333333333783</v>
      </c>
      <c r="V43" s="104">
        <v>107.9166666666667</v>
      </c>
      <c r="W43" s="105"/>
      <c r="X43" s="106"/>
      <c r="Y43" s="264"/>
      <c r="Z43" s="265"/>
      <c r="AA43" s="110">
        <f t="shared" si="14"/>
        <v>-233.63706563706614</v>
      </c>
      <c r="AB43" s="102">
        <f t="shared" si="15"/>
        <v>0.88318146718146695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21.6</v>
      </c>
      <c r="J55" s="137">
        <f t="shared" si="17"/>
        <v>1960</v>
      </c>
      <c r="K55" s="138">
        <f t="shared" ref="K55" si="18">J55/I55</f>
        <v>90.740740740740733</v>
      </c>
      <c r="L55" s="136">
        <f t="shared" ref="L55:M55" si="19">AVERAGE(L39:L54)</f>
        <v>21.6</v>
      </c>
      <c r="M55" s="137">
        <f t="shared" si="19"/>
        <v>1729.7311352673983</v>
      </c>
      <c r="N55" s="138">
        <f t="shared" ref="N55:N60" si="20">M55/L55</f>
        <v>80.080145151268439</v>
      </c>
      <c r="O55" s="139">
        <f t="shared" ref="O55:O60" si="21">L55-I55</f>
        <v>0</v>
      </c>
      <c r="P55" s="140">
        <f t="shared" ref="P55:P60" si="22">N55-K55</f>
        <v>-10.660595589472294</v>
      </c>
      <c r="Q55" s="141">
        <f t="shared" ref="Q55:Q60" si="23">N55/K55</f>
        <v>0.8825158853405094</v>
      </c>
      <c r="R55" s="273"/>
      <c r="S55" s="142">
        <f>S39</f>
        <v>0.25</v>
      </c>
      <c r="T55" s="143">
        <f>INDEX(T39:T54,COUNTA(T39:T54))</f>
        <v>0.55208333333333337</v>
      </c>
      <c r="U55" s="144"/>
      <c r="V55" s="155"/>
      <c r="W55" s="187"/>
      <c r="X55" s="188"/>
      <c r="Y55" s="260"/>
      <c r="Z55" s="261"/>
      <c r="AA55" s="156">
        <f t="shared" ref="AA55:AA60" si="24">M55-J55</f>
        <v>-230.26886473260174</v>
      </c>
      <c r="AB55" s="141">
        <f t="shared" ref="AB55:AB60" si="25">M55/J55</f>
        <v>0.88251588534050929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1438</v>
      </c>
      <c r="G56" s="158">
        <f t="shared" ref="G56:G60" si="26">E56*F56</f>
        <v>85330.92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1764.4171779141116</v>
      </c>
      <c r="N56" s="162">
        <f t="shared" si="20"/>
        <v>73.517382413087986</v>
      </c>
      <c r="O56" s="164">
        <f t="shared" si="21"/>
        <v>0</v>
      </c>
      <c r="P56" s="165">
        <f t="shared" si="22"/>
        <v>-9.8159509202453421</v>
      </c>
      <c r="Q56" s="151">
        <f t="shared" si="23"/>
        <v>0.88220858895705589</v>
      </c>
      <c r="R56" s="271">
        <f>Q72</f>
        <v>0.88319583693185599</v>
      </c>
      <c r="S56" s="166">
        <v>0.25006944444444446</v>
      </c>
      <c r="T56" s="167">
        <v>0.28402777777777777</v>
      </c>
      <c r="U56" s="168"/>
      <c r="V56" s="169">
        <v>48.89999999999997</v>
      </c>
      <c r="W56" s="167"/>
      <c r="X56" s="170"/>
      <c r="Y56" s="274"/>
      <c r="Z56" s="275"/>
      <c r="AA56" s="108">
        <f t="shared" si="24"/>
        <v>-235.58282208588844</v>
      </c>
      <c r="AB56" s="151">
        <f t="shared" si="25"/>
        <v>0.88220858895705578</v>
      </c>
      <c r="AC56" s="276">
        <f>AB72</f>
        <v>0.88319583693185599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2418</v>
      </c>
      <c r="G57" s="94">
        <f t="shared" si="26"/>
        <v>141864.06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1772.1498371335515</v>
      </c>
      <c r="N57" s="98">
        <f t="shared" si="20"/>
        <v>73.839576547231317</v>
      </c>
      <c r="O57" s="100">
        <f t="shared" si="21"/>
        <v>0</v>
      </c>
      <c r="P57" s="101">
        <f t="shared" si="22"/>
        <v>-9.4937567861020113</v>
      </c>
      <c r="Q57" s="102">
        <f t="shared" si="23"/>
        <v>0.88607491856677589</v>
      </c>
      <c r="R57" s="272"/>
      <c r="S57" s="1">
        <v>0.28828703703703706</v>
      </c>
      <c r="T57" s="2">
        <v>0.34513888888888888</v>
      </c>
      <c r="U57" s="103">
        <v>6.1333333333333862</v>
      </c>
      <c r="V57" s="104">
        <v>81.866666666666617</v>
      </c>
      <c r="W57" s="105"/>
      <c r="X57" s="106"/>
      <c r="Y57" s="264"/>
      <c r="Z57" s="265"/>
      <c r="AA57" s="110">
        <f t="shared" si="24"/>
        <v>-227.8501628664485</v>
      </c>
      <c r="AB57" s="102">
        <f t="shared" si="25"/>
        <v>0.88607491856677578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2046</v>
      </c>
      <c r="G58" s="94">
        <f t="shared" si="26"/>
        <v>146391.29999999999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>F58/V58*60</f>
        <v>1764.2155688622759</v>
      </c>
      <c r="N58" s="98">
        <f t="shared" si="20"/>
        <v>73.508982035928156</v>
      </c>
      <c r="O58" s="100">
        <f t="shared" si="21"/>
        <v>0</v>
      </c>
      <c r="P58" s="101">
        <f t="shared" si="22"/>
        <v>-9.8243512974051725</v>
      </c>
      <c r="Q58" s="102">
        <f t="shared" si="23"/>
        <v>0.88210778443113791</v>
      </c>
      <c r="R58" s="272"/>
      <c r="S58" s="1">
        <v>0.34890046296296295</v>
      </c>
      <c r="T58" s="2">
        <v>0.3972222222222222</v>
      </c>
      <c r="U58" s="103">
        <v>5.4166666666666607</v>
      </c>
      <c r="V58" s="104">
        <v>69.583333333333314</v>
      </c>
      <c r="W58" s="105">
        <v>0.3972222222222222</v>
      </c>
      <c r="X58" s="106">
        <v>0.43778935185185186</v>
      </c>
      <c r="Y58" s="264"/>
      <c r="Z58" s="265"/>
      <c r="AA58" s="110">
        <f t="shared" si="24"/>
        <v>-235.78443113772414</v>
      </c>
      <c r="AB58" s="102">
        <f t="shared" si="25"/>
        <v>0.88210778443113791</v>
      </c>
      <c r="AC58" s="277"/>
    </row>
    <row r="59" spans="1:29" ht="15.75" customHeight="1">
      <c r="A59" s="267"/>
      <c r="B59" s="152" t="s">
        <v>156</v>
      </c>
      <c r="C59" s="262" t="s">
        <v>189</v>
      </c>
      <c r="D59" s="263"/>
      <c r="E59" s="92">
        <v>56.43</v>
      </c>
      <c r="F59" s="93">
        <v>2137</v>
      </c>
      <c r="G59" s="94">
        <f t="shared" si="26"/>
        <v>120590.91</v>
      </c>
      <c r="H59" s="95"/>
      <c r="I59" s="96">
        <v>22</v>
      </c>
      <c r="J59" s="97">
        <v>2000</v>
      </c>
      <c r="K59" s="98">
        <f t="shared" si="6"/>
        <v>90.909090909090907</v>
      </c>
      <c r="L59" s="99">
        <v>22</v>
      </c>
      <c r="M59" s="97">
        <f>F59/V59*60</f>
        <v>1766.5212399540765</v>
      </c>
      <c r="N59" s="98">
        <f t="shared" si="20"/>
        <v>80.296419997912565</v>
      </c>
      <c r="O59" s="100">
        <f t="shared" si="21"/>
        <v>0</v>
      </c>
      <c r="P59" s="101">
        <f t="shared" si="22"/>
        <v>-10.612670911178341</v>
      </c>
      <c r="Q59" s="102">
        <f t="shared" si="23"/>
        <v>0.8832606199770382</v>
      </c>
      <c r="R59" s="272"/>
      <c r="S59" s="1">
        <v>0.43778935185185186</v>
      </c>
      <c r="T59" s="2">
        <v>0.48819444444444443</v>
      </c>
      <c r="U59" s="103">
        <v>58.416666666666714</v>
      </c>
      <c r="V59" s="104">
        <v>72.5833333333333</v>
      </c>
      <c r="W59" s="105"/>
      <c r="X59" s="106"/>
      <c r="Y59" s="264"/>
      <c r="Z59" s="265"/>
      <c r="AA59" s="110">
        <f t="shared" si="24"/>
        <v>-233.47876004592354</v>
      </c>
      <c r="AB59" s="102">
        <f t="shared" si="25"/>
        <v>0.8832606199770382</v>
      </c>
      <c r="AC59" s="277"/>
    </row>
    <row r="60" spans="1:29" ht="15.75" customHeight="1">
      <c r="A60" s="267"/>
      <c r="B60" s="152" t="s">
        <v>159</v>
      </c>
      <c r="C60" s="262" t="s">
        <v>203</v>
      </c>
      <c r="D60" s="263"/>
      <c r="E60" s="92">
        <v>59.54</v>
      </c>
      <c r="F60" s="93">
        <v>2696</v>
      </c>
      <c r="G60" s="94">
        <f t="shared" si="26"/>
        <v>160519.84</v>
      </c>
      <c r="H60" s="112"/>
      <c r="I60" s="96">
        <v>23</v>
      </c>
      <c r="J60" s="97">
        <v>2000</v>
      </c>
      <c r="K60" s="98">
        <f t="shared" si="6"/>
        <v>86.956521739130437</v>
      </c>
      <c r="L60" s="113">
        <v>23</v>
      </c>
      <c r="M60" s="97">
        <f>F60/V60*60</f>
        <v>1764.6545454545446</v>
      </c>
      <c r="N60" s="98">
        <f t="shared" si="20"/>
        <v>76.724110671936728</v>
      </c>
      <c r="O60" s="100">
        <f t="shared" si="21"/>
        <v>0</v>
      </c>
      <c r="P60" s="101">
        <f t="shared" si="22"/>
        <v>-10.232411067193709</v>
      </c>
      <c r="Q60" s="102">
        <f t="shared" si="23"/>
        <v>0.88232727272727229</v>
      </c>
      <c r="R60" s="272"/>
      <c r="S60" s="1">
        <v>0.49259259259259258</v>
      </c>
      <c r="T60" s="2">
        <v>0.55625000000000002</v>
      </c>
      <c r="U60" s="103">
        <v>6.3333333333333375</v>
      </c>
      <c r="V60" s="104">
        <v>91.666666666666714</v>
      </c>
      <c r="W60" s="105"/>
      <c r="X60" s="106"/>
      <c r="Y60" s="264"/>
      <c r="Z60" s="265"/>
      <c r="AA60" s="110">
        <f t="shared" si="24"/>
        <v>-235.34545454545537</v>
      </c>
      <c r="AB60" s="102">
        <f t="shared" si="25"/>
        <v>0.88232727272727229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7">AVERAGE(I56:I71)</f>
        <v>23.4</v>
      </c>
      <c r="J72" s="137">
        <f t="shared" si="27"/>
        <v>2000</v>
      </c>
      <c r="K72" s="138">
        <f t="shared" ref="K72" si="28">J72/I72</f>
        <v>85.470085470085479</v>
      </c>
      <c r="L72" s="136">
        <f t="shared" ref="L72:M72" si="29">AVERAGE(L56:L71)</f>
        <v>23.4</v>
      </c>
      <c r="M72" s="137">
        <f t="shared" si="29"/>
        <v>1766.391673863712</v>
      </c>
      <c r="N72" s="138">
        <f t="shared" ref="N72:N79" si="30">M72/L72</f>
        <v>75.486823669389409</v>
      </c>
      <c r="O72" s="139">
        <f t="shared" ref="O72:O79" si="31">L72-I72</f>
        <v>0</v>
      </c>
      <c r="P72" s="140">
        <f t="shared" ref="P72:P79" si="32">N72-K72</f>
        <v>-9.9832618006960701</v>
      </c>
      <c r="Q72" s="141">
        <f t="shared" ref="Q72:Q79" si="33">N72/K72</f>
        <v>0.88319583693185599</v>
      </c>
      <c r="R72" s="273"/>
      <c r="S72" s="142">
        <f>S56</f>
        <v>0.25006944444444446</v>
      </c>
      <c r="T72" s="143">
        <f>INDEX(T56:T71,COUNTA(T56:T71))</f>
        <v>0.55625000000000002</v>
      </c>
      <c r="U72" s="144"/>
      <c r="V72" s="155"/>
      <c r="W72" s="134"/>
      <c r="X72" s="138"/>
      <c r="Y72" s="260"/>
      <c r="Z72" s="261"/>
      <c r="AA72" s="156">
        <f t="shared" ref="AA72:AA79" si="34">M72-J72</f>
        <v>-233.60832613628804</v>
      </c>
      <c r="AB72" s="141">
        <f t="shared" ref="AB72:AB79" si="35">M72/J72</f>
        <v>0.88319583693185599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2586</v>
      </c>
      <c r="G73" s="158">
        <f t="shared" ref="G73:G79" si="36">E73*F73</f>
        <v>99897.180000000008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9" si="37">F73/V73*60</f>
        <v>3250.558659217877</v>
      </c>
      <c r="N73" s="162">
        <f t="shared" si="30"/>
        <v>162.52793296089385</v>
      </c>
      <c r="O73" s="164">
        <f t="shared" si="31"/>
        <v>0</v>
      </c>
      <c r="P73" s="165">
        <f t="shared" si="32"/>
        <v>-17.47206703910615</v>
      </c>
      <c r="Q73" s="151">
        <f t="shared" si="33"/>
        <v>0.90293296089385477</v>
      </c>
      <c r="R73" s="271">
        <f>Q89</f>
        <v>0.88684140550928137</v>
      </c>
      <c r="S73" s="166">
        <v>0.25018518518518518</v>
      </c>
      <c r="T73" s="167">
        <v>0.28333333333333333</v>
      </c>
      <c r="U73" s="168"/>
      <c r="V73" s="169">
        <v>47.733333333333334</v>
      </c>
      <c r="W73" s="167"/>
      <c r="X73" s="170"/>
      <c r="Y73" s="274"/>
      <c r="Z73" s="275"/>
      <c r="AA73" s="108">
        <f t="shared" si="34"/>
        <v>-349.44134078212301</v>
      </c>
      <c r="AB73" s="151">
        <f t="shared" si="35"/>
        <v>0.90293296089385477</v>
      </c>
      <c r="AC73" s="276">
        <f>AB89</f>
        <v>0.88684140550928148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3319</v>
      </c>
      <c r="G74" s="94">
        <f t="shared" si="36"/>
        <v>126122</v>
      </c>
      <c r="H74" s="95"/>
      <c r="I74" s="96">
        <v>21</v>
      </c>
      <c r="J74" s="97">
        <v>3600</v>
      </c>
      <c r="K74" s="98">
        <f t="shared" ref="K74:K109" si="38">J74/I74</f>
        <v>171.42857142857142</v>
      </c>
      <c r="L74" s="99">
        <v>21</v>
      </c>
      <c r="M74" s="97">
        <f t="shared" si="37"/>
        <v>3251.2653061224455</v>
      </c>
      <c r="N74" s="98">
        <f t="shared" si="30"/>
        <v>154.82215743440216</v>
      </c>
      <c r="O74" s="100">
        <f t="shared" si="31"/>
        <v>0</v>
      </c>
      <c r="P74" s="101">
        <f t="shared" si="32"/>
        <v>-16.606413994169259</v>
      </c>
      <c r="Q74" s="102">
        <f t="shared" si="33"/>
        <v>0.90312925170067937</v>
      </c>
      <c r="R74" s="272"/>
      <c r="S74" s="1">
        <v>0.28749999999999998</v>
      </c>
      <c r="T74" s="2">
        <v>0.33003472222222224</v>
      </c>
      <c r="U74" s="103">
        <v>5.9999999999999787</v>
      </c>
      <c r="V74" s="104">
        <v>61.250000000000064</v>
      </c>
      <c r="W74" s="105"/>
      <c r="X74" s="106"/>
      <c r="Y74" s="264"/>
      <c r="Z74" s="265"/>
      <c r="AA74" s="110">
        <f t="shared" si="34"/>
        <v>-348.73469387755449</v>
      </c>
      <c r="AB74" s="102">
        <f t="shared" si="35"/>
        <v>0.90312925170067926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2041</v>
      </c>
      <c r="G75" s="94">
        <f t="shared" si="36"/>
        <v>75231.259999999995</v>
      </c>
      <c r="H75" s="95"/>
      <c r="I75" s="96">
        <v>21</v>
      </c>
      <c r="J75" s="97">
        <v>3600</v>
      </c>
      <c r="K75" s="98">
        <f t="shared" si="38"/>
        <v>171.42857142857142</v>
      </c>
      <c r="L75" s="99">
        <v>21</v>
      </c>
      <c r="M75" s="97">
        <f t="shared" si="37"/>
        <v>3249.7125165855787</v>
      </c>
      <c r="N75" s="98">
        <f t="shared" si="30"/>
        <v>154.74821507550374</v>
      </c>
      <c r="O75" s="100">
        <f t="shared" si="31"/>
        <v>0</v>
      </c>
      <c r="P75" s="101">
        <f t="shared" si="32"/>
        <v>-16.68035635306768</v>
      </c>
      <c r="Q75" s="102">
        <f t="shared" si="33"/>
        <v>0.90269792127377191</v>
      </c>
      <c r="R75" s="272"/>
      <c r="S75" s="1">
        <v>0.33355324074074072</v>
      </c>
      <c r="T75" s="2">
        <v>0.35972222222222222</v>
      </c>
      <c r="U75" s="103">
        <v>5.066666666666606</v>
      </c>
      <c r="V75" s="104">
        <v>37.683333333333366</v>
      </c>
      <c r="W75" s="105"/>
      <c r="X75" s="106"/>
      <c r="Y75" s="264"/>
      <c r="Z75" s="265"/>
      <c r="AA75" s="110">
        <f t="shared" si="34"/>
        <v>-350.28748341442133</v>
      </c>
      <c r="AB75" s="102">
        <f t="shared" si="35"/>
        <v>0.9026979212737718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2081</v>
      </c>
      <c r="G76" s="94">
        <f t="shared" si="36"/>
        <v>65072.87</v>
      </c>
      <c r="H76" s="95"/>
      <c r="I76" s="96">
        <v>19</v>
      </c>
      <c r="J76" s="97">
        <v>3600</v>
      </c>
      <c r="K76" s="98">
        <f t="shared" si="38"/>
        <v>189.47368421052633</v>
      </c>
      <c r="L76" s="99">
        <v>19</v>
      </c>
      <c r="M76" s="97">
        <f t="shared" si="37"/>
        <v>3111.1295681063111</v>
      </c>
      <c r="N76" s="98">
        <f t="shared" si="30"/>
        <v>163.74366147927952</v>
      </c>
      <c r="O76" s="100">
        <f t="shared" si="31"/>
        <v>0</v>
      </c>
      <c r="P76" s="101">
        <f t="shared" si="32"/>
        <v>-25.730022731246805</v>
      </c>
      <c r="Q76" s="102">
        <f t="shared" si="33"/>
        <v>0.86420265780730854</v>
      </c>
      <c r="R76" s="272"/>
      <c r="S76" s="1">
        <v>0.36388888888888887</v>
      </c>
      <c r="T76" s="2">
        <v>0.39175925925925925</v>
      </c>
      <c r="U76" s="103">
        <v>5.9999999999999787</v>
      </c>
      <c r="V76" s="104">
        <v>40.133333333333347</v>
      </c>
      <c r="W76" s="105"/>
      <c r="X76" s="106"/>
      <c r="Y76" s="264"/>
      <c r="Z76" s="265"/>
      <c r="AA76" s="190">
        <f t="shared" si="34"/>
        <v>-488.87043189368887</v>
      </c>
      <c r="AB76" s="191">
        <f t="shared" si="35"/>
        <v>0.86420265780730865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3030</v>
      </c>
      <c r="G77" s="94">
        <f t="shared" si="36"/>
        <v>114958.2</v>
      </c>
      <c r="H77" s="112"/>
      <c r="I77" s="96">
        <v>21</v>
      </c>
      <c r="J77" s="97">
        <v>3600</v>
      </c>
      <c r="K77" s="98">
        <f t="shared" si="38"/>
        <v>171.42857142857142</v>
      </c>
      <c r="L77" s="113">
        <v>21</v>
      </c>
      <c r="M77" s="97">
        <f t="shared" si="37"/>
        <v>3111.2378779235596</v>
      </c>
      <c r="N77" s="98">
        <f t="shared" si="30"/>
        <v>148.15418466302665</v>
      </c>
      <c r="O77" s="100">
        <f t="shared" si="31"/>
        <v>0</v>
      </c>
      <c r="P77" s="101">
        <f t="shared" si="32"/>
        <v>-23.274386765544762</v>
      </c>
      <c r="Q77" s="102">
        <f t="shared" si="33"/>
        <v>0.86423274386765558</v>
      </c>
      <c r="R77" s="272"/>
      <c r="S77" s="1">
        <v>0.39583333333333331</v>
      </c>
      <c r="T77" s="2">
        <v>0.43641203703703701</v>
      </c>
      <c r="U77" s="103">
        <v>5.8666666666666512</v>
      </c>
      <c r="V77" s="104">
        <v>58.43333333333333</v>
      </c>
      <c r="W77" s="105">
        <v>0.43641203703703701</v>
      </c>
      <c r="X77" s="106">
        <v>0.47666666666666668</v>
      </c>
      <c r="Y77" s="264"/>
      <c r="Z77" s="265"/>
      <c r="AA77" s="190">
        <f t="shared" si="34"/>
        <v>-488.76212207644039</v>
      </c>
      <c r="AB77" s="191">
        <f t="shared" si="35"/>
        <v>0.86423274386765547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1633</v>
      </c>
      <c r="G78" s="114">
        <f t="shared" si="36"/>
        <v>94273.09</v>
      </c>
      <c r="H78" s="115"/>
      <c r="I78" s="96">
        <v>22</v>
      </c>
      <c r="J78" s="97">
        <v>1800</v>
      </c>
      <c r="K78" s="98">
        <f t="shared" si="38"/>
        <v>81.818181818181813</v>
      </c>
      <c r="L78" s="99">
        <v>22</v>
      </c>
      <c r="M78" s="97">
        <f t="shared" si="37"/>
        <v>1590.5844155844147</v>
      </c>
      <c r="N78" s="98">
        <f t="shared" si="30"/>
        <v>72.299291617473401</v>
      </c>
      <c r="O78" s="100">
        <f t="shared" si="31"/>
        <v>0</v>
      </c>
      <c r="P78" s="101">
        <f t="shared" si="32"/>
        <v>-9.5188902007084124</v>
      </c>
      <c r="Q78" s="102">
        <f t="shared" si="33"/>
        <v>0.88365800865800825</v>
      </c>
      <c r="R78" s="272"/>
      <c r="S78" s="1">
        <v>0.47666666666666668</v>
      </c>
      <c r="T78" s="2">
        <v>0.51944444444444449</v>
      </c>
      <c r="U78" s="103">
        <v>57.966666666666725</v>
      </c>
      <c r="V78" s="104">
        <v>61.600000000000037</v>
      </c>
      <c r="W78" s="105"/>
      <c r="X78" s="106"/>
      <c r="Y78" s="264"/>
      <c r="Z78" s="265"/>
      <c r="AA78" s="190">
        <f t="shared" si="34"/>
        <v>-209.41558441558527</v>
      </c>
      <c r="AB78" s="191">
        <f t="shared" si="35"/>
        <v>0.88365800865800814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2516</v>
      </c>
      <c r="G79" s="114">
        <f t="shared" si="36"/>
        <v>145248.68</v>
      </c>
      <c r="H79" s="118"/>
      <c r="I79" s="96">
        <v>22</v>
      </c>
      <c r="J79" s="97">
        <v>1800</v>
      </c>
      <c r="K79" s="98">
        <f t="shared" si="38"/>
        <v>81.818181818181813</v>
      </c>
      <c r="L79" s="113">
        <v>22</v>
      </c>
      <c r="M79" s="97">
        <f t="shared" si="37"/>
        <v>1591.286015460294</v>
      </c>
      <c r="N79" s="98">
        <f t="shared" si="30"/>
        <v>72.331182520922454</v>
      </c>
      <c r="O79" s="119">
        <f t="shared" si="31"/>
        <v>0</v>
      </c>
      <c r="P79" s="120">
        <f t="shared" si="32"/>
        <v>-9.4869992972593593</v>
      </c>
      <c r="Q79" s="121">
        <f t="shared" si="33"/>
        <v>0.88404778636683001</v>
      </c>
      <c r="R79" s="272"/>
      <c r="S79" s="1">
        <v>0.52300925925925923</v>
      </c>
      <c r="T79" s="2">
        <v>0.58888888888888891</v>
      </c>
      <c r="U79" s="103">
        <v>5.1333333333332298</v>
      </c>
      <c r="V79" s="104">
        <v>94.866666666666731</v>
      </c>
      <c r="W79" s="105"/>
      <c r="X79" s="106"/>
      <c r="Y79" s="264"/>
      <c r="Z79" s="265"/>
      <c r="AA79" s="190">
        <f t="shared" si="34"/>
        <v>-208.71398453970596</v>
      </c>
      <c r="AB79" s="191">
        <f t="shared" si="35"/>
        <v>0.88404778636683001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9">AVERAGE(I73:I88)</f>
        <v>20.857142857142858</v>
      </c>
      <c r="J89" s="137">
        <f t="shared" si="39"/>
        <v>3085.7142857142858</v>
      </c>
      <c r="K89" s="138">
        <f t="shared" ref="K89" si="40">J89/I89</f>
        <v>147.94520547945206</v>
      </c>
      <c r="L89" s="136">
        <f t="shared" ref="L89:M89" si="41">AVERAGE(L73:L88)</f>
        <v>20.857142857142858</v>
      </c>
      <c r="M89" s="137">
        <f t="shared" si="41"/>
        <v>2736.5391941429257</v>
      </c>
      <c r="N89" s="138">
        <f>M89/L89</f>
        <v>131.2039339657567</v>
      </c>
      <c r="O89" s="139">
        <f>L89-I89</f>
        <v>0</v>
      </c>
      <c r="P89" s="140">
        <f>N89-K89</f>
        <v>-16.741271513695352</v>
      </c>
      <c r="Q89" s="141">
        <f>N89/K89</f>
        <v>0.88684140550928137</v>
      </c>
      <c r="R89" s="273"/>
      <c r="S89" s="142">
        <f>S73</f>
        <v>0.25018518518518518</v>
      </c>
      <c r="T89" s="143">
        <f>INDEX(T73:T88,COUNTA(T73:T88))</f>
        <v>0.58888888888888891</v>
      </c>
      <c r="U89" s="144"/>
      <c r="V89" s="155"/>
      <c r="W89" s="134"/>
      <c r="X89" s="138"/>
      <c r="Y89" s="260"/>
      <c r="Z89" s="261"/>
      <c r="AA89" s="156">
        <f>M89-J89</f>
        <v>-349.1750915713601</v>
      </c>
      <c r="AB89" s="141">
        <f>M89/J89</f>
        <v>0.88684140550928148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4588</v>
      </c>
      <c r="G90" s="158">
        <f t="shared" ref="G90:G93" si="42">E90*F90</f>
        <v>164388.03999999998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2907.8873239436634</v>
      </c>
      <c r="N90" s="162">
        <f>M90/L90</f>
        <v>242.32394366197195</v>
      </c>
      <c r="O90" s="164">
        <f>L90-I90</f>
        <v>0</v>
      </c>
      <c r="P90" s="165">
        <f>N90-K90</f>
        <v>-30.426056338028047</v>
      </c>
      <c r="Q90" s="151">
        <f>N90/K90</f>
        <v>0.88844708950310525</v>
      </c>
      <c r="R90" s="271">
        <f>Q106</f>
        <v>0.87869685823045074</v>
      </c>
      <c r="S90" s="166">
        <v>0.2502314814814815</v>
      </c>
      <c r="T90" s="167">
        <v>0.31597222222222221</v>
      </c>
      <c r="U90" s="168"/>
      <c r="V90" s="169">
        <v>94.666666666666629</v>
      </c>
      <c r="W90" s="172"/>
      <c r="X90" s="150"/>
      <c r="Y90" s="274"/>
      <c r="Z90" s="275"/>
      <c r="AA90" s="108">
        <f>M90-J90</f>
        <v>-365.11267605633657</v>
      </c>
      <c r="AB90" s="151">
        <f>M90/J90</f>
        <v>0.88844708950310525</v>
      </c>
      <c r="AC90" s="276">
        <f>AB106</f>
        <v>0.87869685823045074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3142</v>
      </c>
      <c r="G91" s="94">
        <f t="shared" si="42"/>
        <v>114400.21999999999</v>
      </c>
      <c r="H91" s="95"/>
      <c r="I91" s="96">
        <v>11</v>
      </c>
      <c r="J91" s="97">
        <v>3273</v>
      </c>
      <c r="K91" s="98">
        <f t="shared" si="38"/>
        <v>297.54545454545456</v>
      </c>
      <c r="L91" s="99">
        <v>11</v>
      </c>
      <c r="M91" s="97">
        <f>F91/V91*60</f>
        <v>2906.2692702980503</v>
      </c>
      <c r="N91" s="98">
        <f>M91/L91</f>
        <v>264.20629729982278</v>
      </c>
      <c r="O91" s="100">
        <f>L91-I91</f>
        <v>0</v>
      </c>
      <c r="P91" s="101">
        <f>N91-K91</f>
        <v>-33.339157245631782</v>
      </c>
      <c r="Q91" s="102">
        <f>N91/K91</f>
        <v>0.8879527254195082</v>
      </c>
      <c r="R91" s="272"/>
      <c r="S91" s="1">
        <v>0.32023148148148151</v>
      </c>
      <c r="T91" s="2">
        <v>0.36527777777777776</v>
      </c>
      <c r="U91" s="103">
        <v>6.1333333333333862</v>
      </c>
      <c r="V91" s="104">
        <v>64.866666666666603</v>
      </c>
      <c r="W91" s="105"/>
      <c r="X91" s="106"/>
      <c r="Y91" s="264"/>
      <c r="Z91" s="265"/>
      <c r="AA91" s="110">
        <f>M91-J91</f>
        <v>-366.73072970194971</v>
      </c>
      <c r="AB91" s="102">
        <f>M91/J91</f>
        <v>0.8879527254195082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1272</v>
      </c>
      <c r="G92" s="94">
        <f t="shared" si="42"/>
        <v>44227.44</v>
      </c>
      <c r="H92" s="112"/>
      <c r="I92" s="96">
        <v>11</v>
      </c>
      <c r="J92" s="97">
        <v>3000</v>
      </c>
      <c r="K92" s="98">
        <f t="shared" si="38"/>
        <v>272.72727272727275</v>
      </c>
      <c r="L92" s="113">
        <v>11</v>
      </c>
      <c r="M92" s="97">
        <f>F92/V92*60</f>
        <v>2604.7781569965919</v>
      </c>
      <c r="N92" s="98">
        <f>M92/L92</f>
        <v>236.79801427241745</v>
      </c>
      <c r="O92" s="100">
        <f>L92-I92</f>
        <v>0</v>
      </c>
      <c r="P92" s="101">
        <f>N92-K92</f>
        <v>-35.929258454855301</v>
      </c>
      <c r="Q92" s="102">
        <f>N92/K92</f>
        <v>0.86825938566553063</v>
      </c>
      <c r="R92" s="272"/>
      <c r="S92" s="1">
        <v>0.4777777777777778</v>
      </c>
      <c r="T92" s="2">
        <v>0.49812499999999998</v>
      </c>
      <c r="U92" s="103">
        <v>58.000000000000036</v>
      </c>
      <c r="V92" s="104">
        <v>29.299999999999944</v>
      </c>
      <c r="W92" s="105"/>
      <c r="X92" s="106"/>
      <c r="Y92" s="264"/>
      <c r="Z92" s="265"/>
      <c r="AA92" s="110">
        <f>M92-J92</f>
        <v>-395.22184300340814</v>
      </c>
      <c r="AB92" s="102">
        <f>M92/J92</f>
        <v>0.86825938566553063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1532</v>
      </c>
      <c r="G93" s="114">
        <f t="shared" si="42"/>
        <v>52440.359999999993</v>
      </c>
      <c r="H93" s="115"/>
      <c r="I93" s="96">
        <v>16</v>
      </c>
      <c r="J93" s="97">
        <v>3000</v>
      </c>
      <c r="K93" s="98">
        <f t="shared" si="38"/>
        <v>187.5</v>
      </c>
      <c r="L93" s="99">
        <v>16</v>
      </c>
      <c r="M93" s="97">
        <f>F93/V93*60</f>
        <v>2605.1960321209281</v>
      </c>
      <c r="N93" s="98">
        <f>M93/L93</f>
        <v>162.824752007558</v>
      </c>
      <c r="O93" s="100">
        <f>L93-I93</f>
        <v>0</v>
      </c>
      <c r="P93" s="101">
        <f>N93-K93</f>
        <v>-24.675247992441996</v>
      </c>
      <c r="Q93" s="102">
        <f>N93/K93</f>
        <v>0.86839867737364274</v>
      </c>
      <c r="R93" s="272"/>
      <c r="S93" s="1">
        <v>0.50208333333333333</v>
      </c>
      <c r="T93" s="2">
        <v>0.52658564814814812</v>
      </c>
      <c r="U93" s="103">
        <v>5.7000000000000117</v>
      </c>
      <c r="V93" s="104">
        <v>35.283333333333303</v>
      </c>
      <c r="W93" s="105"/>
      <c r="X93" s="106"/>
      <c r="Y93" s="264"/>
      <c r="Z93" s="265"/>
      <c r="AA93" s="110">
        <f>M93-J93</f>
        <v>-394.80396787907193</v>
      </c>
      <c r="AB93" s="102">
        <f>M93/J93</f>
        <v>0.86839867737364274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3">AVERAGE(I90:I105)</f>
        <v>12.5</v>
      </c>
      <c r="J106" s="137">
        <f t="shared" si="43"/>
        <v>3136.5</v>
      </c>
      <c r="K106" s="138">
        <f t="shared" ref="K106" si="44">J106/I106</f>
        <v>250.92</v>
      </c>
      <c r="L106" s="136">
        <f t="shared" ref="L106:M106" si="45">AVERAGE(L90:L105)</f>
        <v>12.5</v>
      </c>
      <c r="M106" s="137">
        <f t="shared" si="45"/>
        <v>2756.0326958398086</v>
      </c>
      <c r="N106" s="138">
        <f>M106/L106</f>
        <v>220.48261566718469</v>
      </c>
      <c r="O106" s="139">
        <f>L106-I106</f>
        <v>0</v>
      </c>
      <c r="P106" s="140">
        <f>N106-K106</f>
        <v>-30.437384332815299</v>
      </c>
      <c r="Q106" s="141">
        <f>N106/K106</f>
        <v>0.87869685823045074</v>
      </c>
      <c r="R106" s="273"/>
      <c r="S106" s="142">
        <f>S90</f>
        <v>0.2502314814814815</v>
      </c>
      <c r="T106" s="143">
        <f>INDEX(T90:T105,COUNTA(T90:T105))</f>
        <v>0.52658564814814812</v>
      </c>
      <c r="U106" s="144"/>
      <c r="V106" s="155"/>
      <c r="W106" s="134"/>
      <c r="X106" s="138"/>
      <c r="Y106" s="260"/>
      <c r="Z106" s="261"/>
      <c r="AA106" s="156">
        <f>M106-J106</f>
        <v>-380.46730416019136</v>
      </c>
      <c r="AB106" s="141">
        <f>M106/J106</f>
        <v>0.87869685823045074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460</v>
      </c>
      <c r="G107" s="158">
        <f t="shared" ref="G107:G109" si="46">E107*F107</f>
        <v>9250.6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3266.2721893491271</v>
      </c>
      <c r="N107" s="162">
        <f>M107/L107</f>
        <v>544.37869822485447</v>
      </c>
      <c r="O107" s="164">
        <f>L107-I107</f>
        <v>0</v>
      </c>
      <c r="P107" s="165">
        <f>N107-K107</f>
        <v>-55.621301775145525</v>
      </c>
      <c r="Q107" s="151">
        <f>N107/K107</f>
        <v>0.90729783037475742</v>
      </c>
      <c r="R107" s="271">
        <f>Q123</f>
        <v>0.907250530246695</v>
      </c>
      <c r="S107" s="192">
        <v>0.25</v>
      </c>
      <c r="T107" s="193">
        <v>0.25586805555555553</v>
      </c>
      <c r="U107" s="168"/>
      <c r="V107" s="169">
        <v>8.449999999999962</v>
      </c>
      <c r="W107" s="167"/>
      <c r="X107" s="170"/>
      <c r="Y107" s="274"/>
      <c r="Z107" s="275"/>
      <c r="AA107" s="108">
        <f>M107-J107</f>
        <v>-333.72781065087293</v>
      </c>
      <c r="AB107" s="151">
        <f>M107/J107</f>
        <v>0.90729783037475753</v>
      </c>
      <c r="AC107" s="276">
        <f>AB123</f>
        <v>0.907250530246695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1548</v>
      </c>
      <c r="G108" s="94">
        <f t="shared" si="46"/>
        <v>38282.04</v>
      </c>
      <c r="H108" s="95"/>
      <c r="I108" s="96">
        <v>6</v>
      </c>
      <c r="J108" s="97">
        <v>3600</v>
      </c>
      <c r="K108" s="98">
        <f t="shared" si="38"/>
        <v>600</v>
      </c>
      <c r="L108" s="99">
        <v>6</v>
      </c>
      <c r="M108" s="97">
        <f>F108/V108*60</f>
        <v>3266.5885111371699</v>
      </c>
      <c r="N108" s="98">
        <f>M108/L108</f>
        <v>544.43141852286169</v>
      </c>
      <c r="O108" s="100">
        <f>L108-I108</f>
        <v>0</v>
      </c>
      <c r="P108" s="101">
        <f>N108-K108</f>
        <v>-55.568581477138309</v>
      </c>
      <c r="Q108" s="102">
        <f>N108/K108</f>
        <v>0.90738569753810283</v>
      </c>
      <c r="R108" s="272"/>
      <c r="S108" s="1">
        <v>0.2590277777777778</v>
      </c>
      <c r="T108" s="2">
        <v>0.27877314814814813</v>
      </c>
      <c r="U108" s="103">
        <v>4.5500000000000718</v>
      </c>
      <c r="V108" s="104">
        <v>28.433333333333273</v>
      </c>
      <c r="W108" s="105"/>
      <c r="X108" s="112"/>
      <c r="Y108" s="264"/>
      <c r="Z108" s="265"/>
      <c r="AA108" s="110">
        <f>M108-J108</f>
        <v>-333.41148886283008</v>
      </c>
      <c r="AB108" s="102">
        <f>M108/J108</f>
        <v>0.90738569753810272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1386</v>
      </c>
      <c r="G109" s="94">
        <f t="shared" si="46"/>
        <v>34275.78</v>
      </c>
      <c r="H109" s="95"/>
      <c r="I109" s="96">
        <v>6</v>
      </c>
      <c r="J109" s="97">
        <v>3600</v>
      </c>
      <c r="K109" s="98">
        <f t="shared" si="38"/>
        <v>600</v>
      </c>
      <c r="L109" s="99">
        <v>6</v>
      </c>
      <c r="M109" s="97">
        <f>F109/V109*60</f>
        <v>3265.4450261780094</v>
      </c>
      <c r="N109" s="98">
        <f>M109/L109</f>
        <v>544.24083769633489</v>
      </c>
      <c r="O109" s="100">
        <f>L109-I109</f>
        <v>0</v>
      </c>
      <c r="P109" s="101">
        <f>N109-K109</f>
        <v>-55.759162303665107</v>
      </c>
      <c r="Q109" s="102">
        <f>N109/K109</f>
        <v>0.90706806282722485</v>
      </c>
      <c r="R109" s="272"/>
      <c r="S109" s="1">
        <v>0.28194444444444444</v>
      </c>
      <c r="T109" s="2">
        <v>0.29962962962962963</v>
      </c>
      <c r="U109" s="103">
        <v>4.5666666666666877</v>
      </c>
      <c r="V109" s="104">
        <v>25.466666666666676</v>
      </c>
      <c r="W109" s="105"/>
      <c r="X109" s="106"/>
      <c r="Y109" s="264"/>
      <c r="Z109" s="265"/>
      <c r="AA109" s="110">
        <f>M109-J109</f>
        <v>-334.55497382199064</v>
      </c>
      <c r="AB109" s="102">
        <f>M109/J109</f>
        <v>0.90706806282722485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7">AVERAGE(I107:I122)</f>
        <v>6</v>
      </c>
      <c r="J123" s="137">
        <f t="shared" si="47"/>
        <v>3600</v>
      </c>
      <c r="K123" s="138">
        <f t="shared" ref="K123" si="48">J123/I123</f>
        <v>600</v>
      </c>
      <c r="L123" s="136">
        <f t="shared" ref="L123:M123" si="49">AVERAGE(L107:L122)</f>
        <v>6</v>
      </c>
      <c r="M123" s="137">
        <f t="shared" si="49"/>
        <v>3266.1019088881021</v>
      </c>
      <c r="N123" s="138">
        <f>M123/L123</f>
        <v>544.35031814801698</v>
      </c>
      <c r="O123" s="139">
        <f>L123-I123</f>
        <v>0</v>
      </c>
      <c r="P123" s="140">
        <f>N123-K123</f>
        <v>-55.649681851983019</v>
      </c>
      <c r="Q123" s="141">
        <f>N123/K123</f>
        <v>0.907250530246695</v>
      </c>
      <c r="R123" s="273"/>
      <c r="S123" s="142">
        <f>S107</f>
        <v>0.25</v>
      </c>
      <c r="T123" s="143">
        <f>INDEX(T107:T122,COUNTA(T107:T122))</f>
        <v>0.29962962962962963</v>
      </c>
      <c r="U123" s="144"/>
      <c r="V123" s="155"/>
      <c r="W123" s="134"/>
      <c r="X123" s="138"/>
      <c r="Y123" s="260"/>
      <c r="Z123" s="261"/>
      <c r="AA123" s="156">
        <f>M123-J123</f>
        <v>-333.89809111189788</v>
      </c>
      <c r="AB123" s="141">
        <f>M123/J123</f>
        <v>0.907250530246695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1361</v>
      </c>
      <c r="G124" s="158">
        <f t="shared" ref="G124:G126" si="50">E124*F124</f>
        <v>60292.299999999996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1764.3500180050439</v>
      </c>
      <c r="N124" s="162">
        <f>M124/L124</f>
        <v>103.78529517676729</v>
      </c>
      <c r="O124" s="164">
        <f>L124-I124</f>
        <v>0</v>
      </c>
      <c r="P124" s="165">
        <f>N124-K124</f>
        <v>-13.861763646762114</v>
      </c>
      <c r="Q124" s="151">
        <f>N124/K124</f>
        <v>0.88217500900252199</v>
      </c>
      <c r="R124" s="271">
        <f>Q140</f>
        <v>0.88271077336823822</v>
      </c>
      <c r="S124" s="166">
        <v>0.70833333333333337</v>
      </c>
      <c r="T124" s="167">
        <v>0.74047453703703703</v>
      </c>
      <c r="U124" s="168"/>
      <c r="V124" s="169">
        <v>46.283333333333267</v>
      </c>
      <c r="W124" s="86"/>
      <c r="X124" s="87"/>
      <c r="Y124" s="274"/>
      <c r="Z124" s="275"/>
      <c r="AA124" s="108">
        <f>M124-J124</f>
        <v>-235.64998199495608</v>
      </c>
      <c r="AB124" s="151">
        <f>M124/J124</f>
        <v>0.88217500900252199</v>
      </c>
      <c r="AC124" s="349">
        <f>AB140</f>
        <v>0.88271077336823833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1355</v>
      </c>
      <c r="G125" s="94">
        <f t="shared" si="50"/>
        <v>68657.850000000006</v>
      </c>
      <c r="H125" s="95"/>
      <c r="I125" s="96">
        <v>20</v>
      </c>
      <c r="J125" s="97">
        <v>2000</v>
      </c>
      <c r="K125" s="98">
        <f t="shared" ref="K125:K126" si="51">J125/I125</f>
        <v>100</v>
      </c>
      <c r="L125" s="99">
        <v>20</v>
      </c>
      <c r="M125" s="97">
        <f>F125/V125*60</f>
        <v>1766.1115133960936</v>
      </c>
      <c r="N125" s="98">
        <f>M125/L125</f>
        <v>88.305575669804682</v>
      </c>
      <c r="O125" s="100">
        <f>L125-I125</f>
        <v>0</v>
      </c>
      <c r="P125" s="101">
        <f>N125-K125</f>
        <v>-11.694424330195318</v>
      </c>
      <c r="Q125" s="102">
        <f>N125/K125</f>
        <v>0.88305575669804681</v>
      </c>
      <c r="R125" s="272"/>
      <c r="S125" s="1">
        <v>0.74375000000000002</v>
      </c>
      <c r="T125" s="2">
        <v>0.77571759259259254</v>
      </c>
      <c r="U125" s="103">
        <v>4.7166666666667112</v>
      </c>
      <c r="V125" s="104">
        <v>46.033333333333232</v>
      </c>
      <c r="W125" s="105"/>
      <c r="X125" s="106"/>
      <c r="Y125" s="264"/>
      <c r="Z125" s="265"/>
      <c r="AA125" s="110">
        <f>M125-J125</f>
        <v>-233.88848660390636</v>
      </c>
      <c r="AB125" s="102">
        <f>M125/J125</f>
        <v>0.88305575669804681</v>
      </c>
      <c r="AC125" s="291"/>
    </row>
    <row r="126" spans="1:29" ht="15.75" customHeight="1">
      <c r="A126" s="267"/>
      <c r="B126" s="152" t="s">
        <v>156</v>
      </c>
      <c r="C126" s="262" t="s">
        <v>180</v>
      </c>
      <c r="D126" s="263"/>
      <c r="E126" s="92">
        <v>56.87</v>
      </c>
      <c r="F126" s="103">
        <v>1704</v>
      </c>
      <c r="G126" s="94">
        <f t="shared" si="50"/>
        <v>96906.48</v>
      </c>
      <c r="H126" s="95"/>
      <c r="I126" s="96">
        <v>23</v>
      </c>
      <c r="J126" s="97">
        <v>2000</v>
      </c>
      <c r="K126" s="98">
        <f t="shared" si="51"/>
        <v>86.956521739130437</v>
      </c>
      <c r="L126" s="99">
        <v>23</v>
      </c>
      <c r="M126" s="97">
        <f>F126/V126*60</f>
        <v>1765.8031088082921</v>
      </c>
      <c r="N126" s="98">
        <f>M126/L126</f>
        <v>76.774048209056176</v>
      </c>
      <c r="O126" s="100">
        <f>L126-I126</f>
        <v>0</v>
      </c>
      <c r="P126" s="101">
        <f>N126-K126</f>
        <v>-10.182473530074262</v>
      </c>
      <c r="Q126" s="102">
        <f>N126/K126</f>
        <v>0.88290155440414597</v>
      </c>
      <c r="R126" s="272"/>
      <c r="S126" s="1">
        <v>0.77923611111111113</v>
      </c>
      <c r="T126" s="2">
        <v>0.81944444444444442</v>
      </c>
      <c r="U126" s="103">
        <v>5.0666666666667659</v>
      </c>
      <c r="V126" s="104">
        <v>57.899999999999935</v>
      </c>
      <c r="W126" s="105"/>
      <c r="X126" s="106"/>
      <c r="Y126" s="264"/>
      <c r="Z126" s="265"/>
      <c r="AA126" s="110">
        <f>M126-J126</f>
        <v>-234.19689119170789</v>
      </c>
      <c r="AB126" s="102">
        <f>M126/J126</f>
        <v>0.88290155440414608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20</v>
      </c>
      <c r="J140" s="137">
        <f t="shared" si="52"/>
        <v>2000</v>
      </c>
      <c r="K140" s="138">
        <f t="shared" ref="K140" si="53">J140/I140</f>
        <v>100</v>
      </c>
      <c r="L140" s="136">
        <f t="shared" ref="L140:M140" si="54">AVERAGE(L124:L139)</f>
        <v>20</v>
      </c>
      <c r="M140" s="137">
        <f t="shared" si="54"/>
        <v>1765.4215467364766</v>
      </c>
      <c r="N140" s="138">
        <f>M140/L140</f>
        <v>88.271077336823822</v>
      </c>
      <c r="O140" s="139">
        <f>L140-I140</f>
        <v>0</v>
      </c>
      <c r="P140" s="140">
        <f>N140-K140</f>
        <v>-11.728922663176178</v>
      </c>
      <c r="Q140" s="141">
        <f>N140/K140</f>
        <v>0.88271077336823822</v>
      </c>
      <c r="R140" s="273"/>
      <c r="S140" s="142">
        <f>S124</f>
        <v>0.70833333333333337</v>
      </c>
      <c r="T140" s="143">
        <f>INDEX(T124:T139,COUNTA(T124:T139))</f>
        <v>0.81944444444444442</v>
      </c>
      <c r="U140" s="144"/>
      <c r="V140" s="155"/>
      <c r="W140" s="187"/>
      <c r="X140" s="188"/>
      <c r="Y140" s="260"/>
      <c r="Z140" s="261"/>
      <c r="AA140" s="156">
        <f>M140-J140</f>
        <v>-234.57845326352344</v>
      </c>
      <c r="AB140" s="141">
        <f>M140/J140</f>
        <v>0.88271077336823833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181</v>
      </c>
      <c r="D141" s="270"/>
      <c r="E141" s="157">
        <v>47.6</v>
      </c>
      <c r="F141" s="86">
        <v>2018</v>
      </c>
      <c r="G141" s="158">
        <f t="shared" ref="G141:G142" si="55">E141*F141</f>
        <v>96056.8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1768.4518013631953</v>
      </c>
      <c r="N141" s="162">
        <f>M141/L141</f>
        <v>76.88920875492154</v>
      </c>
      <c r="O141" s="164">
        <f>L141-I141</f>
        <v>0</v>
      </c>
      <c r="P141" s="165">
        <f>N141-K141</f>
        <v>-10.067312984208897</v>
      </c>
      <c r="Q141" s="151">
        <f>N141/K141</f>
        <v>0.88422590068159768</v>
      </c>
      <c r="R141" s="271">
        <f>Q157</f>
        <v>0.88357523631951151</v>
      </c>
      <c r="S141" s="166">
        <v>0.70833333333333337</v>
      </c>
      <c r="T141" s="167">
        <v>0.75587962962962962</v>
      </c>
      <c r="U141" s="168"/>
      <c r="V141" s="169">
        <v>68.466666666666612</v>
      </c>
      <c r="W141" s="167"/>
      <c r="X141" s="170"/>
      <c r="Y141" s="274"/>
      <c r="Z141" s="275"/>
      <c r="AA141" s="108">
        <f>M141-J141</f>
        <v>-231.54819863680473</v>
      </c>
      <c r="AB141" s="151">
        <f>M141/J141</f>
        <v>0.88422590068159768</v>
      </c>
      <c r="AC141" s="276">
        <f>AB157</f>
        <v>0.88357523631951151</v>
      </c>
    </row>
    <row r="142" spans="1:29" ht="15.75" customHeight="1">
      <c r="A142" s="280"/>
      <c r="B142" s="152" t="s">
        <v>156</v>
      </c>
      <c r="C142" s="262" t="s">
        <v>182</v>
      </c>
      <c r="D142" s="263"/>
      <c r="E142" s="92">
        <v>56.79</v>
      </c>
      <c r="F142" s="93">
        <v>2120</v>
      </c>
      <c r="G142" s="94">
        <f t="shared" si="55"/>
        <v>120394.8</v>
      </c>
      <c r="H142" s="95"/>
      <c r="I142" s="96">
        <v>23</v>
      </c>
      <c r="J142" s="97">
        <v>2000</v>
      </c>
      <c r="K142" s="98">
        <f t="shared" ref="K142" si="56">J142/I142</f>
        <v>86.956521739130437</v>
      </c>
      <c r="L142" s="99">
        <v>23</v>
      </c>
      <c r="M142" s="97">
        <f>F142/V142*60</f>
        <v>1765.8491439148511</v>
      </c>
      <c r="N142" s="98">
        <f>M142/L142</f>
        <v>76.776049735428302</v>
      </c>
      <c r="O142" s="100">
        <f>L142-I142</f>
        <v>0</v>
      </c>
      <c r="P142" s="101">
        <f>N142-K142</f>
        <v>-10.180472003702135</v>
      </c>
      <c r="Q142" s="102">
        <f>N142/K142</f>
        <v>0.88292457195742546</v>
      </c>
      <c r="R142" s="272"/>
      <c r="S142" s="1">
        <v>0.75972222222222219</v>
      </c>
      <c r="T142" s="2">
        <v>0.80974537037037042</v>
      </c>
      <c r="U142" s="103">
        <v>5.5333333333332924</v>
      </c>
      <c r="V142" s="104">
        <v>72.033333333333459</v>
      </c>
      <c r="W142" s="105"/>
      <c r="X142" s="106"/>
      <c r="Y142" s="264"/>
      <c r="Z142" s="265"/>
      <c r="AA142" s="110">
        <f>M142-J142</f>
        <v>-234.15085608514892</v>
      </c>
      <c r="AB142" s="102">
        <f>M142/J142</f>
        <v>0.88292457195742557</v>
      </c>
      <c r="AC142" s="277"/>
    </row>
    <row r="143" spans="1:29" ht="15.75" customHeight="1">
      <c r="A143" s="280"/>
      <c r="B143" s="152"/>
      <c r="C143" s="262"/>
      <c r="D143" s="263"/>
      <c r="E143" s="92"/>
      <c r="F143" s="93"/>
      <c r="G143" s="94"/>
      <c r="H143" s="95"/>
      <c r="I143" s="96"/>
      <c r="J143" s="97"/>
      <c r="K143" s="98"/>
      <c r="L143" s="99"/>
      <c r="M143" s="97"/>
      <c r="N143" s="98"/>
      <c r="O143" s="100"/>
      <c r="P143" s="101"/>
      <c r="Q143" s="102"/>
      <c r="R143" s="272"/>
      <c r="S143" s="1"/>
      <c r="T143" s="2"/>
      <c r="U143" s="103"/>
      <c r="V143" s="104"/>
      <c r="W143" s="105"/>
      <c r="X143" s="106"/>
      <c r="Y143" s="264"/>
      <c r="Z143" s="265"/>
      <c r="AA143" s="110"/>
      <c r="AB143" s="102"/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7">AVERAGE(I141:I156)</f>
        <v>23</v>
      </c>
      <c r="J157" s="137">
        <f t="shared" si="57"/>
        <v>2000</v>
      </c>
      <c r="K157" s="138">
        <f t="shared" ref="K157" si="58">J157/I157</f>
        <v>86.956521739130437</v>
      </c>
      <c r="L157" s="136">
        <f t="shared" ref="L157:M157" si="59">AVERAGE(L141:L156)</f>
        <v>23</v>
      </c>
      <c r="M157" s="137">
        <f t="shared" si="59"/>
        <v>1767.1504726390231</v>
      </c>
      <c r="N157" s="138">
        <f>M157/L157</f>
        <v>76.832629245174914</v>
      </c>
      <c r="O157" s="139">
        <f>L157-I157</f>
        <v>0</v>
      </c>
      <c r="P157" s="140">
        <f>N157-K157</f>
        <v>-10.123892493955523</v>
      </c>
      <c r="Q157" s="141">
        <f>N157/K157</f>
        <v>0.88357523631951151</v>
      </c>
      <c r="R157" s="273"/>
      <c r="S157" s="142">
        <f>S141</f>
        <v>0.70833333333333337</v>
      </c>
      <c r="T157" s="143">
        <f>INDEX(T141:T156,COUNTA(T141:T156))</f>
        <v>0.80974537037037042</v>
      </c>
      <c r="U157" s="144"/>
      <c r="V157" s="155"/>
      <c r="W157" s="134"/>
      <c r="X157" s="138"/>
      <c r="Y157" s="260"/>
      <c r="Z157" s="261"/>
      <c r="AA157" s="156">
        <f>M157-J157</f>
        <v>-232.84952736097694</v>
      </c>
      <c r="AB157" s="141">
        <f>M157/J157</f>
        <v>0.88357523631951151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00" priority="3" operator="greaterThan">
      <formula>0</formula>
    </cfRule>
  </conditionalFormatting>
  <conditionalFormatting sqref="P5:P157 AA5:AA157">
    <cfRule type="cellIs" dxfId="199" priority="6" operator="lessThan">
      <formula>0</formula>
    </cfRule>
  </conditionalFormatting>
  <conditionalFormatting sqref="Q5:Q157 AB5:AB157">
    <cfRule type="cellIs" dxfId="198" priority="4" operator="greaterThan">
      <formula>1</formula>
    </cfRule>
    <cfRule type="cellIs" dxfId="197" priority="5" operator="lessThan">
      <formula>0.8</formula>
    </cfRule>
  </conditionalFormatting>
  <conditionalFormatting sqref="R5:R157 AC124">
    <cfRule type="cellIs" dxfId="196" priority="7" operator="lessThan">
      <formula>0.8</formula>
    </cfRule>
  </conditionalFormatting>
  <conditionalFormatting sqref="AC5:AC22 AC56:AC91">
    <cfRule type="cellIs" dxfId="195" priority="9" operator="lessThan">
      <formula>0.8</formula>
    </cfRule>
  </conditionalFormatting>
  <conditionalFormatting sqref="AC39">
    <cfRule type="cellIs" dxfId="194" priority="12" operator="lessThan">
      <formula>0.8</formula>
    </cfRule>
  </conditionalFormatting>
  <conditionalFormatting sqref="AC54">
    <cfRule type="cellIs" dxfId="193" priority="11" operator="lessThan">
      <formula>0.8</formula>
    </cfRule>
  </conditionalFormatting>
  <conditionalFormatting sqref="AC97:AC105">
    <cfRule type="cellIs" dxfId="192" priority="10" operator="lessThan">
      <formula>0.8</formula>
    </cfRule>
  </conditionalFormatting>
  <conditionalFormatting sqref="AC107:AC112">
    <cfRule type="cellIs" dxfId="191" priority="8" operator="lessThan">
      <formula>0.8</formula>
    </cfRule>
  </conditionalFormatting>
  <conditionalFormatting sqref="AC139">
    <cfRule type="cellIs" dxfId="190" priority="2" operator="lessThan">
      <formula>0.8</formula>
    </cfRule>
  </conditionalFormatting>
  <conditionalFormatting sqref="AC141:AC157">
    <cfRule type="cellIs" dxfId="189" priority="1" operator="lessThan">
      <formula>0.8</formula>
    </cfRule>
  </conditionalFormatting>
  <dataValidations count="1">
    <dataValidation type="list" allowBlank="1" showInputMessage="1" showErrorMessage="1" sqref="Y5:Z157" xr:uid="{10C224B7-0CF4-48B0-B4C0-6309FB7DBA2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4D85-212B-4F41-937F-C230991EB212}">
  <sheetPr codeName="工作表13">
    <tabColor theme="8" tint="0.59999389629810485"/>
  </sheetPr>
  <dimension ref="B1:AR36"/>
  <sheetViews>
    <sheetView zoomScale="70" zoomScaleNormal="70" workbookViewId="0">
      <selection activeCell="Q41" sqref="Q41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226</v>
      </c>
      <c r="D3" s="248"/>
      <c r="E3" s="6" t="s">
        <v>2</v>
      </c>
      <c r="F3" s="249">
        <f>'1106(18度C)'!D1+'1106(4度C)'!D1</f>
        <v>214764</v>
      </c>
      <c r="G3" s="250"/>
      <c r="H3" s="6" t="s">
        <v>3</v>
      </c>
      <c r="I3" s="251">
        <f>'1106(18度C)'!F1+'1106(4度C)'!F1</f>
        <v>6913191.3500000015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458.86114040716478</v>
      </c>
      <c r="F6" s="226" t="e">
        <f>AVERAGE(#REF!,D13:K13)</f>
        <v>#REF!</v>
      </c>
      <c r="G6" s="227">
        <f>AVERAGE(D13:K13)</f>
        <v>195.74679240597047</v>
      </c>
      <c r="H6" s="228"/>
      <c r="I6" s="227">
        <f>AVERAGE(L13:O13)</f>
        <v>95.292115711854791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404.6434987254728</v>
      </c>
      <c r="F7" s="230" t="e">
        <f>AVERAGE(#REF!,D14:K14)</f>
        <v>#REF!</v>
      </c>
      <c r="G7" s="217">
        <f>AVERAGE(D14:K14)</f>
        <v>174.95445843324984</v>
      </c>
      <c r="H7" s="218"/>
      <c r="I7" s="217">
        <f>AVERAGE(L14:O14)</f>
        <v>84.152732641359535</v>
      </c>
      <c r="J7" s="218"/>
      <c r="K7" s="217">
        <f>AVERAGE(D28:O28)</f>
        <v>519.62296719788969</v>
      </c>
      <c r="L7" s="218"/>
      <c r="M7" s="217">
        <f>AVERAGE(P28:X28)</f>
        <v>693.43320570684671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0.88215759423777551</v>
      </c>
      <c r="F8" s="222" t="e">
        <f>AVERAGE(D15:K15,#REF!)</f>
        <v>#REF!</v>
      </c>
      <c r="G8" s="223">
        <f>AVERAGE(D15:K15)</f>
        <v>0.88764620586550713</v>
      </c>
      <c r="H8" s="224"/>
      <c r="I8" s="223">
        <f>AVERAGE(L15:O15)</f>
        <v>0.8831006379990507</v>
      </c>
      <c r="J8" s="224"/>
      <c r="K8" s="223">
        <f>AVERAGE(D29:O29)</f>
        <v>0.87838977984760314</v>
      </c>
      <c r="L8" s="224"/>
      <c r="M8" s="223">
        <f>AVERAGE(P29:X29)</f>
        <v>0.87937126060068282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90.740740740740733</v>
      </c>
      <c r="G13" s="23">
        <v>85.470085470085479</v>
      </c>
      <c r="H13" s="23">
        <v>147.94520547945206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97.560975609756099</v>
      </c>
      <c r="O13" s="24">
        <v>93.023255813953483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102.4768040536504</v>
      </c>
      <c r="E14" s="27">
        <v>70.872606373884096</v>
      </c>
      <c r="F14" s="27">
        <v>80.074481120456568</v>
      </c>
      <c r="G14" s="27">
        <v>75.487894395231379</v>
      </c>
      <c r="H14" s="27">
        <v>131.1449924181826</v>
      </c>
      <c r="I14" s="27">
        <v>220.47442283172873</v>
      </c>
      <c r="J14" s="27" t="s">
        <v>36</v>
      </c>
      <c r="K14" s="54">
        <v>544.150007839615</v>
      </c>
      <c r="L14" s="26" t="s">
        <v>36</v>
      </c>
      <c r="M14" s="66" t="s">
        <v>36</v>
      </c>
      <c r="N14" s="27">
        <v>86.164951582257345</v>
      </c>
      <c r="O14" s="28">
        <v>82.14051370046171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0.88993014046591135</v>
      </c>
      <c r="E15" s="31">
        <f t="shared" si="0"/>
        <v>0.88590757967355116</v>
      </c>
      <c r="F15" s="31">
        <f t="shared" si="0"/>
        <v>0.88245346540911329</v>
      </c>
      <c r="G15" s="31">
        <f t="shared" si="0"/>
        <v>0.88320836442420703</v>
      </c>
      <c r="H15" s="31">
        <f t="shared" si="0"/>
        <v>0.88644300430808609</v>
      </c>
      <c r="I15" s="31">
        <f t="shared" si="0"/>
        <v>0.87866420704498938</v>
      </c>
      <c r="J15" s="31" t="s">
        <v>36</v>
      </c>
      <c r="K15" s="55">
        <f t="shared" ref="K15" si="1">K14/K13</f>
        <v>0.90691667973269163</v>
      </c>
      <c r="L15" s="30" t="s">
        <v>36</v>
      </c>
      <c r="M15" s="67" t="s">
        <v>36</v>
      </c>
      <c r="N15" s="31">
        <f t="shared" ref="N15:O15" si="2">N14/N13</f>
        <v>0.88319075371813782</v>
      </c>
      <c r="O15" s="32">
        <f t="shared" si="2"/>
        <v>0.88301052227996346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0.25001157407407409</v>
      </c>
      <c r="E16" s="2">
        <v>0.25012731481481482</v>
      </c>
      <c r="F16" s="2">
        <v>0.2502314814814815</v>
      </c>
      <c r="G16" s="2">
        <v>0.25</v>
      </c>
      <c r="H16" s="2">
        <v>0.25</v>
      </c>
      <c r="I16" s="2">
        <v>0.25020833333333331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0.55309027777777775</v>
      </c>
      <c r="E17" s="2">
        <v>0.58194444444444449</v>
      </c>
      <c r="F17" s="2">
        <v>0.58750000000000002</v>
      </c>
      <c r="G17" s="2">
        <v>0.62083333333333335</v>
      </c>
      <c r="H17" s="2">
        <v>0.62159722222222225</v>
      </c>
      <c r="I17" s="2">
        <v>0.57638888888888884</v>
      </c>
      <c r="J17" s="2" t="s">
        <v>36</v>
      </c>
      <c r="K17" s="2">
        <v>0.31111111111111112</v>
      </c>
      <c r="L17" s="1" t="s">
        <v>36</v>
      </c>
      <c r="M17" s="68" t="s">
        <v>36</v>
      </c>
      <c r="N17" s="2">
        <v>0.88914351851851847</v>
      </c>
      <c r="O17" s="3">
        <v>0.88472222222222219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21.6</v>
      </c>
      <c r="G18" s="34">
        <v>23.4</v>
      </c>
      <c r="H18" s="34">
        <v>20.857142857142858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20.5</v>
      </c>
      <c r="O18" s="35">
        <v>21.5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183.09599205915899</v>
      </c>
      <c r="E28" s="27" t="s">
        <v>36</v>
      </c>
      <c r="F28" s="27" t="s">
        <v>36</v>
      </c>
      <c r="G28" s="27">
        <v>271.366580482882</v>
      </c>
      <c r="H28" s="27">
        <v>383.50686849359045</v>
      </c>
      <c r="I28" s="27">
        <v>370.02317457243947</v>
      </c>
      <c r="J28" s="27" t="s">
        <v>36</v>
      </c>
      <c r="K28" s="27" t="s">
        <v>36</v>
      </c>
      <c r="L28" s="27" t="s">
        <v>36</v>
      </c>
      <c r="M28" s="27">
        <v>691.21090002815367</v>
      </c>
      <c r="N28" s="27">
        <v>999.51390473844287</v>
      </c>
      <c r="O28" s="27">
        <v>738.64335001056031</v>
      </c>
      <c r="P28" s="26">
        <v>248.42736346864334</v>
      </c>
      <c r="Q28" s="27" t="s">
        <v>36</v>
      </c>
      <c r="R28" s="27" t="s">
        <v>36</v>
      </c>
      <c r="S28" s="27" t="s">
        <v>36</v>
      </c>
      <c r="T28" s="27">
        <v>773.83875055279566</v>
      </c>
      <c r="U28" s="27" t="s">
        <v>36</v>
      </c>
      <c r="V28" s="27">
        <v>677.13530498849718</v>
      </c>
      <c r="W28" s="27">
        <v>855.75900366860037</v>
      </c>
      <c r="X28" s="28">
        <v>912.00560585569701</v>
      </c>
    </row>
    <row r="29" spans="2:44" ht="40.15" customHeight="1">
      <c r="B29" s="205"/>
      <c r="C29" s="29" t="s">
        <v>38</v>
      </c>
      <c r="D29" s="31">
        <f>D28/D27</f>
        <v>0.86461996250158413</v>
      </c>
      <c r="E29" s="31" t="s">
        <v>36</v>
      </c>
      <c r="F29" s="31" t="s">
        <v>36</v>
      </c>
      <c r="G29" s="31">
        <f>G28/G27</f>
        <v>0.86686546543142862</v>
      </c>
      <c r="H29" s="31">
        <f>H28/H27</f>
        <v>0.88501585036982411</v>
      </c>
      <c r="I29" s="31">
        <f>I28/I27</f>
        <v>0.88805561897385465</v>
      </c>
      <c r="J29" s="31" t="s">
        <v>36</v>
      </c>
      <c r="K29" s="31" t="s">
        <v>36</v>
      </c>
      <c r="L29" s="31" t="s">
        <v>36</v>
      </c>
      <c r="M29" s="31">
        <f>M28/M27</f>
        <v>0.89019585609686458</v>
      </c>
      <c r="N29" s="31">
        <f>N28/N27</f>
        <v>0.86914252585951557</v>
      </c>
      <c r="O29" s="31">
        <f>O28/O27</f>
        <v>0.88483317970015041</v>
      </c>
      <c r="P29" s="30">
        <f>P28/P27</f>
        <v>0.86949577214025164</v>
      </c>
      <c r="Q29" s="31" t="s">
        <v>36</v>
      </c>
      <c r="R29" s="31" t="s">
        <v>36</v>
      </c>
      <c r="S29" s="31" t="s">
        <v>36</v>
      </c>
      <c r="T29" s="31">
        <f>T28/T27</f>
        <v>0.88669023500841171</v>
      </c>
      <c r="U29" s="31" t="s">
        <v>36</v>
      </c>
      <c r="V29" s="31">
        <f>V28/V27</f>
        <v>0.88916757220711751</v>
      </c>
      <c r="W29" s="31">
        <f>W28/W27</f>
        <v>0.88292595616601621</v>
      </c>
      <c r="X29" s="32">
        <f>X28/X27</f>
        <v>0.86857676748161616</v>
      </c>
    </row>
    <row r="30" spans="2:44" ht="17.25" customHeight="1">
      <c r="B30" s="206" t="s">
        <v>39</v>
      </c>
      <c r="C30" s="14" t="s">
        <v>40</v>
      </c>
      <c r="D30" s="2">
        <v>0.39753472222222225</v>
      </c>
      <c r="E30" s="2" t="s">
        <v>36</v>
      </c>
      <c r="F30" s="2" t="s">
        <v>36</v>
      </c>
      <c r="G30" s="2">
        <v>0.39326388888888891</v>
      </c>
      <c r="H30" s="2">
        <v>0.25024305555555554</v>
      </c>
      <c r="I30" s="2">
        <v>0.31542824074074072</v>
      </c>
      <c r="J30" s="2" t="s">
        <v>36</v>
      </c>
      <c r="K30" s="2" t="s">
        <v>36</v>
      </c>
      <c r="L30" s="2" t="s">
        <v>36</v>
      </c>
      <c r="M30" s="2">
        <v>0.25024305555555554</v>
      </c>
      <c r="N30" s="2">
        <v>0.16666666666666666</v>
      </c>
      <c r="O30" s="2">
        <v>0.1668287037037037</v>
      </c>
      <c r="P30" s="1">
        <v>0.708587962962963</v>
      </c>
      <c r="Q30" s="2" t="s">
        <v>36</v>
      </c>
      <c r="R30" s="2" t="s">
        <v>36</v>
      </c>
      <c r="S30" s="2" t="s">
        <v>36</v>
      </c>
      <c r="T30" s="2">
        <v>0.70835648148148145</v>
      </c>
      <c r="U30" s="2" t="s">
        <v>36</v>
      </c>
      <c r="V30" s="2">
        <v>0.70843750000000005</v>
      </c>
      <c r="W30" s="2">
        <v>0.70833333333333337</v>
      </c>
      <c r="X30" s="3">
        <v>0.70843750000000005</v>
      </c>
    </row>
    <row r="31" spans="2:44" ht="17.25" customHeight="1">
      <c r="B31" s="203"/>
      <c r="C31" s="14" t="s">
        <v>41</v>
      </c>
      <c r="D31" s="2">
        <v>0.46458333333333335</v>
      </c>
      <c r="E31" s="2" t="s">
        <v>36</v>
      </c>
      <c r="F31" s="2" t="s">
        <v>36</v>
      </c>
      <c r="G31" s="2">
        <v>0.47792824074074075</v>
      </c>
      <c r="H31" s="2">
        <v>0.34930555555555554</v>
      </c>
      <c r="I31" s="2">
        <v>0.38263888888888886</v>
      </c>
      <c r="J31" s="2" t="s">
        <v>36</v>
      </c>
      <c r="K31" s="2" t="s">
        <v>36</v>
      </c>
      <c r="L31" s="2" t="s">
        <v>36</v>
      </c>
      <c r="M31" s="2">
        <v>0.44583333333333336</v>
      </c>
      <c r="N31" s="2">
        <v>0.43333333333333335</v>
      </c>
      <c r="O31" s="2">
        <v>0.39374999999999999</v>
      </c>
      <c r="P31" s="1">
        <v>0.84934027777777776</v>
      </c>
      <c r="Q31" s="2" t="s">
        <v>36</v>
      </c>
      <c r="R31" s="2" t="s">
        <v>36</v>
      </c>
      <c r="S31" s="2" t="s">
        <v>36</v>
      </c>
      <c r="T31" s="2">
        <v>0.86458333333333337</v>
      </c>
      <c r="U31" s="2" t="s">
        <v>36</v>
      </c>
      <c r="V31" s="2">
        <v>0.86944444444444446</v>
      </c>
      <c r="W31" s="2">
        <v>1.0037615740740742</v>
      </c>
      <c r="X31" s="3">
        <v>1.0072453703703703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C613-D877-4A0A-96B4-D1D3B6FC3968}">
  <sheetPr codeName="工作表14"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Q41" sqref="Q41"/>
      <selection pane="bottomLeft" activeCell="Q41" sqref="Q41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120248</v>
      </c>
      <c r="E1" s="76" t="s">
        <v>3</v>
      </c>
      <c r="F1" s="77">
        <f>SUM(G5:G208)</f>
        <v>2402161.7500000005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45967</v>
      </c>
      <c r="B2" s="323"/>
      <c r="C2" s="81" t="s">
        <v>34</v>
      </c>
      <c r="D2" s="82">
        <f>AVERAGE(N21,N38,N55,N72,N89,N106,N123,N140,N157,N174,N191,N208)</f>
        <v>592.04389990995514</v>
      </c>
      <c r="E2" s="82" t="s">
        <v>80</v>
      </c>
      <c r="F2" s="83">
        <f>F1/D1</f>
        <v>19.976729342691772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2363</v>
      </c>
      <c r="G5" s="94">
        <f t="shared" ref="G5:G6" si="0">E5*F5</f>
        <v>70535.55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3112.6234906695991</v>
      </c>
      <c r="N5" s="98">
        <f>M5/L5</f>
        <v>183.09549945115288</v>
      </c>
      <c r="O5" s="100">
        <f>L5-I5</f>
        <v>0</v>
      </c>
      <c r="P5" s="101">
        <f>N5-K5</f>
        <v>-28.669206431200053</v>
      </c>
      <c r="Q5" s="102">
        <f>N5/K5</f>
        <v>0.86461763629711086</v>
      </c>
      <c r="R5" s="272">
        <f>Q21</f>
        <v>0.86461996250158413</v>
      </c>
      <c r="S5" s="1">
        <v>0.39753472222222225</v>
      </c>
      <c r="T5" s="2">
        <v>0.42916666666666664</v>
      </c>
      <c r="U5" s="103">
        <v>6.450000000000049</v>
      </c>
      <c r="V5" s="104">
        <v>45.549999999999926</v>
      </c>
      <c r="W5" s="105"/>
      <c r="X5" s="106"/>
      <c r="Y5" s="274"/>
      <c r="Z5" s="275"/>
      <c r="AA5" s="108">
        <f>M5-J5</f>
        <v>-487.37650933040095</v>
      </c>
      <c r="AB5" s="109">
        <f>M5/J5</f>
        <v>0.86461763629711086</v>
      </c>
      <c r="AC5" s="289">
        <f>AB21</f>
        <v>0.86461996250158413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2312</v>
      </c>
      <c r="G6" s="94">
        <f t="shared" si="0"/>
        <v>68250.240000000005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3112.640239341807</v>
      </c>
      <c r="N6" s="98">
        <f>M6/L6</f>
        <v>183.09648466716513</v>
      </c>
      <c r="O6" s="100">
        <f>L6-I6</f>
        <v>0</v>
      </c>
      <c r="P6" s="101">
        <f>N6-K6</f>
        <v>-28.668221215187799</v>
      </c>
      <c r="Q6" s="102">
        <f>N6/K6</f>
        <v>0.86462228870605762</v>
      </c>
      <c r="R6" s="272"/>
      <c r="S6" s="1">
        <v>0.43363425925925925</v>
      </c>
      <c r="T6" s="2">
        <v>0.46458333333333335</v>
      </c>
      <c r="U6" s="103">
        <v>6.4333333333333531</v>
      </c>
      <c r="V6" s="104">
        <v>44.566666666666706</v>
      </c>
      <c r="W6" s="105">
        <v>0.46458333333333335</v>
      </c>
      <c r="X6" s="106">
        <v>0.50347222222222221</v>
      </c>
      <c r="Y6" s="264"/>
      <c r="Z6" s="265"/>
      <c r="AA6" s="110">
        <f>M6-J6</f>
        <v>-487.35976065819295</v>
      </c>
      <c r="AB6" s="111">
        <f>M6/J6</f>
        <v>0.86462228870605751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114"/>
      <c r="H9" s="115"/>
      <c r="I9" s="96"/>
      <c r="J9" s="97"/>
      <c r="K9" s="98"/>
      <c r="L9" s="99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3112.6318650057028</v>
      </c>
      <c r="N21" s="138">
        <f>M21/L21</f>
        <v>183.09599205915899</v>
      </c>
      <c r="O21" s="139">
        <f>L21-I21</f>
        <v>0</v>
      </c>
      <c r="P21" s="140">
        <f>N21-K21</f>
        <v>-28.66871382319394</v>
      </c>
      <c r="Q21" s="141">
        <f>N21/K21</f>
        <v>0.86461996250158413</v>
      </c>
      <c r="R21" s="273"/>
      <c r="S21" s="142">
        <f>S5</f>
        <v>0.39753472222222225</v>
      </c>
      <c r="T21" s="143">
        <f>INDEX(T5:T20,COUNTA(T5:T20))</f>
        <v>0.46458333333333335</v>
      </c>
      <c r="U21" s="144"/>
      <c r="V21" s="144"/>
      <c r="W21" s="145"/>
      <c r="X21" s="146"/>
      <c r="Y21" s="260"/>
      <c r="Z21" s="261"/>
      <c r="AA21" s="147">
        <f>M21-J21</f>
        <v>-487.36813499429718</v>
      </c>
      <c r="AB21" s="148">
        <f>M21/J21</f>
        <v>0.86461996250158413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1396</v>
      </c>
      <c r="G22" s="94">
        <f t="shared" ref="G22:G23" si="5">E22*F22</f>
        <v>35793.440000000002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3137.0786516854005</v>
      </c>
      <c r="N22" s="98">
        <f>M22/L22</f>
        <v>285.18896833503641</v>
      </c>
      <c r="O22" s="100">
        <f>L22-I22</f>
        <v>0</v>
      </c>
      <c r="P22" s="101">
        <f>N22-K22</f>
        <v>-42.083758937690845</v>
      </c>
      <c r="Q22" s="102">
        <f>N22/K22</f>
        <v>0.87141073657927792</v>
      </c>
      <c r="R22" s="271">
        <f>Q38</f>
        <v>0.86686546543142862</v>
      </c>
      <c r="S22" s="1">
        <v>0.39326388888888891</v>
      </c>
      <c r="T22" s="2">
        <v>0.41180555555555554</v>
      </c>
      <c r="U22" s="103">
        <v>6.2166666666667059</v>
      </c>
      <c r="V22" s="104">
        <v>26.699999999999939</v>
      </c>
      <c r="W22" s="105"/>
      <c r="X22" s="106"/>
      <c r="Y22" s="274"/>
      <c r="Z22" s="275"/>
      <c r="AA22" s="108">
        <f>M22-J22</f>
        <v>-462.92134831459953</v>
      </c>
      <c r="AB22" s="151">
        <f>M22/J22</f>
        <v>0.87141073657927792</v>
      </c>
      <c r="AC22" s="276">
        <f>AB38</f>
        <v>0.86686546543142873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4616</v>
      </c>
      <c r="G23" s="94">
        <f t="shared" si="5"/>
        <v>131879.12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3104.352699420886</v>
      </c>
      <c r="N23" s="98">
        <f>M23/L23</f>
        <v>258.69605828507383</v>
      </c>
      <c r="O23" s="100">
        <f>L23-I23</f>
        <v>0</v>
      </c>
      <c r="P23" s="101">
        <f>N23-K23</f>
        <v>-41.303941714926168</v>
      </c>
      <c r="Q23" s="102">
        <f>N23/K23</f>
        <v>0.86232019428357942</v>
      </c>
      <c r="R23" s="272"/>
      <c r="S23" s="1">
        <v>0.41597222222222224</v>
      </c>
      <c r="T23" s="2">
        <v>0.47792824074074075</v>
      </c>
      <c r="U23" s="103">
        <v>6.0000000000000586</v>
      </c>
      <c r="V23" s="104">
        <v>89.216666666666654</v>
      </c>
      <c r="W23" s="105">
        <v>0.47792824074074075</v>
      </c>
      <c r="X23" s="106">
        <v>0.51834490740740746</v>
      </c>
      <c r="Y23" s="264"/>
      <c r="Z23" s="265"/>
      <c r="AA23" s="110">
        <f>M23-J23</f>
        <v>-495.64730057911402</v>
      </c>
      <c r="AB23" s="102">
        <f>M23/J23</f>
        <v>0.86232019428357942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3120.7156755531432</v>
      </c>
      <c r="N38" s="138">
        <f>M38/L38</f>
        <v>271.366580482882</v>
      </c>
      <c r="O38" s="139">
        <f>L38-I38</f>
        <v>0</v>
      </c>
      <c r="P38" s="140">
        <f>N38-K38</f>
        <v>-41.676897777987563</v>
      </c>
      <c r="Q38" s="141">
        <f>N38/K38</f>
        <v>0.86686546543142862</v>
      </c>
      <c r="R38" s="273"/>
      <c r="S38" s="142">
        <f>S22</f>
        <v>0.39326388888888891</v>
      </c>
      <c r="T38" s="143">
        <f>INDEX(T22:T37,COUNTA(T22:T37))</f>
        <v>0.47792824074074075</v>
      </c>
      <c r="U38" s="144"/>
      <c r="V38" s="155"/>
      <c r="W38" s="134"/>
      <c r="X38" s="138"/>
      <c r="Y38" s="260"/>
      <c r="Z38" s="261"/>
      <c r="AA38" s="156">
        <f>M38-J38</f>
        <v>-479.28432444685677</v>
      </c>
      <c r="AB38" s="141">
        <f>M38/J38</f>
        <v>0.86686546543142873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1866</v>
      </c>
      <c r="G39" s="158">
        <f t="shared" ref="G39:G41" si="9">E39*F39</f>
        <v>26179.98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2301.3360739979439</v>
      </c>
      <c r="N39" s="162">
        <f>M39/L39</f>
        <v>383.55601233299063</v>
      </c>
      <c r="O39" s="164">
        <f>L39-I39</f>
        <v>0</v>
      </c>
      <c r="P39" s="165">
        <f>N39-K39</f>
        <v>-49.777321000342681</v>
      </c>
      <c r="Q39" s="151">
        <f>N39/K39</f>
        <v>0.88512925922997843</v>
      </c>
      <c r="R39" s="271">
        <f>Q55</f>
        <v>0.88501585036982411</v>
      </c>
      <c r="S39" s="166">
        <v>0.25024305555555554</v>
      </c>
      <c r="T39" s="167">
        <v>0.28402777777777777</v>
      </c>
      <c r="U39" s="168"/>
      <c r="V39" s="169">
        <v>48.650000000000013</v>
      </c>
      <c r="W39" s="167"/>
      <c r="X39" s="170"/>
      <c r="Y39" s="274"/>
      <c r="Z39" s="275"/>
      <c r="AA39" s="108">
        <f>M39-J39</f>
        <v>-298.66392600205609</v>
      </c>
      <c r="AB39" s="151">
        <f>M39/J39</f>
        <v>0.88512925922997843</v>
      </c>
      <c r="AC39" s="276">
        <f>AB55</f>
        <v>0.88501585036982411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1438</v>
      </c>
      <c r="G40" s="94">
        <f t="shared" si="9"/>
        <v>25495.74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2301.8230324588708</v>
      </c>
      <c r="N40" s="98">
        <f>M40/L40</f>
        <v>383.63717207647846</v>
      </c>
      <c r="O40" s="100">
        <f>L40-I40</f>
        <v>0</v>
      </c>
      <c r="P40" s="101">
        <f>N40-K40</f>
        <v>-49.69616125685485</v>
      </c>
      <c r="Q40" s="102">
        <f>N40/K40</f>
        <v>0.88531655094571959</v>
      </c>
      <c r="R40" s="272"/>
      <c r="S40" s="1">
        <v>0.28749999999999998</v>
      </c>
      <c r="T40" s="2">
        <v>0.31353009259259257</v>
      </c>
      <c r="U40" s="103">
        <v>4.9999999999999822</v>
      </c>
      <c r="V40" s="104">
        <v>37.483333333333334</v>
      </c>
      <c r="W40" s="105"/>
      <c r="X40" s="112"/>
      <c r="Y40" s="264"/>
      <c r="Z40" s="265"/>
      <c r="AA40" s="110">
        <f>M40-J40</f>
        <v>-298.17696754112922</v>
      </c>
      <c r="AB40" s="102">
        <f>M40/J40</f>
        <v>0.88531655094571948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1801</v>
      </c>
      <c r="G41" s="94">
        <f t="shared" si="9"/>
        <v>26096.49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2299.9645264278129</v>
      </c>
      <c r="N41" s="98">
        <f>M41/L41</f>
        <v>383.32742107130213</v>
      </c>
      <c r="O41" s="100">
        <f>L41-I41</f>
        <v>0</v>
      </c>
      <c r="P41" s="101">
        <f>N41-K41</f>
        <v>-50.005912262031188</v>
      </c>
      <c r="Q41" s="102">
        <f>N41/K41</f>
        <v>0.88460174093377419</v>
      </c>
      <c r="R41" s="272"/>
      <c r="S41" s="1">
        <v>0.31667824074074075</v>
      </c>
      <c r="T41" s="2">
        <v>0.34930555555555554</v>
      </c>
      <c r="U41" s="103">
        <v>4.5333333333333758</v>
      </c>
      <c r="V41" s="104">
        <v>46.983333333333299</v>
      </c>
      <c r="W41" s="105"/>
      <c r="X41" s="112"/>
      <c r="Y41" s="264"/>
      <c r="Z41" s="265"/>
      <c r="AA41" s="110">
        <f>M41-J41</f>
        <v>-300.03547357218713</v>
      </c>
      <c r="AB41" s="102">
        <f>M41/J41</f>
        <v>0.88460174093377419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2301.0412109615427</v>
      </c>
      <c r="N55" s="138">
        <f>M55/L55</f>
        <v>383.50686849359045</v>
      </c>
      <c r="O55" s="139">
        <f>L55-I55</f>
        <v>0</v>
      </c>
      <c r="P55" s="140">
        <f>N55-K55</f>
        <v>-49.826464839742869</v>
      </c>
      <c r="Q55" s="141">
        <f>N55/K55</f>
        <v>0.88501585036982411</v>
      </c>
      <c r="R55" s="273"/>
      <c r="S55" s="142">
        <f>S39</f>
        <v>0.25024305555555554</v>
      </c>
      <c r="T55" s="143">
        <f>INDEX(T39:T54,COUNTA(T39:T54))</f>
        <v>0.34930555555555554</v>
      </c>
      <c r="U55" s="144"/>
      <c r="V55" s="155"/>
      <c r="W55" s="134"/>
      <c r="X55" s="138"/>
      <c r="Y55" s="260"/>
      <c r="Z55" s="261"/>
      <c r="AA55" s="156">
        <f>M55-J55</f>
        <v>-298.95878903845733</v>
      </c>
      <c r="AB55" s="141">
        <f>M55/J55</f>
        <v>0.88501585036982411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1324</v>
      </c>
      <c r="G56" s="94">
        <f t="shared" ref="G56:G57" si="14">E56*F56</f>
        <v>25672.36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2220.0279459711192</v>
      </c>
      <c r="N56" s="98">
        <f>M56/L56</f>
        <v>370.00465766185317</v>
      </c>
      <c r="O56" s="100">
        <f>L56-I56</f>
        <v>0</v>
      </c>
      <c r="P56" s="101">
        <f>N56-K56</f>
        <v>-46.662009004813513</v>
      </c>
      <c r="Q56" s="102">
        <f>N56/K56</f>
        <v>0.88801117838844756</v>
      </c>
      <c r="R56" s="271">
        <f>Q72</f>
        <v>0.88805561897385465</v>
      </c>
      <c r="S56" s="1">
        <v>0.31542824074074072</v>
      </c>
      <c r="T56" s="2">
        <v>0.34027777777777779</v>
      </c>
      <c r="U56" s="103">
        <v>6.2166666666666259</v>
      </c>
      <c r="V56" s="104">
        <v>35.783333333333388</v>
      </c>
      <c r="W56" s="105"/>
      <c r="X56" s="170"/>
      <c r="Y56" s="274"/>
      <c r="Z56" s="275"/>
      <c r="AA56" s="108">
        <f>M56-J56</f>
        <v>-279.97205402888085</v>
      </c>
      <c r="AB56" s="151">
        <f>M56/J56</f>
        <v>0.88801117838844768</v>
      </c>
      <c r="AC56" s="276">
        <f>AB72</f>
        <v>0.88805561897385465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2071</v>
      </c>
      <c r="G57" s="94">
        <f t="shared" si="14"/>
        <v>40798.699999999997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2220.2501488981543</v>
      </c>
      <c r="N57" s="98">
        <f>M57/L57</f>
        <v>370.04169148302572</v>
      </c>
      <c r="O57" s="100">
        <f>L57-I57</f>
        <v>0</v>
      </c>
      <c r="P57" s="101">
        <f>N57-K57</f>
        <v>-46.62497518364097</v>
      </c>
      <c r="Q57" s="102">
        <f>N57/K57</f>
        <v>0.88810005955926163</v>
      </c>
      <c r="R57" s="272"/>
      <c r="S57" s="1">
        <v>0.34377314814814813</v>
      </c>
      <c r="T57" s="2">
        <v>0.38263888888888886</v>
      </c>
      <c r="U57" s="103">
        <v>5.0333333333332941</v>
      </c>
      <c r="V57" s="104">
        <v>55.966666666666647</v>
      </c>
      <c r="W57" s="105"/>
      <c r="X57" s="112"/>
      <c r="Y57" s="264"/>
      <c r="Z57" s="265"/>
      <c r="AA57" s="110">
        <f>M57-J57</f>
        <v>-279.74985110184571</v>
      </c>
      <c r="AB57" s="102">
        <f>M57/J57</f>
        <v>0.88810005955926175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2220.1390474346367</v>
      </c>
      <c r="N72" s="138">
        <f>M72/L72</f>
        <v>370.02317457243947</v>
      </c>
      <c r="O72" s="139">
        <f>L72-I72</f>
        <v>0</v>
      </c>
      <c r="P72" s="140">
        <f>N72-K72</f>
        <v>-46.643492094227213</v>
      </c>
      <c r="Q72" s="141">
        <f>N72/K72</f>
        <v>0.88805561897385465</v>
      </c>
      <c r="R72" s="273"/>
      <c r="S72" s="142">
        <f>S56</f>
        <v>0.31542824074074072</v>
      </c>
      <c r="T72" s="143">
        <f>INDEX(T56:T71,COUNTA(T56:T71))</f>
        <v>0.38263888888888886</v>
      </c>
      <c r="U72" s="144"/>
      <c r="V72" s="155"/>
      <c r="W72" s="134"/>
      <c r="X72" s="138"/>
      <c r="Y72" s="260"/>
      <c r="Z72" s="261"/>
      <c r="AA72" s="156">
        <f>M72-J72</f>
        <v>-279.86095256536328</v>
      </c>
      <c r="AB72" s="141">
        <f>M72/J72</f>
        <v>0.88805561897385465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2926</v>
      </c>
      <c r="G73" s="158">
        <f t="shared" ref="G73:G76" si="18">E73*F73</f>
        <v>62762.7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2943.1684828164271</v>
      </c>
      <c r="N73" s="162">
        <f>M73/L73</f>
        <v>735.79212070410676</v>
      </c>
      <c r="O73" s="164">
        <f>L73-I73</f>
        <v>0</v>
      </c>
      <c r="P73" s="165">
        <f>N73-K73</f>
        <v>-89.207879295893235</v>
      </c>
      <c r="Q73" s="151">
        <f>N73/K73</f>
        <v>0.8918692372170991</v>
      </c>
      <c r="R73" s="271">
        <f>Q89</f>
        <v>0.89019585609686458</v>
      </c>
      <c r="S73" s="166">
        <v>0.25024305555555554</v>
      </c>
      <c r="T73" s="167">
        <v>0.29166666666666669</v>
      </c>
      <c r="U73" s="168"/>
      <c r="V73" s="169">
        <v>59.650000000000048</v>
      </c>
      <c r="W73" s="172"/>
      <c r="X73" s="150"/>
      <c r="Y73" s="274"/>
      <c r="Z73" s="275"/>
      <c r="AA73" s="108">
        <f>M73-J73</f>
        <v>-356.83151718357294</v>
      </c>
      <c r="AB73" s="151">
        <f>M73/J73</f>
        <v>0.8918692372170991</v>
      </c>
      <c r="AC73" s="276">
        <f>AB89</f>
        <v>0.89019585609686458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3230</v>
      </c>
      <c r="G74" s="94">
        <f t="shared" si="18"/>
        <v>57784.700000000004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2938.5898407884761</v>
      </c>
      <c r="N74" s="98">
        <f>M74/L74</f>
        <v>734.64746019711902</v>
      </c>
      <c r="O74" s="100">
        <f>L74-I74</f>
        <v>0</v>
      </c>
      <c r="P74" s="101">
        <f>N74-K74</f>
        <v>-90.352539802880983</v>
      </c>
      <c r="Q74" s="102">
        <f>N74/K74</f>
        <v>0.89048176993590189</v>
      </c>
      <c r="R74" s="272"/>
      <c r="S74" s="1">
        <v>0.29517361111111112</v>
      </c>
      <c r="T74" s="2">
        <v>0.34097222222222223</v>
      </c>
      <c r="U74" s="103">
        <v>5.0499999999999901</v>
      </c>
      <c r="V74" s="104">
        <v>65.95</v>
      </c>
      <c r="W74" s="105"/>
      <c r="X74" s="106"/>
      <c r="Y74" s="264"/>
      <c r="Z74" s="265"/>
      <c r="AA74" s="110">
        <f>M74-J74</f>
        <v>-361.41015921152393</v>
      </c>
      <c r="AB74" s="102">
        <f>M74/J74</f>
        <v>0.89048176993590189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1299</v>
      </c>
      <c r="G75" s="94">
        <f t="shared" si="18"/>
        <v>28941.72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2935.5932203389839</v>
      </c>
      <c r="N75" s="98">
        <f>M75/L75</f>
        <v>587.11864406779682</v>
      </c>
      <c r="O75" s="100">
        <f>L75-I75</f>
        <v>0</v>
      </c>
      <c r="P75" s="101">
        <f>N75-K75</f>
        <v>-72.881355932203178</v>
      </c>
      <c r="Q75" s="102">
        <f>N75/K75</f>
        <v>0.88957370313302553</v>
      </c>
      <c r="R75" s="272"/>
      <c r="S75" s="1">
        <v>0.34545138888888888</v>
      </c>
      <c r="T75" s="2">
        <v>0.36388888888888887</v>
      </c>
      <c r="U75" s="103">
        <v>6.4499999999999691</v>
      </c>
      <c r="V75" s="104">
        <v>26.549999999999994</v>
      </c>
      <c r="W75" s="105"/>
      <c r="X75" s="106"/>
      <c r="Y75" s="264"/>
      <c r="Z75" s="265"/>
      <c r="AA75" s="110">
        <f>M75-J75</f>
        <v>-364.40677966101612</v>
      </c>
      <c r="AB75" s="102">
        <f>M75/J75</f>
        <v>0.88957370313302542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5455</v>
      </c>
      <c r="G76" s="94">
        <f t="shared" si="18"/>
        <v>90880.3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2933.2337565347257</v>
      </c>
      <c r="N76" s="98">
        <f>M76/L76</f>
        <v>733.30843913368142</v>
      </c>
      <c r="O76" s="100">
        <f>L76-I76</f>
        <v>0</v>
      </c>
      <c r="P76" s="101">
        <f>N76-K76</f>
        <v>-91.691560866318582</v>
      </c>
      <c r="Q76" s="102">
        <f>N76/K76</f>
        <v>0.88885871410143202</v>
      </c>
      <c r="R76" s="272"/>
      <c r="S76" s="1">
        <v>0.36834490740740738</v>
      </c>
      <c r="T76" s="2">
        <v>0.44583333333333336</v>
      </c>
      <c r="U76" s="103">
        <v>6.4166666666666572</v>
      </c>
      <c r="V76" s="104">
        <v>111.5833333333334</v>
      </c>
      <c r="W76" s="105"/>
      <c r="X76" s="106"/>
      <c r="Y76" s="264"/>
      <c r="Z76" s="265"/>
      <c r="AA76" s="110">
        <f>M76-J76</f>
        <v>-366.76624346527433</v>
      </c>
      <c r="AB76" s="102">
        <f>M76/J76</f>
        <v>0.88885871410143202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2937.6463251196533</v>
      </c>
      <c r="N89" s="138">
        <f>M89/L89</f>
        <v>691.21090002815367</v>
      </c>
      <c r="O89" s="139">
        <f>L89-I89</f>
        <v>0</v>
      </c>
      <c r="P89" s="140">
        <f>N89-K89</f>
        <v>-85.259688207140471</v>
      </c>
      <c r="Q89" s="141">
        <f>N89/K89</f>
        <v>0.89019585609686458</v>
      </c>
      <c r="R89" s="273"/>
      <c r="S89" s="142">
        <f>S73</f>
        <v>0.25024305555555554</v>
      </c>
      <c r="T89" s="143">
        <f>INDEX(T73:T88,COUNTA(T73:T88))</f>
        <v>0.44583333333333336</v>
      </c>
      <c r="U89" s="144"/>
      <c r="V89" s="155"/>
      <c r="W89" s="88"/>
      <c r="X89" s="90"/>
      <c r="Y89" s="260"/>
      <c r="Z89" s="261"/>
      <c r="AA89" s="156">
        <f>M89-J89</f>
        <v>-362.35367488034672</v>
      </c>
      <c r="AB89" s="141">
        <f>M89/J89</f>
        <v>0.89019585609686458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1727</v>
      </c>
      <c r="G90" s="158">
        <f t="shared" ref="G90:G93" si="23">E90*F90</f>
        <v>31396.86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3107.0464767616177</v>
      </c>
      <c r="N90" s="162">
        <f>M90/L90</f>
        <v>1035.6821589205392</v>
      </c>
      <c r="O90" s="164">
        <f>L90-I90</f>
        <v>0</v>
      </c>
      <c r="P90" s="165">
        <f>N90-K90</f>
        <v>-164.31784107946078</v>
      </c>
      <c r="Q90" s="151">
        <f>N90/K90</f>
        <v>0.86306846576711604</v>
      </c>
      <c r="R90" s="271">
        <f>Q106</f>
        <v>0.86914252585951557</v>
      </c>
      <c r="S90" s="166">
        <v>0.16666666666666666</v>
      </c>
      <c r="T90" s="167">
        <v>0.18982638888888889</v>
      </c>
      <c r="U90" s="168"/>
      <c r="V90" s="169">
        <v>33.350000000000016</v>
      </c>
      <c r="W90" s="172"/>
      <c r="X90" s="150"/>
      <c r="Y90" s="274"/>
      <c r="Z90" s="275"/>
      <c r="AA90" s="108">
        <f>M90-J90</f>
        <v>-492.95352323838233</v>
      </c>
      <c r="AB90" s="151">
        <f>M90/J90</f>
        <v>0.86306846576711604</v>
      </c>
      <c r="AC90" s="276">
        <f>AB106</f>
        <v>0.86914252585951557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2604</v>
      </c>
      <c r="G91" s="94">
        <f t="shared" si="23"/>
        <v>47340.72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3107.1925754060303</v>
      </c>
      <c r="N91" s="98">
        <f>M91/L91</f>
        <v>1035.7308584686768</v>
      </c>
      <c r="O91" s="100">
        <f>L91-I91</f>
        <v>0</v>
      </c>
      <c r="P91" s="101">
        <f>N91-K91</f>
        <v>-164.26914153132316</v>
      </c>
      <c r="Q91" s="102">
        <f>N91/K91</f>
        <v>0.86310904872389738</v>
      </c>
      <c r="R91" s="272"/>
      <c r="S91" s="1">
        <v>0.19999999999999998</v>
      </c>
      <c r="T91" s="2">
        <v>0.23491898148148149</v>
      </c>
      <c r="U91" s="103">
        <v>14.649999999999972</v>
      </c>
      <c r="V91" s="104">
        <v>50.283333333333374</v>
      </c>
      <c r="W91" s="105"/>
      <c r="X91" s="106"/>
      <c r="Y91" s="264"/>
      <c r="Z91" s="265"/>
      <c r="AA91" s="110">
        <f>M91-J91</f>
        <v>-492.8074245939697</v>
      </c>
      <c r="AB91" s="102">
        <f>M91/J91</f>
        <v>0.86310904872389727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6712</v>
      </c>
      <c r="G92" s="94">
        <f t="shared" si="23"/>
        <v>95847.360000000001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3107.8070739549853</v>
      </c>
      <c r="N92" s="98">
        <f>M92/L92</f>
        <v>1035.9356913183285</v>
      </c>
      <c r="O92" s="100">
        <f>L92-I92</f>
        <v>0</v>
      </c>
      <c r="P92" s="101">
        <f>N92-K92</f>
        <v>-164.06430868167149</v>
      </c>
      <c r="Q92" s="102">
        <f>N92/K92</f>
        <v>0.86327974276527375</v>
      </c>
      <c r="R92" s="272"/>
      <c r="S92" s="1">
        <v>0.24542824074074074</v>
      </c>
      <c r="T92" s="2">
        <v>0.33541666666666664</v>
      </c>
      <c r="U92" s="103">
        <v>15.133333333333315</v>
      </c>
      <c r="V92" s="104">
        <v>129.58333333333329</v>
      </c>
      <c r="W92" s="105"/>
      <c r="X92" s="106"/>
      <c r="Y92" s="264"/>
      <c r="Z92" s="265"/>
      <c r="AA92" s="110">
        <f>M92-J92</f>
        <v>-492.1929260450147</v>
      </c>
      <c r="AB92" s="102">
        <f>M92/J92</f>
        <v>0.86327974276527364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5607</v>
      </c>
      <c r="G93" s="94">
        <f t="shared" si="23"/>
        <v>78666.209999999992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2672.1207307386812</v>
      </c>
      <c r="N93" s="98">
        <f>M93/L93</f>
        <v>890.70691024622704</v>
      </c>
      <c r="O93" s="100">
        <f>L93-I93</f>
        <v>0</v>
      </c>
      <c r="P93" s="101">
        <f>N93-K93</f>
        <v>-109.29308975377296</v>
      </c>
      <c r="Q93" s="102">
        <f>N93/K93</f>
        <v>0.89070691024622706</v>
      </c>
      <c r="R93" s="272"/>
      <c r="S93" s="1">
        <v>0.34590277777777778</v>
      </c>
      <c r="T93" s="2">
        <v>0.43333333333333335</v>
      </c>
      <c r="U93" s="103">
        <v>15.100000000000042</v>
      </c>
      <c r="V93" s="104">
        <v>125.90000000000002</v>
      </c>
      <c r="W93" s="105"/>
      <c r="X93" s="106"/>
      <c r="Y93" s="264"/>
      <c r="Z93" s="265"/>
      <c r="AA93" s="110">
        <f>M93-J93</f>
        <v>-327.87926926131877</v>
      </c>
      <c r="AB93" s="102">
        <f>M93/J93</f>
        <v>0.89070691024622706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2998.5417142153287</v>
      </c>
      <c r="N106" s="138">
        <f t="shared" ref="N106:N112" si="28">M106/L106</f>
        <v>999.51390473844287</v>
      </c>
      <c r="O106" s="139">
        <f t="shared" ref="O106:O112" si="29">L106-I106</f>
        <v>0</v>
      </c>
      <c r="P106" s="140">
        <f t="shared" ref="P106:P112" si="30">N106-K106</f>
        <v>-150.48609526155713</v>
      </c>
      <c r="Q106" s="141">
        <f t="shared" ref="Q106:Q112" si="31">N106/K106</f>
        <v>0.86914252585951557</v>
      </c>
      <c r="R106" s="273"/>
      <c r="S106" s="142">
        <f>S90</f>
        <v>0.16666666666666666</v>
      </c>
      <c r="T106" s="143">
        <f>INDEX(T90:T105,COUNTA(T90:T105))</f>
        <v>0.43333333333333335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-451.45828578467126</v>
      </c>
      <c r="AB106" s="141">
        <f t="shared" ref="AB106:AB112" si="33">M106/J106</f>
        <v>0.86914252585951557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1876</v>
      </c>
      <c r="G107" s="158">
        <f t="shared" ref="G107:G112" si="34">E107*F107</f>
        <v>46956.28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2903.5253654342209</v>
      </c>
      <c r="N107" s="162">
        <f t="shared" si="28"/>
        <v>725.88134135855523</v>
      </c>
      <c r="O107" s="164">
        <f t="shared" si="29"/>
        <v>0</v>
      </c>
      <c r="P107" s="165">
        <f t="shared" si="30"/>
        <v>-99.118658641444767</v>
      </c>
      <c r="Q107" s="151">
        <f t="shared" si="31"/>
        <v>0.87985617134370331</v>
      </c>
      <c r="R107" s="271">
        <f>Q123</f>
        <v>0.88483317970015041</v>
      </c>
      <c r="S107" s="166">
        <v>0.1668287037037037</v>
      </c>
      <c r="T107" s="167">
        <v>0.19375000000000001</v>
      </c>
      <c r="U107" s="168"/>
      <c r="V107" s="169">
        <v>38.76666666666668</v>
      </c>
      <c r="W107" s="167"/>
      <c r="X107" s="170"/>
      <c r="Y107" s="274"/>
      <c r="Z107" s="275"/>
      <c r="AA107" s="108">
        <f t="shared" si="32"/>
        <v>-396.47463456577907</v>
      </c>
      <c r="AB107" s="151">
        <f t="shared" si="33"/>
        <v>0.87985617134370331</v>
      </c>
      <c r="AC107" s="276">
        <f>AB123</f>
        <v>0.88483317970015041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1449</v>
      </c>
      <c r="G108" s="94">
        <f t="shared" si="34"/>
        <v>36877.049999999996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2906.0724233983296</v>
      </c>
      <c r="N108" s="98">
        <f t="shared" si="28"/>
        <v>726.51810584958241</v>
      </c>
      <c r="O108" s="100">
        <f t="shared" si="29"/>
        <v>0</v>
      </c>
      <c r="P108" s="101">
        <f t="shared" si="30"/>
        <v>-98.481894150417588</v>
      </c>
      <c r="Q108" s="102">
        <f t="shared" si="31"/>
        <v>0.8806280070904029</v>
      </c>
      <c r="R108" s="272"/>
      <c r="S108" s="1">
        <v>0.20561342592592594</v>
      </c>
      <c r="T108" s="2">
        <v>0.22638888888888889</v>
      </c>
      <c r="U108" s="103">
        <v>17.083333333333339</v>
      </c>
      <c r="V108" s="104">
        <v>29.916666666666654</v>
      </c>
      <c r="W108" s="105"/>
      <c r="X108" s="112"/>
      <c r="Y108" s="264"/>
      <c r="Z108" s="265"/>
      <c r="AA108" s="110">
        <f t="shared" si="32"/>
        <v>-393.92757660167035</v>
      </c>
      <c r="AB108" s="102">
        <f t="shared" si="33"/>
        <v>0.8806280070904029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368</v>
      </c>
      <c r="G109" s="94">
        <f t="shared" si="34"/>
        <v>9836.64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2911.6483516483518</v>
      </c>
      <c r="N109" s="98">
        <f t="shared" si="28"/>
        <v>727.91208791208794</v>
      </c>
      <c r="O109" s="100">
        <f t="shared" si="29"/>
        <v>0</v>
      </c>
      <c r="P109" s="101">
        <f t="shared" si="30"/>
        <v>-97.087912087912059</v>
      </c>
      <c r="Q109" s="102">
        <f t="shared" si="31"/>
        <v>0.88231768231768237</v>
      </c>
      <c r="R109" s="272"/>
      <c r="S109" s="1">
        <v>0.23778935185185185</v>
      </c>
      <c r="T109" s="2">
        <v>0.24305555555555555</v>
      </c>
      <c r="U109" s="103">
        <v>16.416666666666661</v>
      </c>
      <c r="V109" s="104">
        <v>7.583333333333333</v>
      </c>
      <c r="W109" s="105"/>
      <c r="X109" s="112"/>
      <c r="Y109" s="264"/>
      <c r="Z109" s="265"/>
      <c r="AA109" s="110">
        <f t="shared" si="32"/>
        <v>-388.35164835164824</v>
      </c>
      <c r="AB109" s="102">
        <f t="shared" si="33"/>
        <v>0.88231768231768237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2187</v>
      </c>
      <c r="G110" s="94">
        <f t="shared" si="34"/>
        <v>65610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2680.6945863125652</v>
      </c>
      <c r="N110" s="98">
        <f t="shared" si="28"/>
        <v>670.1736465781413</v>
      </c>
      <c r="O110" s="100">
        <f t="shared" si="29"/>
        <v>0</v>
      </c>
      <c r="P110" s="101">
        <f t="shared" si="30"/>
        <v>-79.826353421858698</v>
      </c>
      <c r="Q110" s="102">
        <f t="shared" si="31"/>
        <v>0.8935648621041884</v>
      </c>
      <c r="R110" s="272"/>
      <c r="S110" s="1">
        <v>0.25420138888888888</v>
      </c>
      <c r="T110" s="2">
        <v>0.28819444444444442</v>
      </c>
      <c r="U110" s="103">
        <v>16.04999999999999</v>
      </c>
      <c r="V110" s="104">
        <v>48.949999999999974</v>
      </c>
      <c r="W110" s="105"/>
      <c r="X110" s="106"/>
      <c r="Y110" s="264"/>
      <c r="Z110" s="265"/>
      <c r="AA110" s="110">
        <f t="shared" si="32"/>
        <v>-319.30541368743479</v>
      </c>
      <c r="AB110" s="102">
        <f t="shared" si="33"/>
        <v>0.8935648621041884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2046</v>
      </c>
      <c r="G111" s="94">
        <f t="shared" si="34"/>
        <v>50781.72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2905.5621301775113</v>
      </c>
      <c r="N111" s="98">
        <f t="shared" si="28"/>
        <v>726.39053254437783</v>
      </c>
      <c r="O111" s="100">
        <f t="shared" si="29"/>
        <v>0</v>
      </c>
      <c r="P111" s="101">
        <f t="shared" si="30"/>
        <v>-98.609467455622166</v>
      </c>
      <c r="Q111" s="102">
        <f t="shared" si="31"/>
        <v>0.88047337278106408</v>
      </c>
      <c r="R111" s="272"/>
      <c r="S111" s="1">
        <v>0.29930555555555555</v>
      </c>
      <c r="T111" s="2">
        <v>0.32864583333333336</v>
      </c>
      <c r="U111" s="103">
        <v>16.000000000000021</v>
      </c>
      <c r="V111" s="104">
        <v>42.25000000000005</v>
      </c>
      <c r="W111" s="105"/>
      <c r="X111" s="106"/>
      <c r="Y111" s="264"/>
      <c r="Z111" s="265"/>
      <c r="AA111" s="110">
        <f t="shared" si="32"/>
        <v>-394.43786982248866</v>
      </c>
      <c r="AB111" s="102">
        <f t="shared" si="33"/>
        <v>0.88047337278106408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3476</v>
      </c>
      <c r="G112" s="114">
        <f t="shared" si="34"/>
        <v>104280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2681.2941932719095</v>
      </c>
      <c r="N112" s="98">
        <f t="shared" si="28"/>
        <v>893.76473109063647</v>
      </c>
      <c r="O112" s="100">
        <f t="shared" si="29"/>
        <v>0</v>
      </c>
      <c r="P112" s="101">
        <f t="shared" si="30"/>
        <v>-106.23526890936353</v>
      </c>
      <c r="Q112" s="102">
        <f t="shared" si="31"/>
        <v>0.89376473109063648</v>
      </c>
      <c r="R112" s="272"/>
      <c r="S112" s="1">
        <v>0.3397337962962963</v>
      </c>
      <c r="T112" s="2">
        <v>0.39374999999999999</v>
      </c>
      <c r="U112" s="103">
        <v>15.966666666666631</v>
      </c>
      <c r="V112" s="104">
        <v>77.783333333333317</v>
      </c>
      <c r="W112" s="105"/>
      <c r="X112" s="3"/>
      <c r="Y112" s="264"/>
      <c r="Z112" s="265"/>
      <c r="AA112" s="110">
        <f t="shared" si="32"/>
        <v>-318.70580672809047</v>
      </c>
      <c r="AB112" s="102">
        <f t="shared" si="33"/>
        <v>0.89376473109063648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2831.4661750404812</v>
      </c>
      <c r="N123" s="138">
        <f t="shared" ref="N123:N128" si="39">M123/L123</f>
        <v>738.64335001056031</v>
      </c>
      <c r="O123" s="139">
        <f t="shared" ref="O123:O128" si="40">L123-I123</f>
        <v>0</v>
      </c>
      <c r="P123" s="140">
        <f t="shared" ref="P123:P128" si="41">N123-K123</f>
        <v>-96.139258685091818</v>
      </c>
      <c r="Q123" s="141">
        <f t="shared" ref="Q123:Q128" si="42">N123/K123</f>
        <v>0.88483317970015041</v>
      </c>
      <c r="R123" s="273"/>
      <c r="S123" s="142">
        <f>S107</f>
        <v>0.1668287037037037</v>
      </c>
      <c r="T123" s="143">
        <f>INDEX(T107:T122,COUNTA(T107:T122))</f>
        <v>0.39374999999999999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-368.53382495951882</v>
      </c>
      <c r="AB123" s="141">
        <f t="shared" ref="AB123:AB128" si="44">M123/J123</f>
        <v>0.88483317970015041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246</v>
      </c>
      <c r="G124" s="158">
        <f t="shared" ref="G124:G128" si="45">E124*F124</f>
        <v>3301.32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3185.611510791382</v>
      </c>
      <c r="N124" s="162">
        <f t="shared" si="39"/>
        <v>530.93525179856363</v>
      </c>
      <c r="O124" s="164">
        <f t="shared" si="40"/>
        <v>0</v>
      </c>
      <c r="P124" s="165">
        <f t="shared" si="41"/>
        <v>-69.064748201436373</v>
      </c>
      <c r="Q124" s="151">
        <f t="shared" si="42"/>
        <v>0.88489208633093941</v>
      </c>
      <c r="R124" s="271">
        <f>Q140</f>
        <v>0.86949577214025164</v>
      </c>
      <c r="S124" s="166">
        <v>0.708587962962963</v>
      </c>
      <c r="T124" s="167">
        <v>0.71180555555555558</v>
      </c>
      <c r="U124" s="168"/>
      <c r="V124" s="169">
        <v>4.6333333333333115</v>
      </c>
      <c r="W124" s="167"/>
      <c r="X124" s="170"/>
      <c r="Y124" s="274"/>
      <c r="Z124" s="275"/>
      <c r="AA124" s="108">
        <f t="shared" si="43"/>
        <v>-414.38848920861801</v>
      </c>
      <c r="AB124" s="151">
        <f t="shared" si="44"/>
        <v>0.88489208633093941</v>
      </c>
      <c r="AC124" s="276">
        <f>AB140</f>
        <v>0.86949577214025164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1759</v>
      </c>
      <c r="G125" s="94">
        <f t="shared" si="45"/>
        <v>45100.76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3136.4041604754848</v>
      </c>
      <c r="N125" s="98">
        <f t="shared" si="39"/>
        <v>285.1276509523168</v>
      </c>
      <c r="O125" s="100">
        <f t="shared" si="40"/>
        <v>0</v>
      </c>
      <c r="P125" s="101">
        <f t="shared" si="41"/>
        <v>-42.145076320410453</v>
      </c>
      <c r="Q125" s="102">
        <f t="shared" si="42"/>
        <v>0.87122337790985693</v>
      </c>
      <c r="R125" s="272"/>
      <c r="S125" s="1">
        <v>0.71621527777777783</v>
      </c>
      <c r="T125" s="2">
        <v>0.73958333333333337</v>
      </c>
      <c r="U125" s="103">
        <v>6.3500000000000334</v>
      </c>
      <c r="V125" s="104">
        <v>33.649999999999984</v>
      </c>
      <c r="W125" s="105"/>
      <c r="X125" s="112"/>
      <c r="Y125" s="264"/>
      <c r="Z125" s="265"/>
      <c r="AA125" s="110">
        <f t="shared" si="43"/>
        <v>-463.59583952451521</v>
      </c>
      <c r="AB125" s="102">
        <f t="shared" si="44"/>
        <v>0.87122337790985693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2171</v>
      </c>
      <c r="G126" s="94">
        <f t="shared" si="45"/>
        <v>64087.92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3112.5448028673841</v>
      </c>
      <c r="N126" s="98">
        <f t="shared" si="39"/>
        <v>183.09087075690493</v>
      </c>
      <c r="O126" s="100">
        <f t="shared" si="40"/>
        <v>0</v>
      </c>
      <c r="P126" s="101">
        <f t="shared" si="41"/>
        <v>-28.673835125447994</v>
      </c>
      <c r="Q126" s="102">
        <f t="shared" si="42"/>
        <v>0.86459577857427339</v>
      </c>
      <c r="R126" s="272"/>
      <c r="S126" s="1">
        <v>0.74385416666666671</v>
      </c>
      <c r="T126" s="2">
        <v>0.7729166666666667</v>
      </c>
      <c r="U126" s="103">
        <v>6.1500000000000021</v>
      </c>
      <c r="V126" s="104">
        <v>41.849999999999987</v>
      </c>
      <c r="W126" s="105"/>
      <c r="X126" s="112"/>
      <c r="Y126" s="264"/>
      <c r="Z126" s="265"/>
      <c r="AA126" s="110">
        <f t="shared" si="43"/>
        <v>-487.45519713261592</v>
      </c>
      <c r="AB126" s="102">
        <f t="shared" si="44"/>
        <v>0.86459577857427339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2284</v>
      </c>
      <c r="G127" s="94">
        <f t="shared" si="45"/>
        <v>68177.400000000009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3113.3661491859175</v>
      </c>
      <c r="N127" s="98">
        <f t="shared" si="39"/>
        <v>183.13918524623045</v>
      </c>
      <c r="O127" s="100">
        <f t="shared" si="40"/>
        <v>0</v>
      </c>
      <c r="P127" s="101">
        <f t="shared" si="41"/>
        <v>-28.625520636122474</v>
      </c>
      <c r="Q127" s="102">
        <f t="shared" si="42"/>
        <v>0.86482393032942162</v>
      </c>
      <c r="R127" s="272"/>
      <c r="S127" s="1">
        <v>0.77638888888888891</v>
      </c>
      <c r="T127" s="2">
        <v>0.8069560185185185</v>
      </c>
      <c r="U127" s="103">
        <v>4.9999999999999822</v>
      </c>
      <c r="V127" s="104">
        <v>44.016666666666623</v>
      </c>
      <c r="W127" s="105"/>
      <c r="X127" s="106"/>
      <c r="Y127" s="264"/>
      <c r="Z127" s="265"/>
      <c r="AA127" s="110">
        <f t="shared" si="43"/>
        <v>-486.63385081408251</v>
      </c>
      <c r="AB127" s="102">
        <f t="shared" si="44"/>
        <v>0.86482393032942151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2847</v>
      </c>
      <c r="G128" s="94">
        <f t="shared" si="45"/>
        <v>81338.789999999994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3102.9972752043614</v>
      </c>
      <c r="N128" s="98">
        <f t="shared" si="39"/>
        <v>258.58310626703013</v>
      </c>
      <c r="O128" s="100">
        <f t="shared" si="40"/>
        <v>0</v>
      </c>
      <c r="P128" s="101">
        <f t="shared" si="41"/>
        <v>-41.416893732969868</v>
      </c>
      <c r="Q128" s="102">
        <f t="shared" si="42"/>
        <v>0.86194368755676709</v>
      </c>
      <c r="R128" s="272"/>
      <c r="S128" s="1">
        <v>0.81111111111111112</v>
      </c>
      <c r="T128" s="2">
        <v>0.84934027777777776</v>
      </c>
      <c r="U128" s="103">
        <v>5.9833333333333627</v>
      </c>
      <c r="V128" s="104">
        <v>55.049999999999969</v>
      </c>
      <c r="W128" s="105"/>
      <c r="X128" s="106"/>
      <c r="Y128" s="264"/>
      <c r="Z128" s="265"/>
      <c r="AA128" s="110">
        <f t="shared" si="43"/>
        <v>-497.00272479563864</v>
      </c>
      <c r="AB128" s="102">
        <f t="shared" si="44"/>
        <v>0.86194368755676709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3130.1847797049058</v>
      </c>
      <c r="N140" s="138">
        <f>M140/L140</f>
        <v>248.42736346864334</v>
      </c>
      <c r="O140" s="139">
        <f>L140-I140</f>
        <v>0</v>
      </c>
      <c r="P140" s="140">
        <f>N140-K140</f>
        <v>-37.286922245642387</v>
      </c>
      <c r="Q140" s="141">
        <f>N140/K140</f>
        <v>0.86949577214025164</v>
      </c>
      <c r="R140" s="273"/>
      <c r="S140" s="142">
        <f>S124</f>
        <v>0.708587962962963</v>
      </c>
      <c r="T140" s="143">
        <f>INDEX(T124:T139,COUNTA(T124:T139))</f>
        <v>0.84934027777777776</v>
      </c>
      <c r="U140" s="144"/>
      <c r="V140" s="155"/>
      <c r="W140" s="134"/>
      <c r="X140" s="138"/>
      <c r="Y140" s="260"/>
      <c r="Z140" s="261"/>
      <c r="AA140" s="156">
        <f>M140-J140</f>
        <v>-469.81522029509415</v>
      </c>
      <c r="AB140" s="141">
        <f>M140/J140</f>
        <v>0.86949577214025164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2111</v>
      </c>
      <c r="G141" s="158">
        <f t="shared" ref="G141:G143" si="49">E141*F141</f>
        <v>46885.310000000005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2640.5837387074312</v>
      </c>
      <c r="N141" s="162">
        <f>M141/L141</f>
        <v>660.14593467685779</v>
      </c>
      <c r="O141" s="164">
        <f>L141-I141</f>
        <v>0</v>
      </c>
      <c r="P141" s="165">
        <f>N141-K141</f>
        <v>-89.854065323142208</v>
      </c>
      <c r="Q141" s="151">
        <f>N141/K141</f>
        <v>0.88019457956914371</v>
      </c>
      <c r="R141" s="271">
        <f>Q157</f>
        <v>0.88669023500841171</v>
      </c>
      <c r="S141" s="166">
        <v>0.70835648148148145</v>
      </c>
      <c r="T141" s="167">
        <v>0.7416666666666667</v>
      </c>
      <c r="U141" s="168"/>
      <c r="V141" s="169">
        <v>47.966666666666754</v>
      </c>
      <c r="W141" s="172"/>
      <c r="X141" s="150"/>
      <c r="Y141" s="274"/>
      <c r="Z141" s="275"/>
      <c r="AA141" s="108">
        <f>M141-J141</f>
        <v>-359.41626129256883</v>
      </c>
      <c r="AB141" s="151">
        <f>M141/J141</f>
        <v>0.88019457956914371</v>
      </c>
      <c r="AC141" s="276">
        <f>AB157</f>
        <v>0.8866902350084116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2961</v>
      </c>
      <c r="G142" s="94">
        <f t="shared" si="49"/>
        <v>49448.7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2935.7201872762339</v>
      </c>
      <c r="N142" s="98">
        <f>M142/L142</f>
        <v>978.5733957587446</v>
      </c>
      <c r="O142" s="100">
        <f>L142-I142</f>
        <v>0</v>
      </c>
      <c r="P142" s="101">
        <f>N142-K142</f>
        <v>-121.4266042412554</v>
      </c>
      <c r="Q142" s="102">
        <f>N142/K142</f>
        <v>0.88961217796249503</v>
      </c>
      <c r="R142" s="272"/>
      <c r="S142" s="1">
        <v>0.74616898148148147</v>
      </c>
      <c r="T142" s="2">
        <v>0.78819444444444442</v>
      </c>
      <c r="U142" s="103">
        <v>6.483333333333281</v>
      </c>
      <c r="V142" s="104">
        <v>60.516666666666637</v>
      </c>
      <c r="W142" s="105"/>
      <c r="X142" s="106"/>
      <c r="Y142" s="264"/>
      <c r="Z142" s="265"/>
      <c r="AA142" s="110">
        <f>M142-J142</f>
        <v>-364.2798127237661</v>
      </c>
      <c r="AB142" s="102">
        <f>M142/J142</f>
        <v>0.88961217796249514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5124</v>
      </c>
      <c r="G143" s="94">
        <f t="shared" si="49"/>
        <v>91668.36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2935.9223300970875</v>
      </c>
      <c r="N143" s="98">
        <f>M143/L143</f>
        <v>733.98058252427188</v>
      </c>
      <c r="O143" s="100">
        <f>L143-I143</f>
        <v>0</v>
      </c>
      <c r="P143" s="101">
        <f>N143-K143</f>
        <v>-91.019417475728119</v>
      </c>
      <c r="Q143" s="102">
        <f>N143/K143</f>
        <v>0.88967343336275384</v>
      </c>
      <c r="R143" s="272"/>
      <c r="S143" s="1">
        <v>0.79186342592592596</v>
      </c>
      <c r="T143" s="2">
        <v>0.86458333333333337</v>
      </c>
      <c r="U143" s="103">
        <v>5.2833333333334132</v>
      </c>
      <c r="V143" s="104">
        <v>104.71666666666667</v>
      </c>
      <c r="W143" s="105"/>
      <c r="X143" s="106"/>
      <c r="Y143" s="264"/>
      <c r="Z143" s="265"/>
      <c r="AA143" s="110">
        <f>M143-J143</f>
        <v>-364.07766990291248</v>
      </c>
      <c r="AB143" s="102">
        <f>M143/J143</f>
        <v>0.88967343336275384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2837.4087520269172</v>
      </c>
      <c r="N157" s="138">
        <f>M157/L157</f>
        <v>773.83875055279566</v>
      </c>
      <c r="O157" s="139">
        <f>L157-I157</f>
        <v>0</v>
      </c>
      <c r="P157" s="140">
        <f>N157-K157</f>
        <v>-98.888522174477089</v>
      </c>
      <c r="Q157" s="141">
        <f>N157/K157</f>
        <v>0.88669023500841171</v>
      </c>
      <c r="R157" s="273"/>
      <c r="S157" s="142">
        <f>S141</f>
        <v>0.70835648148148145</v>
      </c>
      <c r="T157" s="143">
        <f>INDEX(T141:T156,COUNTA(T141:T156))</f>
        <v>0.86458333333333337</v>
      </c>
      <c r="U157" s="144"/>
      <c r="V157" s="155"/>
      <c r="W157" s="88"/>
      <c r="X157" s="90"/>
      <c r="Y157" s="260"/>
      <c r="Z157" s="261"/>
      <c r="AA157" s="156">
        <f>M157-J157</f>
        <v>-362.59124797308277</v>
      </c>
      <c r="AB157" s="141">
        <f>M157/J157</f>
        <v>0.8866902350084116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1704</v>
      </c>
      <c r="G158" s="158">
        <f t="shared" ref="G158:G160" si="54">E158*F158</f>
        <v>37965.120000000003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2933.7159253945606</v>
      </c>
      <c r="N158" s="162">
        <f>M158/L158</f>
        <v>586.74318507891212</v>
      </c>
      <c r="O158" s="164">
        <f>L158-I158</f>
        <v>0</v>
      </c>
      <c r="P158" s="165">
        <f>N158-K158</f>
        <v>-73.25681492108788</v>
      </c>
      <c r="Q158" s="151">
        <f>N158/K158</f>
        <v>0.88900482587713958</v>
      </c>
      <c r="R158" s="271">
        <f>Q174</f>
        <v>0.88916757220711751</v>
      </c>
      <c r="S158" s="166">
        <v>0.70843750000000005</v>
      </c>
      <c r="T158" s="167">
        <v>0.73263888888888884</v>
      </c>
      <c r="U158" s="168"/>
      <c r="V158" s="169">
        <v>34.849999999999852</v>
      </c>
      <c r="W158" s="172"/>
      <c r="X158" s="150"/>
      <c r="Y158" s="274"/>
      <c r="Z158" s="275"/>
      <c r="AA158" s="108">
        <f>M158-J158</f>
        <v>-366.2840746054394</v>
      </c>
      <c r="AB158" s="151">
        <f>M158/J158</f>
        <v>0.88900482587713958</v>
      </c>
      <c r="AC158" s="276">
        <f>AB174</f>
        <v>0.8891675722071174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1087</v>
      </c>
      <c r="G159" s="94">
        <f t="shared" si="54"/>
        <v>19761.66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2933.4332833583408</v>
      </c>
      <c r="N159" s="98">
        <f>M159/L159</f>
        <v>733.35832083958519</v>
      </c>
      <c r="O159" s="100">
        <f>L159-I159</f>
        <v>0</v>
      </c>
      <c r="P159" s="101">
        <f>N159-K159</f>
        <v>-91.64167916041481</v>
      </c>
      <c r="Q159" s="102">
        <f>N159/K159</f>
        <v>0.88891917677525478</v>
      </c>
      <c r="R159" s="272"/>
      <c r="S159" s="1">
        <v>0.73611111111111116</v>
      </c>
      <c r="T159" s="2">
        <v>0.75155092592592587</v>
      </c>
      <c r="U159" s="103">
        <v>5.0000000000001421</v>
      </c>
      <c r="V159" s="104">
        <v>22.233333333333185</v>
      </c>
      <c r="W159" s="105"/>
      <c r="X159" s="106"/>
      <c r="Y159" s="264"/>
      <c r="Z159" s="265"/>
      <c r="AA159" s="110">
        <f>M159-J159</f>
        <v>-366.56671664165924</v>
      </c>
      <c r="AB159" s="102">
        <f>M159/J159</f>
        <v>0.88891917677525478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8024</v>
      </c>
      <c r="G160" s="94">
        <f t="shared" si="54"/>
        <v>133679.84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2935.60975609756</v>
      </c>
      <c r="N160" s="98">
        <f>M160/L160</f>
        <v>733.90243902438999</v>
      </c>
      <c r="O160" s="100">
        <f>L160-I160</f>
        <v>0</v>
      </c>
      <c r="P160" s="101">
        <f>N160-K160</f>
        <v>-91.097560975610008</v>
      </c>
      <c r="Q160" s="102">
        <f>N160/K160</f>
        <v>0.8895787139689576</v>
      </c>
      <c r="R160" s="272"/>
      <c r="S160" s="1">
        <v>0.75555555555555554</v>
      </c>
      <c r="T160" s="2">
        <v>0.86944444444444446</v>
      </c>
      <c r="U160" s="103">
        <v>5.7666666666667155</v>
      </c>
      <c r="V160" s="104">
        <v>164.00000000000006</v>
      </c>
      <c r="W160" s="105"/>
      <c r="X160" s="106"/>
      <c r="Y160" s="264"/>
      <c r="Z160" s="265"/>
      <c r="AA160" s="110">
        <f>M160-J160</f>
        <v>-364.39024390244003</v>
      </c>
      <c r="AB160" s="102">
        <f>M160/J160</f>
        <v>0.8895787139689576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2934.2529882834874</v>
      </c>
      <c r="N174" s="138">
        <f>M174/L174</f>
        <v>677.13530498849718</v>
      </c>
      <c r="O174" s="139">
        <f>L174-I174</f>
        <v>0</v>
      </c>
      <c r="P174" s="140">
        <f>N174-K174</f>
        <v>-84.403156549964365</v>
      </c>
      <c r="Q174" s="141">
        <f>N174/K174</f>
        <v>0.88916757220711751</v>
      </c>
      <c r="R174" s="273"/>
      <c r="S174" s="142">
        <f>S158</f>
        <v>0.70843750000000005</v>
      </c>
      <c r="T174" s="143">
        <f>INDEX(T158:T173,COUNTA(T158:T173))</f>
        <v>0.86944444444444446</v>
      </c>
      <c r="U174" s="144"/>
      <c r="V174" s="155"/>
      <c r="W174" s="88"/>
      <c r="X174" s="90"/>
      <c r="Y174" s="260"/>
      <c r="Z174" s="261"/>
      <c r="AA174" s="156">
        <f>M174-J174</f>
        <v>-365.74701171651259</v>
      </c>
      <c r="AB174" s="141">
        <f>M174/J174</f>
        <v>0.8891675722071174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1884</v>
      </c>
      <c r="G175" s="158">
        <f t="shared" ref="G175:G178" si="59">E175*F175</f>
        <v>26432.52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2672.340425531921</v>
      </c>
      <c r="N175" s="162">
        <f>M175/L175</f>
        <v>890.78014184397364</v>
      </c>
      <c r="O175" s="164">
        <f>L175-I175</f>
        <v>0</v>
      </c>
      <c r="P175" s="165">
        <f>N175-K175</f>
        <v>-109.21985815602636</v>
      </c>
      <c r="Q175" s="151">
        <f>N175/K175</f>
        <v>0.89078014184397358</v>
      </c>
      <c r="R175" s="271">
        <f>Q191</f>
        <v>0.88292595616601621</v>
      </c>
      <c r="S175" s="166">
        <v>0.70833333333333337</v>
      </c>
      <c r="T175" s="167">
        <v>0.7377083333333333</v>
      </c>
      <c r="U175" s="168"/>
      <c r="V175" s="169">
        <v>42.299999999999898</v>
      </c>
      <c r="W175" s="172"/>
      <c r="X175" s="150"/>
      <c r="Y175" s="274"/>
      <c r="Z175" s="275"/>
      <c r="AA175" s="108">
        <f>M175-J175</f>
        <v>-327.65957446807897</v>
      </c>
      <c r="AB175" s="151">
        <f>M175/J175</f>
        <v>0.89078014184397369</v>
      </c>
      <c r="AC175" s="276">
        <f>AB191</f>
        <v>0.88292595616601632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2025</v>
      </c>
      <c r="G176" s="94">
        <f t="shared" si="59"/>
        <v>36814.5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2672.2873900293248</v>
      </c>
      <c r="N176" s="98">
        <f>M176/L176</f>
        <v>668.0718475073312</v>
      </c>
      <c r="O176" s="100">
        <f>L176-I176</f>
        <v>0</v>
      </c>
      <c r="P176" s="101">
        <f>N176-K176</f>
        <v>-81.928152492668801</v>
      </c>
      <c r="Q176" s="102">
        <f>N176/K176</f>
        <v>0.89076246334310827</v>
      </c>
      <c r="R176" s="272"/>
      <c r="S176" s="1">
        <v>0.74791666666666667</v>
      </c>
      <c r="T176" s="2">
        <v>0.77949074074074076</v>
      </c>
      <c r="U176" s="103">
        <v>14.70000000000006</v>
      </c>
      <c r="V176" s="104">
        <v>45.466666666666683</v>
      </c>
      <c r="W176" s="105"/>
      <c r="X176" s="106"/>
      <c r="Y176" s="264"/>
      <c r="Z176" s="265"/>
      <c r="AA176" s="110">
        <f>M176-J176</f>
        <v>-327.7126099706752</v>
      </c>
      <c r="AB176" s="102">
        <f>M176/J176</f>
        <v>0.89076246334310827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4860</v>
      </c>
      <c r="G177" s="94">
        <f t="shared" si="59"/>
        <v>69400.800000000003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3107.6376554174062</v>
      </c>
      <c r="N177" s="98">
        <f>M177/L177</f>
        <v>1035.8792184724687</v>
      </c>
      <c r="O177" s="100">
        <f>L177-I177</f>
        <v>0</v>
      </c>
      <c r="P177" s="101">
        <f>N177-K177</f>
        <v>-164.12078152753134</v>
      </c>
      <c r="Q177" s="102">
        <f>N177/K177</f>
        <v>0.8632326820603905</v>
      </c>
      <c r="R177" s="272"/>
      <c r="S177" s="1">
        <v>0.78969907407407403</v>
      </c>
      <c r="T177" s="2">
        <v>0.85486111111111107</v>
      </c>
      <c r="U177" s="103">
        <v>14.6999999999999</v>
      </c>
      <c r="V177" s="104">
        <v>93.833333333333343</v>
      </c>
      <c r="W177" s="105">
        <v>0.85486111111111107</v>
      </c>
      <c r="X177" s="106">
        <v>0.90833333333333321</v>
      </c>
      <c r="Y177" s="264"/>
      <c r="Z177" s="265"/>
      <c r="AA177" s="110">
        <f>M177-J177</f>
        <v>-492.36234458259378</v>
      </c>
      <c r="AB177" s="102">
        <f>M177/J177</f>
        <v>0.86323268206039061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6121</v>
      </c>
      <c r="G178" s="94">
        <f t="shared" si="59"/>
        <v>85877.62999999999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2672.601576713153</v>
      </c>
      <c r="N178" s="98">
        <f>M178/L178</f>
        <v>890.86719223771763</v>
      </c>
      <c r="O178" s="100">
        <f>L178-I178</f>
        <v>0</v>
      </c>
      <c r="P178" s="101">
        <f>N178-K178</f>
        <v>-109.13280776228237</v>
      </c>
      <c r="Q178" s="102">
        <f>N178/K178</f>
        <v>0.8908671922377176</v>
      </c>
      <c r="R178" s="272"/>
      <c r="S178" s="1">
        <v>0.90833333333333321</v>
      </c>
      <c r="T178" s="2">
        <v>1.0037615740740742</v>
      </c>
      <c r="U178" s="103">
        <v>76.999999999999886</v>
      </c>
      <c r="V178" s="104">
        <v>137.416666666667</v>
      </c>
      <c r="W178" s="105"/>
      <c r="X178" s="106"/>
      <c r="Y178" s="264"/>
      <c r="Z178" s="265"/>
      <c r="AA178" s="110">
        <f>M178-J178</f>
        <v>-327.39842328684699</v>
      </c>
      <c r="AB178" s="102">
        <f>M178/J178</f>
        <v>0.89086719223771771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2781.2167619229513</v>
      </c>
      <c r="N191" s="138">
        <f t="shared" ref="N191:N197" si="63">M191/L191</f>
        <v>855.75900366860037</v>
      </c>
      <c r="O191" s="139">
        <f t="shared" ref="O191:O197" si="64">L191-I191</f>
        <v>0</v>
      </c>
      <c r="P191" s="140">
        <f t="shared" ref="P191:P197" si="65">N191-K191</f>
        <v>-113.47176556216891</v>
      </c>
      <c r="Q191" s="141">
        <f t="shared" ref="Q191:Q197" si="66">N191/K191</f>
        <v>0.88292595616601621</v>
      </c>
      <c r="R191" s="273"/>
      <c r="S191" s="142">
        <f>S175</f>
        <v>0.70833333333333337</v>
      </c>
      <c r="T191" s="143">
        <f>INDEX(T175:T190,COUNTA(T175:T190))</f>
        <v>1.0037615740740742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-368.78323807704874</v>
      </c>
      <c r="AB191" s="141">
        <f t="shared" ref="AB191:AB197" si="68">M191/J191</f>
        <v>0.88292595616601632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2168</v>
      </c>
      <c r="G192" s="158">
        <f t="shared" ref="G192:G197" si="69">E192*F192</f>
        <v>39414.239999999998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3108.2437275985676</v>
      </c>
      <c r="N192" s="162">
        <f t="shared" si="63"/>
        <v>1036.0812425328559</v>
      </c>
      <c r="O192" s="164">
        <f t="shared" si="64"/>
        <v>0</v>
      </c>
      <c r="P192" s="165">
        <f t="shared" si="65"/>
        <v>-163.91875746714413</v>
      </c>
      <c r="Q192" s="151">
        <f t="shared" si="66"/>
        <v>0.86340103544404656</v>
      </c>
      <c r="R192" s="271">
        <f>Q208</f>
        <v>0.86857676748161616</v>
      </c>
      <c r="S192" s="166">
        <v>0.70843750000000005</v>
      </c>
      <c r="T192" s="167">
        <v>0.73750000000000004</v>
      </c>
      <c r="U192" s="168"/>
      <c r="V192" s="169">
        <v>41.849999999999987</v>
      </c>
      <c r="W192" s="167"/>
      <c r="X192" s="170"/>
      <c r="Y192" s="274"/>
      <c r="Z192" s="275"/>
      <c r="AA192" s="173">
        <f t="shared" si="67"/>
        <v>-491.7562724014324</v>
      </c>
      <c r="AB192" s="151">
        <f t="shared" si="68"/>
        <v>0.86340103544404656</v>
      </c>
      <c r="AC192" s="276">
        <f>AB208</f>
        <v>0.86857676748161627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1628</v>
      </c>
      <c r="G193" s="94">
        <f t="shared" si="69"/>
        <v>29597.040000000001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3107.5291622481432</v>
      </c>
      <c r="N193" s="98">
        <f t="shared" si="63"/>
        <v>1035.8430540827144</v>
      </c>
      <c r="O193" s="100">
        <f t="shared" si="64"/>
        <v>0</v>
      </c>
      <c r="P193" s="101">
        <f t="shared" si="65"/>
        <v>-164.15694591728561</v>
      </c>
      <c r="Q193" s="102">
        <f t="shared" si="66"/>
        <v>0.86320254506892868</v>
      </c>
      <c r="R193" s="272"/>
      <c r="S193" s="1">
        <v>0.74791666666666667</v>
      </c>
      <c r="T193" s="2">
        <v>0.76974537037037039</v>
      </c>
      <c r="U193" s="103">
        <v>14.999999999999947</v>
      </c>
      <c r="V193" s="104">
        <v>31.433333333333344</v>
      </c>
      <c r="W193" s="105"/>
      <c r="X193" s="112"/>
      <c r="Y193" s="264"/>
      <c r="Z193" s="265"/>
      <c r="AA193" s="174">
        <f t="shared" si="67"/>
        <v>-492.47083775185683</v>
      </c>
      <c r="AB193" s="102">
        <f t="shared" si="68"/>
        <v>0.86320254506892868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2589</v>
      </c>
      <c r="G194" s="94">
        <f t="shared" si="69"/>
        <v>64258.98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2904.4562168900002</v>
      </c>
      <c r="N194" s="98">
        <f t="shared" si="63"/>
        <v>726.11405422250004</v>
      </c>
      <c r="O194" s="100">
        <f t="shared" si="64"/>
        <v>0</v>
      </c>
      <c r="P194" s="101">
        <f t="shared" si="65"/>
        <v>-98.885945777499956</v>
      </c>
      <c r="Q194" s="102">
        <f t="shared" si="66"/>
        <v>0.88013824754242431</v>
      </c>
      <c r="R194" s="272"/>
      <c r="S194" s="1">
        <v>0.77986111111111112</v>
      </c>
      <c r="T194" s="2">
        <v>0.81700231481481478</v>
      </c>
      <c r="U194" s="103">
        <v>14.566666666666652</v>
      </c>
      <c r="V194" s="104">
        <v>53.483333333333277</v>
      </c>
      <c r="W194" s="105"/>
      <c r="X194" s="112"/>
      <c r="Y194" s="264"/>
      <c r="Z194" s="265"/>
      <c r="AA194" s="174">
        <f t="shared" si="67"/>
        <v>-395.54378310999982</v>
      </c>
      <c r="AB194" s="102">
        <f t="shared" si="68"/>
        <v>0.88013824754242431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2118</v>
      </c>
      <c r="G195" s="94">
        <f t="shared" si="69"/>
        <v>53013.54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2906.9004956157137</v>
      </c>
      <c r="N195" s="98">
        <f t="shared" si="63"/>
        <v>726.72512390392842</v>
      </c>
      <c r="O195" s="100">
        <f t="shared" si="64"/>
        <v>0</v>
      </c>
      <c r="P195" s="101">
        <f t="shared" si="65"/>
        <v>-98.27487609607158</v>
      </c>
      <c r="Q195" s="102">
        <f t="shared" si="66"/>
        <v>0.88087893806536777</v>
      </c>
      <c r="R195" s="272"/>
      <c r="S195" s="1">
        <v>0.82728009259259261</v>
      </c>
      <c r="T195" s="2">
        <v>0.85763888888888884</v>
      </c>
      <c r="U195" s="103">
        <v>14.800000000000075</v>
      </c>
      <c r="V195" s="104">
        <v>43.716666666666569</v>
      </c>
      <c r="W195" s="105">
        <v>0.85763888888888884</v>
      </c>
      <c r="X195" s="106">
        <v>0.91113425925925928</v>
      </c>
      <c r="Y195" s="264"/>
      <c r="Z195" s="265"/>
      <c r="AA195" s="174">
        <f t="shared" si="67"/>
        <v>-393.09950438428632</v>
      </c>
      <c r="AB195" s="102">
        <f t="shared" si="68"/>
        <v>0.88087893806536777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1552</v>
      </c>
      <c r="G196" s="94">
        <f t="shared" si="69"/>
        <v>28215.360000000001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3107.4527252502785</v>
      </c>
      <c r="N196" s="98">
        <f t="shared" si="63"/>
        <v>1035.8175750834262</v>
      </c>
      <c r="O196" s="100">
        <f t="shared" si="64"/>
        <v>0</v>
      </c>
      <c r="P196" s="101">
        <f t="shared" si="65"/>
        <v>-164.18242491657384</v>
      </c>
      <c r="Q196" s="102">
        <f t="shared" si="66"/>
        <v>0.8631813125695218</v>
      </c>
      <c r="R196" s="272"/>
      <c r="S196" s="1">
        <v>0.91113425925925928</v>
      </c>
      <c r="T196" s="2">
        <v>0.93194444444444446</v>
      </c>
      <c r="U196" s="103">
        <v>77.033333333333445</v>
      </c>
      <c r="V196" s="104">
        <v>29.966666666666661</v>
      </c>
      <c r="W196" s="105"/>
      <c r="X196" s="106"/>
      <c r="Y196" s="264"/>
      <c r="Z196" s="265"/>
      <c r="AA196" s="174">
        <f t="shared" si="67"/>
        <v>-492.54727474972151</v>
      </c>
      <c r="AB196" s="102">
        <f t="shared" si="68"/>
        <v>0.8631813125695218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4836</v>
      </c>
      <c r="G197" s="114">
        <f t="shared" si="69"/>
        <v>69058.080000000002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3105.5297895112394</v>
      </c>
      <c r="N197" s="98">
        <f t="shared" si="63"/>
        <v>1035.1765965037464</v>
      </c>
      <c r="O197" s="100">
        <f t="shared" si="64"/>
        <v>0</v>
      </c>
      <c r="P197" s="101">
        <f t="shared" si="65"/>
        <v>-164.8234034962536</v>
      </c>
      <c r="Q197" s="102">
        <f t="shared" si="66"/>
        <v>0.862647163753122</v>
      </c>
      <c r="R197" s="272"/>
      <c r="S197" s="1">
        <v>0.94236111111111109</v>
      </c>
      <c r="T197" s="2">
        <v>1.0072453703703703</v>
      </c>
      <c r="U197" s="103">
        <v>14.999999999999947</v>
      </c>
      <c r="V197" s="104">
        <v>93.43333333333328</v>
      </c>
      <c r="W197" s="105"/>
      <c r="X197" s="3"/>
      <c r="Y197" s="264"/>
      <c r="Z197" s="265"/>
      <c r="AA197" s="174">
        <f t="shared" si="67"/>
        <v>-494.47021048876059</v>
      </c>
      <c r="AB197" s="102">
        <f t="shared" si="68"/>
        <v>0.86264716375312211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3040.0186861856569</v>
      </c>
      <c r="N208" s="138">
        <f>M208/L208</f>
        <v>912.00560585569701</v>
      </c>
      <c r="O208" s="139">
        <f>L208-I208</f>
        <v>0</v>
      </c>
      <c r="P208" s="140">
        <f>N208-K208</f>
        <v>-137.99439414430299</v>
      </c>
      <c r="Q208" s="141">
        <f>N208/K208</f>
        <v>0.86857676748161616</v>
      </c>
      <c r="R208" s="273"/>
      <c r="S208" s="142">
        <f>S192</f>
        <v>0.70843750000000005</v>
      </c>
      <c r="T208" s="143">
        <f>INDEX(T192:T207,COUNTA(T192:T207))</f>
        <v>1.0072453703703703</v>
      </c>
      <c r="U208" s="144"/>
      <c r="V208" s="155"/>
      <c r="W208" s="134"/>
      <c r="X208" s="138"/>
      <c r="Y208" s="260"/>
      <c r="Z208" s="261"/>
      <c r="AA208" s="176">
        <f>M208-J208</f>
        <v>-459.98131381434314</v>
      </c>
      <c r="AB208" s="141">
        <f>M208/J208</f>
        <v>0.86857676748161627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188" priority="1" operator="greaterThan">
      <formula>0</formula>
    </cfRule>
  </conditionalFormatting>
  <conditionalFormatting sqref="P5:P208 AA5:AA208">
    <cfRule type="cellIs" dxfId="187" priority="4" operator="lessThan">
      <formula>0</formula>
    </cfRule>
  </conditionalFormatting>
  <conditionalFormatting sqref="Q5:Q208 AB5:AB208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AC5:AC23 R5:R208 AC124:AC129">
    <cfRule type="cellIs" dxfId="184" priority="5" operator="lessThan">
      <formula>0.8</formula>
    </cfRule>
  </conditionalFormatting>
  <conditionalFormatting sqref="AC29:AC37">
    <cfRule type="cellIs" dxfId="183" priority="15" operator="lessThan">
      <formula>0.8</formula>
    </cfRule>
  </conditionalFormatting>
  <conditionalFormatting sqref="AC39:AC44">
    <cfRule type="cellIs" dxfId="182" priority="14" operator="lessThan">
      <formula>0.8</formula>
    </cfRule>
  </conditionalFormatting>
  <conditionalFormatting sqref="AC56:AC61">
    <cfRule type="cellIs" dxfId="181" priority="8" operator="lessThan">
      <formula>0.8</formula>
    </cfRule>
  </conditionalFormatting>
  <conditionalFormatting sqref="AC73">
    <cfRule type="cellIs" dxfId="180" priority="13" operator="lessThan">
      <formula>0.8</formula>
    </cfRule>
  </conditionalFormatting>
  <conditionalFormatting sqref="AC90">
    <cfRule type="cellIs" dxfId="179" priority="7" operator="lessThan">
      <formula>0.8</formula>
    </cfRule>
  </conditionalFormatting>
  <conditionalFormatting sqref="AC107:AC112">
    <cfRule type="cellIs" dxfId="178" priority="6" operator="lessThan">
      <formula>0.8</formula>
    </cfRule>
  </conditionalFormatting>
  <conditionalFormatting sqref="AC141">
    <cfRule type="cellIs" dxfId="177" priority="12" operator="lessThan">
      <formula>0.8</formula>
    </cfRule>
  </conditionalFormatting>
  <conditionalFormatting sqref="AC158">
    <cfRule type="cellIs" dxfId="176" priority="11" operator="lessThan">
      <formula>0.8</formula>
    </cfRule>
  </conditionalFormatting>
  <conditionalFormatting sqref="AC175">
    <cfRule type="cellIs" dxfId="175" priority="10" operator="lessThan">
      <formula>0.8</formula>
    </cfRule>
  </conditionalFormatting>
  <conditionalFormatting sqref="AC192:AC197">
    <cfRule type="cellIs" dxfId="174" priority="9" operator="lessThan">
      <formula>0.8</formula>
    </cfRule>
  </conditionalFormatting>
  <dataValidations count="1">
    <dataValidation type="list" allowBlank="1" showInputMessage="1" showErrorMessage="1" sqref="Y5:Z208" xr:uid="{C3F7553B-DE11-4077-8448-E06DB3E7687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DA2C-EACE-46E2-99A5-D789FF1DD427}">
  <sheetPr codeName="工作表15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41" sqref="Q41"/>
      <selection pane="bottomLeft" activeCell="Q41" sqref="Q41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94516</v>
      </c>
      <c r="E1" s="76" t="s">
        <v>3</v>
      </c>
      <c r="F1" s="77">
        <f>SUM(G5:G157)</f>
        <v>4511029.6000000015</v>
      </c>
      <c r="G1" s="78" t="s">
        <v>73</v>
      </c>
      <c r="H1" s="79">
        <f>L21+L38+L55+L72+L89+L106+L123+L140+L157</f>
        <v>167.85714285714286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45967</v>
      </c>
      <c r="B2" s="323"/>
      <c r="C2" s="81" t="s">
        <v>34</v>
      </c>
      <c r="D2" s="82">
        <f>AVERAGE(N21,N38,N55,N72,N89,N106,N123,N140,N157)</f>
        <v>154.7762971461631</v>
      </c>
      <c r="E2" s="82" t="s">
        <v>80</v>
      </c>
      <c r="F2" s="83">
        <f>F1/D1</f>
        <v>47.72768208557283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3699</v>
      </c>
      <c r="G5" s="158">
        <f t="shared" ref="G5:G6" si="0">E5*F5</f>
        <v>72870.3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1077.4658143862775</v>
      </c>
      <c r="N5" s="162">
        <f>M5/L5</f>
        <v>82.881985722021355</v>
      </c>
      <c r="O5" s="178">
        <f>L5-I5</f>
        <v>0</v>
      </c>
      <c r="P5" s="179">
        <f>N5-K5</f>
        <v>-9.4257065856709517</v>
      </c>
      <c r="Q5" s="131">
        <f>N5/K5</f>
        <v>0.89788817865523141</v>
      </c>
      <c r="R5" s="272">
        <f>Q21</f>
        <v>0.88993014046591135</v>
      </c>
      <c r="S5" s="166">
        <v>0.25001157407407409</v>
      </c>
      <c r="T5" s="167">
        <v>0.39305555555555555</v>
      </c>
      <c r="U5" s="168"/>
      <c r="V5" s="169">
        <v>205.98333333333329</v>
      </c>
      <c r="W5" s="86"/>
      <c r="X5" s="87"/>
      <c r="Y5" s="274"/>
      <c r="Z5" s="275"/>
      <c r="AA5" s="108">
        <f>M5-J5</f>
        <v>-122.53418561372246</v>
      </c>
      <c r="AB5" s="109">
        <f>M5/J5</f>
        <v>0.89788817865523129</v>
      </c>
      <c r="AC5" s="289">
        <f>AB21</f>
        <v>0.88993014046591135</v>
      </c>
    </row>
    <row r="6" spans="1:29" ht="15.75" customHeight="1">
      <c r="A6" s="280"/>
      <c r="B6" s="91" t="s">
        <v>153</v>
      </c>
      <c r="C6" s="262" t="s">
        <v>154</v>
      </c>
      <c r="D6" s="263"/>
      <c r="E6" s="92">
        <v>29.97</v>
      </c>
      <c r="F6" s="93">
        <v>2744</v>
      </c>
      <c r="G6" s="94">
        <f t="shared" si="0"/>
        <v>82237.679999999993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2304.2687193841857</v>
      </c>
      <c r="N6" s="98">
        <f>M6/L6</f>
        <v>115.21343596920929</v>
      </c>
      <c r="O6" s="100">
        <f>L6-I6</f>
        <v>0</v>
      </c>
      <c r="P6" s="101">
        <f>N6-K6</f>
        <v>-14.786564030790714</v>
      </c>
      <c r="Q6" s="102">
        <f>N6/K6</f>
        <v>0.88625719976314832</v>
      </c>
      <c r="R6" s="272"/>
      <c r="S6" s="1">
        <v>0.50347222222222221</v>
      </c>
      <c r="T6" s="2">
        <v>0.55309027777777775</v>
      </c>
      <c r="U6" s="103">
        <v>55.999999999999957</v>
      </c>
      <c r="V6" s="104">
        <v>71.449999999999974</v>
      </c>
      <c r="W6" s="2"/>
      <c r="X6" s="3"/>
      <c r="Y6" s="264"/>
      <c r="Z6" s="265"/>
      <c r="AA6" s="110">
        <f>M6-J6</f>
        <v>-295.73128061581428</v>
      </c>
      <c r="AB6" s="111">
        <f>M6/J6</f>
        <v>0.88625719976314832</v>
      </c>
      <c r="AC6" s="290"/>
    </row>
    <row r="7" spans="1:29" ht="15.75" customHeight="1">
      <c r="A7" s="280"/>
      <c r="B7" s="91"/>
      <c r="C7" s="262"/>
      <c r="D7" s="263"/>
      <c r="E7" s="92"/>
      <c r="F7" s="93"/>
      <c r="G7" s="94"/>
      <c r="H7" s="112"/>
      <c r="I7" s="96"/>
      <c r="J7" s="97"/>
      <c r="K7" s="98"/>
      <c r="L7" s="113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62"/>
      <c r="D8" s="263"/>
      <c r="E8" s="92"/>
      <c r="F8" s="93"/>
      <c r="G8" s="114"/>
      <c r="H8" s="11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114"/>
      <c r="H9" s="118"/>
      <c r="I9" s="96"/>
      <c r="J9" s="97"/>
      <c r="K9" s="98"/>
      <c r="L9" s="113"/>
      <c r="M9" s="97"/>
      <c r="N9" s="98"/>
      <c r="O9" s="119"/>
      <c r="P9" s="120"/>
      <c r="Q9" s="121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8"/>
      <c r="I10" s="96"/>
      <c r="J10" s="97"/>
      <c r="K10" s="98"/>
      <c r="L10" s="113"/>
      <c r="M10" s="97"/>
      <c r="N10" s="98"/>
      <c r="O10" s="119"/>
      <c r="P10" s="120"/>
      <c r="Q10" s="121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1690.8672668852316</v>
      </c>
      <c r="N21" s="138">
        <f>M21/L21</f>
        <v>102.4768040536504</v>
      </c>
      <c r="O21" s="139">
        <f>L21-I21</f>
        <v>0</v>
      </c>
      <c r="P21" s="140">
        <f>N21-K21</f>
        <v>-12.674711097864758</v>
      </c>
      <c r="Q21" s="141">
        <f>N21/K21</f>
        <v>0.88993014046591135</v>
      </c>
      <c r="R21" s="273"/>
      <c r="S21" s="142">
        <f>S5</f>
        <v>0.25001157407407409</v>
      </c>
      <c r="T21" s="143">
        <f>INDEX(T5:T20,COUNTA(T5:T20))</f>
        <v>0.55309027777777775</v>
      </c>
      <c r="U21" s="144"/>
      <c r="V21" s="144"/>
      <c r="W21" s="145"/>
      <c r="X21" s="146"/>
      <c r="Y21" s="260"/>
      <c r="Z21" s="261"/>
      <c r="AA21" s="147">
        <f>M21-J21</f>
        <v>-209.13273311476837</v>
      </c>
      <c r="AB21" s="148">
        <f>M21/J21</f>
        <v>0.88993014046591135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3690</v>
      </c>
      <c r="G22" s="158">
        <f t="shared" ref="G22:G25" si="5">E22*F22</f>
        <v>209481.30000000002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1773.8015756442776</v>
      </c>
      <c r="N22" s="162">
        <f>M22/L22</f>
        <v>70.95206302577111</v>
      </c>
      <c r="O22" s="164">
        <f>L22-I22</f>
        <v>0</v>
      </c>
      <c r="P22" s="165">
        <f>N22-K22</f>
        <v>-9.0479369742288895</v>
      </c>
      <c r="Q22" s="151">
        <f>N22/K22</f>
        <v>0.88690078782213888</v>
      </c>
      <c r="R22" s="271">
        <f>Q38</f>
        <v>0.88590757967355116</v>
      </c>
      <c r="S22" s="166">
        <v>0.25012731481481482</v>
      </c>
      <c r="T22" s="167">
        <v>0.33680555555555558</v>
      </c>
      <c r="U22" s="168"/>
      <c r="V22" s="169">
        <v>124.81666666666671</v>
      </c>
      <c r="W22" s="180"/>
      <c r="X22" s="162"/>
      <c r="Y22" s="274"/>
      <c r="Z22" s="275"/>
      <c r="AA22" s="108">
        <f>M22-J22</f>
        <v>-226.19842435572241</v>
      </c>
      <c r="AB22" s="151">
        <f>M22/J22</f>
        <v>0.88690078782213877</v>
      </c>
      <c r="AC22" s="349">
        <f>AB38</f>
        <v>0.88590757967355116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1381</v>
      </c>
      <c r="G23" s="94">
        <f t="shared" si="5"/>
        <v>71618.66</v>
      </c>
      <c r="H23" s="95"/>
      <c r="I23" s="96">
        <v>25</v>
      </c>
      <c r="J23" s="97">
        <v>2000</v>
      </c>
      <c r="K23" s="98">
        <f t="shared" ref="K23:K60" si="6">J23/I23</f>
        <v>80</v>
      </c>
      <c r="L23" s="99">
        <v>25</v>
      </c>
      <c r="M23" s="97">
        <f>F23/V23*60</f>
        <v>1759.8584070796467</v>
      </c>
      <c r="N23" s="98">
        <f>M23/L23</f>
        <v>70.394336283185865</v>
      </c>
      <c r="O23" s="100">
        <f>L23-I23</f>
        <v>0</v>
      </c>
      <c r="P23" s="101">
        <f>N23-K23</f>
        <v>-9.605663716814135</v>
      </c>
      <c r="Q23" s="102">
        <f>N23/K23</f>
        <v>0.87992920353982329</v>
      </c>
      <c r="R23" s="272"/>
      <c r="S23" s="1">
        <v>0.34097222222222223</v>
      </c>
      <c r="T23" s="2">
        <v>0.37366898148148148</v>
      </c>
      <c r="U23" s="103">
        <v>5.9999999999999787</v>
      </c>
      <c r="V23" s="104">
        <v>47.083333333333314</v>
      </c>
      <c r="W23" s="105"/>
      <c r="X23" s="106"/>
      <c r="Y23" s="264"/>
      <c r="Z23" s="265"/>
      <c r="AA23" s="110">
        <f>M23-J23</f>
        <v>-240.14159292035333</v>
      </c>
      <c r="AB23" s="102">
        <f>M23/J23</f>
        <v>0.87992920353982329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2407</v>
      </c>
      <c r="G24" s="94">
        <f t="shared" si="5"/>
        <v>186157.38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1772.749590834698</v>
      </c>
      <c r="N24" s="98">
        <f>M24/L24</f>
        <v>70.909983633387924</v>
      </c>
      <c r="O24" s="100">
        <f>L24-I24</f>
        <v>0</v>
      </c>
      <c r="P24" s="101">
        <f>N24-K24</f>
        <v>-9.0900163666120761</v>
      </c>
      <c r="Q24" s="102">
        <f>N24/K24</f>
        <v>0.88637479541734909</v>
      </c>
      <c r="R24" s="272"/>
      <c r="S24" s="1">
        <v>0.37708333333333333</v>
      </c>
      <c r="T24" s="2">
        <v>0.43365740740740738</v>
      </c>
      <c r="U24" s="103">
        <v>4.9166666666666625</v>
      </c>
      <c r="V24" s="104">
        <v>81.46666666666664</v>
      </c>
      <c r="W24" s="105">
        <v>0.43365740740740738</v>
      </c>
      <c r="X24" s="106">
        <v>0.47314814814814815</v>
      </c>
      <c r="Y24" s="264"/>
      <c r="Z24" s="265"/>
      <c r="AA24" s="110">
        <f>M24-J24</f>
        <v>-227.25040916530202</v>
      </c>
      <c r="AB24" s="102">
        <f>M24/J24</f>
        <v>0.88637479541734898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4650</v>
      </c>
      <c r="G25" s="94">
        <f t="shared" si="5"/>
        <v>276768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1780.8510638297867</v>
      </c>
      <c r="N25" s="98">
        <f>M25/L25</f>
        <v>71.234042553191472</v>
      </c>
      <c r="O25" s="100">
        <f>L25-I25</f>
        <v>0</v>
      </c>
      <c r="P25" s="101">
        <f>N25-K25</f>
        <v>-8.7659574468085282</v>
      </c>
      <c r="Q25" s="102">
        <f>N25/K25</f>
        <v>0.89042553191489338</v>
      </c>
      <c r="R25" s="272"/>
      <c r="S25" s="1">
        <v>0.47314814814814815</v>
      </c>
      <c r="T25" s="2">
        <v>0.58194444444444449</v>
      </c>
      <c r="U25" s="103">
        <v>56.86666666666671</v>
      </c>
      <c r="V25" s="104">
        <v>156.66666666666671</v>
      </c>
      <c r="W25" s="105"/>
      <c r="X25" s="106"/>
      <c r="Y25" s="264"/>
      <c r="Z25" s="265"/>
      <c r="AA25" s="110">
        <f>M25-J25</f>
        <v>-219.14893617021335</v>
      </c>
      <c r="AB25" s="102">
        <f>M25/J25</f>
        <v>0.89042553191489338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1771.8151593471023</v>
      </c>
      <c r="N38" s="138">
        <f t="shared" ref="N38:N43" si="10">M38/L38</f>
        <v>70.872606373884096</v>
      </c>
      <c r="O38" s="139">
        <f t="shared" ref="O38:O43" si="11">L38-I38</f>
        <v>0</v>
      </c>
      <c r="P38" s="140">
        <f t="shared" ref="P38:P43" si="12">N38-K38</f>
        <v>-9.1273936261159037</v>
      </c>
      <c r="Q38" s="141">
        <f t="shared" ref="Q38:Q43" si="13">N38/K38</f>
        <v>0.88590757967355116</v>
      </c>
      <c r="R38" s="273"/>
      <c r="S38" s="142">
        <f>S22</f>
        <v>0.25012731481481482</v>
      </c>
      <c r="T38" s="143">
        <f>INDEX(T22:T37,COUNTA(T22:T37))</f>
        <v>0.58194444444444449</v>
      </c>
      <c r="U38" s="144"/>
      <c r="V38" s="155"/>
      <c r="W38" s="134"/>
      <c r="X38" s="138"/>
      <c r="Y38" s="260"/>
      <c r="Z38" s="261"/>
      <c r="AA38" s="156">
        <f t="shared" ref="AA38:AA43" si="14">M38-J38</f>
        <v>-228.18484065289772</v>
      </c>
      <c r="AB38" s="141">
        <f t="shared" ref="AB38:AB43" si="15">M38/J38</f>
        <v>0.88590757967355116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4048</v>
      </c>
      <c r="G39" s="158">
        <f t="shared" ref="G39:G43" si="16">E39*F39</f>
        <v>231950.4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1590.9170305676857</v>
      </c>
      <c r="N39" s="162">
        <f t="shared" si="10"/>
        <v>63.636681222707431</v>
      </c>
      <c r="O39" s="164">
        <f t="shared" si="11"/>
        <v>0</v>
      </c>
      <c r="P39" s="165">
        <f t="shared" si="12"/>
        <v>-8.3633187772925695</v>
      </c>
      <c r="Q39" s="151">
        <f t="shared" si="13"/>
        <v>0.88384279475982541</v>
      </c>
      <c r="R39" s="271">
        <f>Q55</f>
        <v>0.88245346540911329</v>
      </c>
      <c r="S39" s="166">
        <v>0.2502314814814815</v>
      </c>
      <c r="T39" s="167">
        <v>0.35625000000000001</v>
      </c>
      <c r="U39" s="168"/>
      <c r="V39" s="169">
        <v>152.66666666666666</v>
      </c>
      <c r="W39" s="86"/>
      <c r="X39" s="87"/>
      <c r="Y39" s="274"/>
      <c r="Z39" s="275"/>
      <c r="AA39" s="108">
        <f t="shared" si="14"/>
        <v>-209.08296943231426</v>
      </c>
      <c r="AB39" s="151">
        <f t="shared" si="15"/>
        <v>0.88384279475982541</v>
      </c>
      <c r="AC39" s="349">
        <f>AB55</f>
        <v>0.88245346540911318</v>
      </c>
    </row>
    <row r="40" spans="1:29" ht="15.75" customHeight="1">
      <c r="A40" s="280"/>
      <c r="B40" s="152" t="s">
        <v>159</v>
      </c>
      <c r="C40" s="262" t="s">
        <v>166</v>
      </c>
      <c r="D40" s="263"/>
      <c r="E40" s="92">
        <v>47.37</v>
      </c>
      <c r="F40" s="103">
        <v>1648</v>
      </c>
      <c r="G40" s="94">
        <f t="shared" si="16"/>
        <v>78065.759999999995</v>
      </c>
      <c r="H40" s="95"/>
      <c r="I40" s="99">
        <v>21</v>
      </c>
      <c r="J40" s="97">
        <v>2000</v>
      </c>
      <c r="K40" s="98">
        <f t="shared" si="6"/>
        <v>95.238095238095241</v>
      </c>
      <c r="L40" s="99">
        <v>21</v>
      </c>
      <c r="M40" s="97">
        <f>F40/V40*60</f>
        <v>1763.0906389301626</v>
      </c>
      <c r="N40" s="98">
        <f t="shared" si="10"/>
        <v>83.956697091912503</v>
      </c>
      <c r="O40" s="100">
        <f t="shared" si="11"/>
        <v>0</v>
      </c>
      <c r="P40" s="101">
        <f t="shared" si="12"/>
        <v>-11.281398146182738</v>
      </c>
      <c r="Q40" s="102">
        <f t="shared" si="13"/>
        <v>0.8815453194650813</v>
      </c>
      <c r="R40" s="272"/>
      <c r="S40" s="1">
        <v>0.36041666666666666</v>
      </c>
      <c r="T40" s="2">
        <v>0.39936342592592594</v>
      </c>
      <c r="U40" s="103">
        <v>5.9999999999999787</v>
      </c>
      <c r="V40" s="104">
        <v>56.083333333333357</v>
      </c>
      <c r="W40" s="105"/>
      <c r="X40" s="106"/>
      <c r="Y40" s="264"/>
      <c r="Z40" s="265"/>
      <c r="AA40" s="110">
        <f t="shared" si="14"/>
        <v>-236.90936106983736</v>
      </c>
      <c r="AB40" s="102">
        <f t="shared" si="15"/>
        <v>0.8815453194650813</v>
      </c>
      <c r="AC40" s="291"/>
    </row>
    <row r="41" spans="1:29" ht="15.75" customHeight="1">
      <c r="A41" s="280"/>
      <c r="B41" s="152" t="s">
        <v>159</v>
      </c>
      <c r="C41" s="262" t="s">
        <v>209</v>
      </c>
      <c r="D41" s="263"/>
      <c r="E41" s="92">
        <v>59.36</v>
      </c>
      <c r="F41" s="103">
        <v>1469</v>
      </c>
      <c r="G41" s="94">
        <f t="shared" si="16"/>
        <v>87199.84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1765.1535380507335</v>
      </c>
      <c r="N41" s="98">
        <f t="shared" si="10"/>
        <v>88.257676902536673</v>
      </c>
      <c r="O41" s="100">
        <f t="shared" si="11"/>
        <v>0</v>
      </c>
      <c r="P41" s="101">
        <f t="shared" si="12"/>
        <v>-11.742323097463327</v>
      </c>
      <c r="Q41" s="102">
        <f t="shared" si="13"/>
        <v>0.88257676902536675</v>
      </c>
      <c r="R41" s="272"/>
      <c r="S41" s="1">
        <v>0.4035185185185185</v>
      </c>
      <c r="T41" s="2">
        <v>0.43819444444444444</v>
      </c>
      <c r="U41" s="103">
        <v>5.9833333333332828</v>
      </c>
      <c r="V41" s="104">
        <v>49.933333333333358</v>
      </c>
      <c r="W41" s="105">
        <v>0.43819444444444444</v>
      </c>
      <c r="X41" s="106">
        <v>0.47783564814814816</v>
      </c>
      <c r="Y41" s="264"/>
      <c r="Z41" s="265"/>
      <c r="AA41" s="110">
        <f t="shared" si="14"/>
        <v>-234.84646194926654</v>
      </c>
      <c r="AB41" s="102">
        <f t="shared" si="15"/>
        <v>0.88257676902536675</v>
      </c>
      <c r="AC41" s="291"/>
    </row>
    <row r="42" spans="1:29" ht="15.75" customHeight="1">
      <c r="A42" s="280"/>
      <c r="B42" s="152" t="s">
        <v>156</v>
      </c>
      <c r="C42" s="262" t="s">
        <v>199</v>
      </c>
      <c r="D42" s="263"/>
      <c r="E42" s="92">
        <v>57.3</v>
      </c>
      <c r="F42" s="103">
        <v>732</v>
      </c>
      <c r="G42" s="94">
        <f t="shared" si="16"/>
        <v>41943.6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1762.6755852842807</v>
      </c>
      <c r="N42" s="98">
        <f t="shared" si="10"/>
        <v>88.133779264214041</v>
      </c>
      <c r="O42" s="100">
        <f t="shared" si="11"/>
        <v>0</v>
      </c>
      <c r="P42" s="101">
        <f t="shared" si="12"/>
        <v>-11.866220735785959</v>
      </c>
      <c r="Q42" s="102">
        <f t="shared" si="13"/>
        <v>0.88133779264214041</v>
      </c>
      <c r="R42" s="272"/>
      <c r="S42" s="1">
        <v>0.47783564814814816</v>
      </c>
      <c r="T42" s="2">
        <v>0.49513888888888891</v>
      </c>
      <c r="U42" s="103">
        <v>57.083333333333357</v>
      </c>
      <c r="V42" s="104">
        <v>24.916666666666671</v>
      </c>
      <c r="W42" s="105"/>
      <c r="X42" s="106"/>
      <c r="Y42" s="264"/>
      <c r="Z42" s="265"/>
      <c r="AA42" s="110">
        <f t="shared" si="14"/>
        <v>-237.32441471571929</v>
      </c>
      <c r="AB42" s="102">
        <f t="shared" si="15"/>
        <v>0.88133779264214041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3737</v>
      </c>
      <c r="G43" s="94">
        <f t="shared" si="16"/>
        <v>200901.12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1766.2071681764471</v>
      </c>
      <c r="N43" s="98">
        <f t="shared" si="10"/>
        <v>80.282144008020325</v>
      </c>
      <c r="O43" s="100">
        <f t="shared" si="11"/>
        <v>0</v>
      </c>
      <c r="P43" s="101">
        <f t="shared" si="12"/>
        <v>-10.626946901070582</v>
      </c>
      <c r="Q43" s="102">
        <f t="shared" si="13"/>
        <v>0.88310358408822365</v>
      </c>
      <c r="R43" s="272"/>
      <c r="S43" s="1">
        <v>0.49934027777777779</v>
      </c>
      <c r="T43" s="2">
        <v>0.58750000000000002</v>
      </c>
      <c r="U43" s="103">
        <v>6.0499999999999865</v>
      </c>
      <c r="V43" s="104">
        <v>126.95000000000002</v>
      </c>
      <c r="W43" s="105"/>
      <c r="X43" s="106"/>
      <c r="Y43" s="264"/>
      <c r="Z43" s="265"/>
      <c r="AA43" s="110">
        <f t="shared" si="14"/>
        <v>-233.79283182355289</v>
      </c>
      <c r="AB43" s="102">
        <f t="shared" si="15"/>
        <v>0.88310358408822354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21.6</v>
      </c>
      <c r="J55" s="137">
        <f t="shared" si="17"/>
        <v>1960</v>
      </c>
      <c r="K55" s="138">
        <f t="shared" ref="K55" si="18">J55/I55</f>
        <v>90.740740740740733</v>
      </c>
      <c r="L55" s="136">
        <f t="shared" ref="L55:M55" si="19">AVERAGE(L39:L54)</f>
        <v>21.6</v>
      </c>
      <c r="M55" s="137">
        <f t="shared" si="19"/>
        <v>1729.6087922018619</v>
      </c>
      <c r="N55" s="138">
        <f t="shared" ref="N55:N60" si="20">M55/L55</f>
        <v>80.074481120456568</v>
      </c>
      <c r="O55" s="139">
        <f t="shared" ref="O55:O60" si="21">L55-I55</f>
        <v>0</v>
      </c>
      <c r="P55" s="140">
        <f t="shared" ref="P55:P60" si="22">N55-K55</f>
        <v>-10.666259620284166</v>
      </c>
      <c r="Q55" s="141">
        <f t="shared" ref="Q55:Q60" si="23">N55/K55</f>
        <v>0.88245346540911329</v>
      </c>
      <c r="R55" s="273"/>
      <c r="S55" s="142">
        <f>S39</f>
        <v>0.2502314814814815</v>
      </c>
      <c r="T55" s="143">
        <f>INDEX(T39:T54,COUNTA(T39:T54))</f>
        <v>0.58750000000000002</v>
      </c>
      <c r="U55" s="144"/>
      <c r="V55" s="155"/>
      <c r="W55" s="187"/>
      <c r="X55" s="188"/>
      <c r="Y55" s="260"/>
      <c r="Z55" s="261"/>
      <c r="AA55" s="156">
        <f t="shared" ref="AA55:AA60" si="24">M55-J55</f>
        <v>-230.39120779813811</v>
      </c>
      <c r="AB55" s="141">
        <f t="shared" ref="AB55:AB60" si="25">M55/J55</f>
        <v>0.88245346540911318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1767</v>
      </c>
      <c r="G56" s="158">
        <f t="shared" ref="G56:G60" si="26">E56*F56</f>
        <v>104853.78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1764.0599001663904</v>
      </c>
      <c r="N56" s="162">
        <f t="shared" si="20"/>
        <v>73.502495840266263</v>
      </c>
      <c r="O56" s="164">
        <f t="shared" si="21"/>
        <v>0</v>
      </c>
      <c r="P56" s="165">
        <f t="shared" si="22"/>
        <v>-9.8308374930670652</v>
      </c>
      <c r="Q56" s="151">
        <f t="shared" si="23"/>
        <v>0.88202995008319518</v>
      </c>
      <c r="R56" s="271">
        <f>Q72</f>
        <v>0.88320836442420703</v>
      </c>
      <c r="S56" s="166">
        <v>0.25</v>
      </c>
      <c r="T56" s="167">
        <v>0.29173611111111108</v>
      </c>
      <c r="U56" s="168"/>
      <c r="V56" s="169">
        <v>60.099999999999966</v>
      </c>
      <c r="W56" s="167"/>
      <c r="X56" s="170"/>
      <c r="Y56" s="274"/>
      <c r="Z56" s="275"/>
      <c r="AA56" s="108">
        <f t="shared" si="24"/>
        <v>-235.94009983360957</v>
      </c>
      <c r="AB56" s="151">
        <f t="shared" si="25"/>
        <v>0.88202995008319518</v>
      </c>
      <c r="AC56" s="276">
        <f>AB72</f>
        <v>0.88320836442420714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3178</v>
      </c>
      <c r="G57" s="94">
        <f t="shared" si="26"/>
        <v>186453.26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1772.3934934159565</v>
      </c>
      <c r="N57" s="98">
        <f t="shared" si="20"/>
        <v>73.849728892331527</v>
      </c>
      <c r="O57" s="100">
        <f t="shared" si="21"/>
        <v>0</v>
      </c>
      <c r="P57" s="101">
        <f t="shared" si="22"/>
        <v>-9.4836044410018019</v>
      </c>
      <c r="Q57" s="102">
        <f t="shared" si="23"/>
        <v>0.88619674670797832</v>
      </c>
      <c r="R57" s="272"/>
      <c r="S57" s="1">
        <v>0.2961226851851852</v>
      </c>
      <c r="T57" s="2">
        <v>0.37083333333333335</v>
      </c>
      <c r="U57" s="103">
        <v>6.3166666666667215</v>
      </c>
      <c r="V57" s="104">
        <v>107.58333333333334</v>
      </c>
      <c r="W57" s="105"/>
      <c r="X57" s="106"/>
      <c r="Y57" s="264"/>
      <c r="Z57" s="265"/>
      <c r="AA57" s="110">
        <f t="shared" si="24"/>
        <v>-227.60650658404347</v>
      </c>
      <c r="AB57" s="102">
        <f t="shared" si="25"/>
        <v>0.88619674670797821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2557</v>
      </c>
      <c r="G58" s="94">
        <f t="shared" si="26"/>
        <v>182953.35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>F58/V58*60</f>
        <v>1764.4623346751005</v>
      </c>
      <c r="N58" s="98">
        <f t="shared" si="20"/>
        <v>73.519263944795853</v>
      </c>
      <c r="O58" s="100">
        <f t="shared" si="21"/>
        <v>0</v>
      </c>
      <c r="P58" s="101">
        <f t="shared" si="22"/>
        <v>-9.8140693885374759</v>
      </c>
      <c r="Q58" s="102">
        <f t="shared" si="23"/>
        <v>0.88223116733755025</v>
      </c>
      <c r="R58" s="272"/>
      <c r="S58" s="1">
        <v>0.37503472222222223</v>
      </c>
      <c r="T58" s="2">
        <v>0.43541666666666667</v>
      </c>
      <c r="U58" s="103">
        <v>6.0499999999999865</v>
      </c>
      <c r="V58" s="104">
        <v>86.95</v>
      </c>
      <c r="W58" s="105">
        <v>0.43541666666666667</v>
      </c>
      <c r="X58" s="106">
        <v>0.47569444444444442</v>
      </c>
      <c r="Y58" s="264"/>
      <c r="Z58" s="265"/>
      <c r="AA58" s="110">
        <f t="shared" si="24"/>
        <v>-235.53766532489954</v>
      </c>
      <c r="AB58" s="102">
        <f t="shared" si="25"/>
        <v>0.88223116733755025</v>
      </c>
      <c r="AC58" s="277"/>
    </row>
    <row r="59" spans="1:29" ht="15.75" customHeight="1">
      <c r="A59" s="267"/>
      <c r="B59" s="152" t="s">
        <v>156</v>
      </c>
      <c r="C59" s="262" t="s">
        <v>189</v>
      </c>
      <c r="D59" s="263"/>
      <c r="E59" s="92">
        <v>56.43</v>
      </c>
      <c r="F59" s="93">
        <v>2425</v>
      </c>
      <c r="G59" s="94">
        <f t="shared" si="26"/>
        <v>136842.75</v>
      </c>
      <c r="H59" s="95"/>
      <c r="I59" s="96">
        <v>22</v>
      </c>
      <c r="J59" s="97">
        <v>2000</v>
      </c>
      <c r="K59" s="98">
        <f t="shared" si="6"/>
        <v>90.909090909090907</v>
      </c>
      <c r="L59" s="99">
        <v>22</v>
      </c>
      <c r="M59" s="97">
        <f>F59/V59*60</f>
        <v>1766.4912990692019</v>
      </c>
      <c r="N59" s="98">
        <f t="shared" si="20"/>
        <v>80.295059048600081</v>
      </c>
      <c r="O59" s="100">
        <f t="shared" si="21"/>
        <v>0</v>
      </c>
      <c r="P59" s="101">
        <f t="shared" si="22"/>
        <v>-10.614031860490826</v>
      </c>
      <c r="Q59" s="102">
        <f t="shared" si="23"/>
        <v>0.88324564953460094</v>
      </c>
      <c r="R59" s="272"/>
      <c r="S59" s="1">
        <v>0.47569444444444442</v>
      </c>
      <c r="T59" s="2">
        <v>0.53289351851851852</v>
      </c>
      <c r="U59" s="103">
        <v>57.999999999999957</v>
      </c>
      <c r="V59" s="104">
        <v>82.366666666666703</v>
      </c>
      <c r="W59" s="105"/>
      <c r="X59" s="106"/>
      <c r="Y59" s="264"/>
      <c r="Z59" s="265"/>
      <c r="AA59" s="110">
        <f t="shared" si="24"/>
        <v>-233.50870093079811</v>
      </c>
      <c r="AB59" s="102">
        <f t="shared" si="25"/>
        <v>0.88324564953460094</v>
      </c>
      <c r="AC59" s="277"/>
    </row>
    <row r="60" spans="1:29" ht="15.75" customHeight="1">
      <c r="A60" s="267"/>
      <c r="B60" s="152" t="s">
        <v>159</v>
      </c>
      <c r="C60" s="262" t="s">
        <v>203</v>
      </c>
      <c r="D60" s="263"/>
      <c r="E60" s="92">
        <v>59.54</v>
      </c>
      <c r="F60" s="93">
        <v>3547</v>
      </c>
      <c r="G60" s="94">
        <f t="shared" si="26"/>
        <v>211188.38</v>
      </c>
      <c r="H60" s="112"/>
      <c r="I60" s="96">
        <v>23</v>
      </c>
      <c r="J60" s="97">
        <v>2000</v>
      </c>
      <c r="K60" s="98">
        <f t="shared" si="6"/>
        <v>86.956521739130437</v>
      </c>
      <c r="L60" s="113">
        <v>23</v>
      </c>
      <c r="M60" s="97">
        <f>F60/V60*60</f>
        <v>1764.676616915423</v>
      </c>
      <c r="N60" s="98">
        <f t="shared" si="20"/>
        <v>76.725070300670566</v>
      </c>
      <c r="O60" s="100">
        <f t="shared" si="21"/>
        <v>0</v>
      </c>
      <c r="P60" s="101">
        <f t="shared" si="22"/>
        <v>-10.231451438459871</v>
      </c>
      <c r="Q60" s="102">
        <f t="shared" si="23"/>
        <v>0.88233830845771144</v>
      </c>
      <c r="R60" s="272"/>
      <c r="S60" s="1">
        <v>0.53708333333333336</v>
      </c>
      <c r="T60" s="2">
        <v>0.62083333333333335</v>
      </c>
      <c r="U60" s="103">
        <v>6.0333333333333705</v>
      </c>
      <c r="V60" s="104">
        <v>120.6</v>
      </c>
      <c r="W60" s="105"/>
      <c r="X60" s="106"/>
      <c r="Y60" s="264"/>
      <c r="Z60" s="265"/>
      <c r="AA60" s="110">
        <f t="shared" si="24"/>
        <v>-235.32338308457702</v>
      </c>
      <c r="AB60" s="102">
        <f t="shared" si="25"/>
        <v>0.88233830845771144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7">AVERAGE(I56:I71)</f>
        <v>23.4</v>
      </c>
      <c r="J72" s="137">
        <f t="shared" si="27"/>
        <v>2000</v>
      </c>
      <c r="K72" s="138">
        <f t="shared" ref="K72" si="28">J72/I72</f>
        <v>85.470085470085479</v>
      </c>
      <c r="L72" s="136">
        <f t="shared" ref="L72:M72" si="29">AVERAGE(L56:L71)</f>
        <v>23.4</v>
      </c>
      <c r="M72" s="137">
        <f t="shared" si="29"/>
        <v>1766.4167288484143</v>
      </c>
      <c r="N72" s="138">
        <f t="shared" ref="N72:N79" si="30">M72/L72</f>
        <v>75.487894395231379</v>
      </c>
      <c r="O72" s="139">
        <f t="shared" ref="O72:O79" si="31">L72-I72</f>
        <v>0</v>
      </c>
      <c r="P72" s="140">
        <f t="shared" ref="P72:P79" si="32">N72-K72</f>
        <v>-9.9821910748541001</v>
      </c>
      <c r="Q72" s="141">
        <f t="shared" ref="Q72:Q79" si="33">N72/K72</f>
        <v>0.88320836442420703</v>
      </c>
      <c r="R72" s="273"/>
      <c r="S72" s="142">
        <f>S56</f>
        <v>0.25</v>
      </c>
      <c r="T72" s="143">
        <f>INDEX(T56:T71,COUNTA(T56:T71))</f>
        <v>0.62083333333333335</v>
      </c>
      <c r="U72" s="144"/>
      <c r="V72" s="155"/>
      <c r="W72" s="134"/>
      <c r="X72" s="138"/>
      <c r="Y72" s="260"/>
      <c r="Z72" s="261"/>
      <c r="AA72" s="156">
        <f t="shared" ref="AA72:AA79" si="34">M72-J72</f>
        <v>-233.58327115158568</v>
      </c>
      <c r="AB72" s="141">
        <f t="shared" ref="AB72:AB79" si="35">M72/J72</f>
        <v>0.88320836442420714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2883</v>
      </c>
      <c r="G73" s="158">
        <f t="shared" ref="G73:G79" si="36">E73*F73</f>
        <v>111370.29000000001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9" si="37">F73/V73*60</f>
        <v>3250.4854368932019</v>
      </c>
      <c r="N73" s="162">
        <f t="shared" si="30"/>
        <v>162.52427184466009</v>
      </c>
      <c r="O73" s="164">
        <f t="shared" si="31"/>
        <v>0</v>
      </c>
      <c r="P73" s="165">
        <f t="shared" si="32"/>
        <v>-17.475728155339908</v>
      </c>
      <c r="Q73" s="151">
        <f t="shared" si="33"/>
        <v>0.90291262135922268</v>
      </c>
      <c r="R73" s="271">
        <f>Q89</f>
        <v>0.88644300430808609</v>
      </c>
      <c r="S73" s="166">
        <v>0.25</v>
      </c>
      <c r="T73" s="167">
        <v>0.28695601851851854</v>
      </c>
      <c r="U73" s="168"/>
      <c r="V73" s="169">
        <v>53.216666666666697</v>
      </c>
      <c r="W73" s="167"/>
      <c r="X73" s="170"/>
      <c r="Y73" s="274"/>
      <c r="Z73" s="275"/>
      <c r="AA73" s="108">
        <f t="shared" si="34"/>
        <v>-349.51456310679805</v>
      </c>
      <c r="AB73" s="151">
        <f t="shared" si="35"/>
        <v>0.90291262135922279</v>
      </c>
      <c r="AC73" s="276">
        <f>AB89</f>
        <v>0.88644300430808598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3917</v>
      </c>
      <c r="G74" s="94">
        <f t="shared" si="36"/>
        <v>148846</v>
      </c>
      <c r="H74" s="95"/>
      <c r="I74" s="96">
        <v>21</v>
      </c>
      <c r="J74" s="97">
        <v>3600</v>
      </c>
      <c r="K74" s="98">
        <f t="shared" ref="K74:K109" si="38">J74/I74</f>
        <v>171.42857142857142</v>
      </c>
      <c r="L74" s="99">
        <v>21</v>
      </c>
      <c r="M74" s="97">
        <f t="shared" si="37"/>
        <v>3251.3719160710129</v>
      </c>
      <c r="N74" s="98">
        <f t="shared" si="30"/>
        <v>154.82723409861967</v>
      </c>
      <c r="O74" s="100">
        <f t="shared" si="31"/>
        <v>0</v>
      </c>
      <c r="P74" s="101">
        <f t="shared" si="32"/>
        <v>-16.601337329951747</v>
      </c>
      <c r="Q74" s="102">
        <f t="shared" si="33"/>
        <v>0.90315886557528147</v>
      </c>
      <c r="R74" s="272"/>
      <c r="S74" s="1">
        <v>0.29097222222222219</v>
      </c>
      <c r="T74" s="2">
        <v>0.3411689814814815</v>
      </c>
      <c r="U74" s="103">
        <v>5.7833333333332515</v>
      </c>
      <c r="V74" s="104">
        <v>72.283333333333417</v>
      </c>
      <c r="W74" s="105"/>
      <c r="X74" s="106"/>
      <c r="Y74" s="264"/>
      <c r="Z74" s="265"/>
      <c r="AA74" s="110">
        <f t="shared" si="34"/>
        <v>-348.62808392898705</v>
      </c>
      <c r="AB74" s="102">
        <f t="shared" si="35"/>
        <v>0.90315886557528136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2358</v>
      </c>
      <c r="G75" s="94">
        <f t="shared" si="36"/>
        <v>86915.88</v>
      </c>
      <c r="H75" s="95"/>
      <c r="I75" s="96">
        <v>21</v>
      </c>
      <c r="J75" s="97">
        <v>3600</v>
      </c>
      <c r="K75" s="98">
        <f t="shared" si="38"/>
        <v>171.42857142857142</v>
      </c>
      <c r="L75" s="99">
        <v>21</v>
      </c>
      <c r="M75" s="97">
        <f t="shared" si="37"/>
        <v>3249.9234303215935</v>
      </c>
      <c r="N75" s="98">
        <f t="shared" si="30"/>
        <v>154.75825858674256</v>
      </c>
      <c r="O75" s="100">
        <f t="shared" si="31"/>
        <v>0</v>
      </c>
      <c r="P75" s="101">
        <f t="shared" si="32"/>
        <v>-16.67031284182886</v>
      </c>
      <c r="Q75" s="102">
        <f t="shared" si="33"/>
        <v>0.90275650842266497</v>
      </c>
      <c r="R75" s="272"/>
      <c r="S75" s="1">
        <v>0.34476851851851853</v>
      </c>
      <c r="T75" s="2">
        <v>0.375</v>
      </c>
      <c r="U75" s="103">
        <v>5.1833333333333176</v>
      </c>
      <c r="V75" s="104">
        <v>43.533333333333317</v>
      </c>
      <c r="W75" s="105"/>
      <c r="X75" s="106"/>
      <c r="Y75" s="264"/>
      <c r="Z75" s="265"/>
      <c r="AA75" s="110">
        <f t="shared" si="34"/>
        <v>-350.07656967840649</v>
      </c>
      <c r="AB75" s="102">
        <f t="shared" si="35"/>
        <v>0.90275650842266486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2254</v>
      </c>
      <c r="G76" s="94">
        <f t="shared" si="36"/>
        <v>70482.58</v>
      </c>
      <c r="H76" s="95"/>
      <c r="I76" s="96">
        <v>19</v>
      </c>
      <c r="J76" s="97">
        <v>3600</v>
      </c>
      <c r="K76" s="98">
        <f t="shared" si="38"/>
        <v>189.47368421052633</v>
      </c>
      <c r="L76" s="99">
        <v>19</v>
      </c>
      <c r="M76" s="97">
        <f t="shared" si="37"/>
        <v>3106.5849923430333</v>
      </c>
      <c r="N76" s="98">
        <f t="shared" si="30"/>
        <v>163.50447328121228</v>
      </c>
      <c r="O76" s="100">
        <f t="shared" si="31"/>
        <v>0</v>
      </c>
      <c r="P76" s="101">
        <f t="shared" si="32"/>
        <v>-25.969210929314045</v>
      </c>
      <c r="Q76" s="102">
        <f t="shared" si="33"/>
        <v>0.86294027565084253</v>
      </c>
      <c r="R76" s="272"/>
      <c r="S76" s="1">
        <v>0.37949074074074074</v>
      </c>
      <c r="T76" s="2">
        <v>0.40972222222222221</v>
      </c>
      <c r="U76" s="103">
        <v>6.466666666666665</v>
      </c>
      <c r="V76" s="104">
        <v>43.533333333333317</v>
      </c>
      <c r="W76" s="105"/>
      <c r="X76" s="106"/>
      <c r="Y76" s="264"/>
      <c r="Z76" s="265"/>
      <c r="AA76" s="190">
        <f t="shared" si="34"/>
        <v>-493.41500765696674</v>
      </c>
      <c r="AB76" s="191">
        <f t="shared" si="35"/>
        <v>0.86294027565084253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3598</v>
      </c>
      <c r="G77" s="94">
        <f t="shared" si="36"/>
        <v>136508.12</v>
      </c>
      <c r="H77" s="112"/>
      <c r="I77" s="96">
        <v>21</v>
      </c>
      <c r="J77" s="97">
        <v>3600</v>
      </c>
      <c r="K77" s="98">
        <f t="shared" si="38"/>
        <v>171.42857142857142</v>
      </c>
      <c r="L77" s="113">
        <v>21</v>
      </c>
      <c r="M77" s="97">
        <f t="shared" si="37"/>
        <v>3106.9321180139104</v>
      </c>
      <c r="N77" s="98">
        <f t="shared" si="30"/>
        <v>147.94914847685288</v>
      </c>
      <c r="O77" s="100">
        <f t="shared" si="31"/>
        <v>0</v>
      </c>
      <c r="P77" s="101">
        <f t="shared" si="32"/>
        <v>-23.479422951718533</v>
      </c>
      <c r="Q77" s="102">
        <f t="shared" si="33"/>
        <v>0.86303669944830852</v>
      </c>
      <c r="R77" s="272"/>
      <c r="S77" s="1">
        <v>0.41388888888888886</v>
      </c>
      <c r="T77" s="2">
        <v>0.46214120370370371</v>
      </c>
      <c r="U77" s="103">
        <v>5.9999999999999787</v>
      </c>
      <c r="V77" s="104">
        <v>69.483333333333377</v>
      </c>
      <c r="W77" s="105">
        <v>0.46214120370370371</v>
      </c>
      <c r="X77" s="106">
        <v>0.50162037037037033</v>
      </c>
      <c r="Y77" s="264"/>
      <c r="Z77" s="265"/>
      <c r="AA77" s="190">
        <f t="shared" si="34"/>
        <v>-493.06788198608956</v>
      </c>
      <c r="AB77" s="191">
        <f t="shared" si="35"/>
        <v>0.86303669944830841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1953</v>
      </c>
      <c r="G78" s="114">
        <f t="shared" si="36"/>
        <v>112746.68999999999</v>
      </c>
      <c r="H78" s="115"/>
      <c r="I78" s="96">
        <v>22</v>
      </c>
      <c r="J78" s="97">
        <v>1800</v>
      </c>
      <c r="K78" s="98">
        <f t="shared" si="38"/>
        <v>81.818181818181813</v>
      </c>
      <c r="L78" s="99">
        <v>22</v>
      </c>
      <c r="M78" s="97">
        <f t="shared" si="37"/>
        <v>1590.678733031672</v>
      </c>
      <c r="N78" s="98">
        <f t="shared" si="30"/>
        <v>72.303578774166908</v>
      </c>
      <c r="O78" s="100">
        <f t="shared" si="31"/>
        <v>0</v>
      </c>
      <c r="P78" s="101">
        <f t="shared" si="32"/>
        <v>-9.5146030440149048</v>
      </c>
      <c r="Q78" s="102">
        <f t="shared" si="33"/>
        <v>0.88371040723981786</v>
      </c>
      <c r="R78" s="272"/>
      <c r="S78" s="1">
        <v>0.50162037037037033</v>
      </c>
      <c r="T78" s="2">
        <v>0.55277777777777781</v>
      </c>
      <c r="U78" s="103">
        <v>56.849999999999937</v>
      </c>
      <c r="V78" s="104">
        <v>73.666666666666771</v>
      </c>
      <c r="W78" s="105"/>
      <c r="X78" s="106"/>
      <c r="Y78" s="264"/>
      <c r="Z78" s="265"/>
      <c r="AA78" s="190">
        <f t="shared" si="34"/>
        <v>-209.32126696832802</v>
      </c>
      <c r="AB78" s="191">
        <f t="shared" si="35"/>
        <v>0.88371040723981775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2469</v>
      </c>
      <c r="G79" s="114">
        <f t="shared" si="36"/>
        <v>142535.37</v>
      </c>
      <c r="H79" s="118"/>
      <c r="I79" s="96">
        <v>22</v>
      </c>
      <c r="J79" s="97">
        <v>1800</v>
      </c>
      <c r="K79" s="98">
        <f t="shared" si="38"/>
        <v>81.818181818181813</v>
      </c>
      <c r="L79" s="113">
        <v>22</v>
      </c>
      <c r="M79" s="97">
        <f t="shared" si="37"/>
        <v>1591.1922663802361</v>
      </c>
      <c r="N79" s="98">
        <f t="shared" si="30"/>
        <v>72.326921199101648</v>
      </c>
      <c r="O79" s="119">
        <f t="shared" si="31"/>
        <v>0</v>
      </c>
      <c r="P79" s="120">
        <f t="shared" si="32"/>
        <v>-9.4912606190801654</v>
      </c>
      <c r="Q79" s="121">
        <f t="shared" si="33"/>
        <v>0.88399570354457579</v>
      </c>
      <c r="R79" s="272"/>
      <c r="S79" s="1">
        <v>0.55694444444444446</v>
      </c>
      <c r="T79" s="2">
        <v>0.62159722222222225</v>
      </c>
      <c r="U79" s="103">
        <v>5.9999999999999787</v>
      </c>
      <c r="V79" s="104">
        <v>93.100000000000009</v>
      </c>
      <c r="W79" s="105"/>
      <c r="X79" s="106"/>
      <c r="Y79" s="264"/>
      <c r="Z79" s="265"/>
      <c r="AA79" s="190">
        <f t="shared" si="34"/>
        <v>-208.80773361976389</v>
      </c>
      <c r="AB79" s="191">
        <f t="shared" si="35"/>
        <v>0.88399570354457557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9">AVERAGE(I73:I88)</f>
        <v>20.857142857142858</v>
      </c>
      <c r="J89" s="137">
        <f t="shared" si="39"/>
        <v>3085.7142857142858</v>
      </c>
      <c r="K89" s="138">
        <f t="shared" ref="K89" si="40">J89/I89</f>
        <v>147.94520547945206</v>
      </c>
      <c r="L89" s="136">
        <f t="shared" ref="L89:M89" si="41">AVERAGE(L73:L88)</f>
        <v>20.857142857142858</v>
      </c>
      <c r="M89" s="137">
        <f t="shared" si="41"/>
        <v>2735.3098418649511</v>
      </c>
      <c r="N89" s="138">
        <f>M89/L89</f>
        <v>131.1449924181826</v>
      </c>
      <c r="O89" s="139">
        <f>L89-I89</f>
        <v>0</v>
      </c>
      <c r="P89" s="140">
        <f>N89-K89</f>
        <v>-16.80021306126946</v>
      </c>
      <c r="Q89" s="141">
        <f>N89/K89</f>
        <v>0.88644300430808609</v>
      </c>
      <c r="R89" s="273"/>
      <c r="S89" s="142">
        <f>S73</f>
        <v>0.25</v>
      </c>
      <c r="T89" s="143">
        <f>INDEX(T73:T88,COUNTA(T73:T88))</f>
        <v>0.62159722222222225</v>
      </c>
      <c r="U89" s="144"/>
      <c r="V89" s="155"/>
      <c r="W89" s="134"/>
      <c r="X89" s="138"/>
      <c r="Y89" s="260"/>
      <c r="Z89" s="261"/>
      <c r="AA89" s="156">
        <f>M89-J89</f>
        <v>-350.40444384933471</v>
      </c>
      <c r="AB89" s="141">
        <f>M89/J89</f>
        <v>0.88644300430808598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5510</v>
      </c>
      <c r="G90" s="158">
        <f t="shared" ref="G90:G93" si="42">E90*F90</f>
        <v>197423.3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2907.6517150395771</v>
      </c>
      <c r="N90" s="162">
        <f>M90/L90</f>
        <v>242.30430958663143</v>
      </c>
      <c r="O90" s="164">
        <f>L90-I90</f>
        <v>0</v>
      </c>
      <c r="P90" s="165">
        <f>N90-K90</f>
        <v>-30.445690413368567</v>
      </c>
      <c r="Q90" s="151">
        <f>N90/K90</f>
        <v>0.88837510389232421</v>
      </c>
      <c r="R90" s="271">
        <f>Q106</f>
        <v>0.87866420704498938</v>
      </c>
      <c r="S90" s="166">
        <v>0.25020833333333331</v>
      </c>
      <c r="T90" s="167">
        <v>0.32916666666666666</v>
      </c>
      <c r="U90" s="168"/>
      <c r="V90" s="169">
        <v>113.70000000000003</v>
      </c>
      <c r="W90" s="172"/>
      <c r="X90" s="150"/>
      <c r="Y90" s="274"/>
      <c r="Z90" s="275"/>
      <c r="AA90" s="108">
        <f>M90-J90</f>
        <v>-365.34828496042292</v>
      </c>
      <c r="AB90" s="151">
        <f>M90/J90</f>
        <v>0.88837510389232421</v>
      </c>
      <c r="AC90" s="276">
        <f>AB106</f>
        <v>0.87866420704498938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3927</v>
      </c>
      <c r="G91" s="94">
        <f t="shared" si="42"/>
        <v>142982.06999999998</v>
      </c>
      <c r="H91" s="95"/>
      <c r="I91" s="96">
        <v>11</v>
      </c>
      <c r="J91" s="97">
        <v>3273</v>
      </c>
      <c r="K91" s="98">
        <f t="shared" si="38"/>
        <v>297.54545454545456</v>
      </c>
      <c r="L91" s="99">
        <v>11</v>
      </c>
      <c r="M91" s="97">
        <f>F91/V91*60</f>
        <v>2905.8992805755388</v>
      </c>
      <c r="N91" s="98">
        <f>M91/L91</f>
        <v>264.17266187050353</v>
      </c>
      <c r="O91" s="100">
        <f>L91-I91</f>
        <v>0</v>
      </c>
      <c r="P91" s="101">
        <f>N91-K91</f>
        <v>-33.372792674951029</v>
      </c>
      <c r="Q91" s="102">
        <f>N91/K91</f>
        <v>0.88783968242454592</v>
      </c>
      <c r="R91" s="272"/>
      <c r="S91" s="1">
        <v>0.33263888888888887</v>
      </c>
      <c r="T91" s="2">
        <v>0.38894675925925926</v>
      </c>
      <c r="U91" s="103">
        <v>4.9999999999999822</v>
      </c>
      <c r="V91" s="104">
        <v>81.083333333333357</v>
      </c>
      <c r="W91" s="105"/>
      <c r="X91" s="106"/>
      <c r="Y91" s="264"/>
      <c r="Z91" s="265"/>
      <c r="AA91" s="110">
        <f>M91-J91</f>
        <v>-367.1007194244612</v>
      </c>
      <c r="AB91" s="102">
        <f>M91/J91</f>
        <v>0.88783968242454592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1545</v>
      </c>
      <c r="G92" s="94">
        <f t="shared" si="42"/>
        <v>53719.65</v>
      </c>
      <c r="H92" s="112"/>
      <c r="I92" s="96">
        <v>11</v>
      </c>
      <c r="J92" s="97">
        <v>3000</v>
      </c>
      <c r="K92" s="98">
        <f t="shared" si="38"/>
        <v>272.72727272727275</v>
      </c>
      <c r="L92" s="113">
        <v>11</v>
      </c>
      <c r="M92" s="97">
        <f>F92/V92*60</f>
        <v>2605.1522248243664</v>
      </c>
      <c r="N92" s="98">
        <f>M92/L92</f>
        <v>236.83202043857875</v>
      </c>
      <c r="O92" s="100">
        <f>L92-I92</f>
        <v>0</v>
      </c>
      <c r="P92" s="101">
        <f>N92-K92</f>
        <v>-35.895252288693996</v>
      </c>
      <c r="Q92" s="102">
        <f>N92/K92</f>
        <v>0.86838407494145531</v>
      </c>
      <c r="R92" s="272"/>
      <c r="S92" s="1">
        <v>0.51834490740740746</v>
      </c>
      <c r="T92" s="2">
        <v>0.54305555555555551</v>
      </c>
      <c r="U92" s="103">
        <v>58.200000000000067</v>
      </c>
      <c r="V92" s="104">
        <v>35.583333333333194</v>
      </c>
      <c r="W92" s="105"/>
      <c r="X92" s="106"/>
      <c r="Y92" s="264"/>
      <c r="Z92" s="265"/>
      <c r="AA92" s="110">
        <f>M92-J92</f>
        <v>-394.84777517563361</v>
      </c>
      <c r="AB92" s="102">
        <f>M92/J92</f>
        <v>0.86838407494145542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1817</v>
      </c>
      <c r="G93" s="114">
        <f t="shared" si="42"/>
        <v>62195.909999999996</v>
      </c>
      <c r="H93" s="115"/>
      <c r="I93" s="96">
        <v>16</v>
      </c>
      <c r="J93" s="97">
        <v>3000</v>
      </c>
      <c r="K93" s="98">
        <f t="shared" si="38"/>
        <v>187.5</v>
      </c>
      <c r="L93" s="99">
        <v>16</v>
      </c>
      <c r="M93" s="97">
        <f>F93/V93*60</f>
        <v>2605.0179211469544</v>
      </c>
      <c r="N93" s="98">
        <f>M93/L93</f>
        <v>162.81362007168465</v>
      </c>
      <c r="O93" s="100">
        <f>L93-I93</f>
        <v>0</v>
      </c>
      <c r="P93" s="101">
        <f>N93-K93</f>
        <v>-24.686379928315347</v>
      </c>
      <c r="Q93" s="102">
        <f>N93/K93</f>
        <v>0.86833930704898477</v>
      </c>
      <c r="R93" s="272"/>
      <c r="S93" s="1">
        <v>0.54732638888888885</v>
      </c>
      <c r="T93" s="2">
        <v>0.57638888888888884</v>
      </c>
      <c r="U93" s="103">
        <v>6.1500000000000021</v>
      </c>
      <c r="V93" s="104">
        <v>41.849999999999987</v>
      </c>
      <c r="W93" s="105"/>
      <c r="X93" s="106"/>
      <c r="Y93" s="264"/>
      <c r="Z93" s="265"/>
      <c r="AA93" s="110">
        <f>M93-J93</f>
        <v>-394.98207885304555</v>
      </c>
      <c r="AB93" s="102">
        <f>M93/J93</f>
        <v>0.86833930704898477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3">AVERAGE(I90:I105)</f>
        <v>12.5</v>
      </c>
      <c r="J106" s="137">
        <f t="shared" si="43"/>
        <v>3136.5</v>
      </c>
      <c r="K106" s="138">
        <f t="shared" ref="K106" si="44">J106/I106</f>
        <v>250.92</v>
      </c>
      <c r="L106" s="136">
        <f t="shared" ref="L106:M106" si="45">AVERAGE(L90:L105)</f>
        <v>12.5</v>
      </c>
      <c r="M106" s="137">
        <f t="shared" si="45"/>
        <v>2755.9302853966092</v>
      </c>
      <c r="N106" s="138">
        <f>M106/L106</f>
        <v>220.47442283172873</v>
      </c>
      <c r="O106" s="139">
        <f>L106-I106</f>
        <v>0</v>
      </c>
      <c r="P106" s="140">
        <f>N106-K106</f>
        <v>-30.445577168271257</v>
      </c>
      <c r="Q106" s="141">
        <f>N106/K106</f>
        <v>0.87866420704498938</v>
      </c>
      <c r="R106" s="273"/>
      <c r="S106" s="142">
        <f>S90</f>
        <v>0.25020833333333331</v>
      </c>
      <c r="T106" s="143">
        <f>INDEX(T90:T105,COUNTA(T90:T105))</f>
        <v>0.57638888888888884</v>
      </c>
      <c r="U106" s="144"/>
      <c r="V106" s="155"/>
      <c r="W106" s="134"/>
      <c r="X106" s="138"/>
      <c r="Y106" s="260"/>
      <c r="Z106" s="261"/>
      <c r="AA106" s="156">
        <f>M106-J106</f>
        <v>-380.56971460339082</v>
      </c>
      <c r="AB106" s="141">
        <f>M106/J106</f>
        <v>0.87866420704498938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545</v>
      </c>
      <c r="G107" s="158">
        <f t="shared" ref="G107:G109" si="46">E107*F107</f>
        <v>10959.949999999999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3264.5590682196362</v>
      </c>
      <c r="N107" s="162">
        <f>M107/L107</f>
        <v>544.09317803660599</v>
      </c>
      <c r="O107" s="164">
        <f>L107-I107</f>
        <v>0</v>
      </c>
      <c r="P107" s="165">
        <f>N107-K107</f>
        <v>-55.906821963394009</v>
      </c>
      <c r="Q107" s="151">
        <f>N107/K107</f>
        <v>0.90682196339434329</v>
      </c>
      <c r="R107" s="271">
        <f>Q123</f>
        <v>0.90691667973269163</v>
      </c>
      <c r="S107" s="192">
        <v>0.25</v>
      </c>
      <c r="T107" s="193">
        <v>0.25695601851851851</v>
      </c>
      <c r="U107" s="168"/>
      <c r="V107" s="169">
        <v>10.01666666666666</v>
      </c>
      <c r="W107" s="167"/>
      <c r="X107" s="170"/>
      <c r="Y107" s="274"/>
      <c r="Z107" s="275"/>
      <c r="AA107" s="108">
        <f>M107-J107</f>
        <v>-335.44093178036383</v>
      </c>
      <c r="AB107" s="151">
        <f>M107/J107</f>
        <v>0.9068219633943434</v>
      </c>
      <c r="AC107" s="276">
        <f>AB123</f>
        <v>0.90691667973269163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1915</v>
      </c>
      <c r="G108" s="94">
        <f t="shared" si="46"/>
        <v>47357.950000000004</v>
      </c>
      <c r="H108" s="95"/>
      <c r="I108" s="96">
        <v>6</v>
      </c>
      <c r="J108" s="97">
        <v>3600</v>
      </c>
      <c r="K108" s="98">
        <f t="shared" si="38"/>
        <v>600</v>
      </c>
      <c r="L108" s="99">
        <v>6</v>
      </c>
      <c r="M108" s="97">
        <f>F108/V108*60</f>
        <v>3265.7508289909961</v>
      </c>
      <c r="N108" s="98">
        <f>M108/L108</f>
        <v>544.29180483183268</v>
      </c>
      <c r="O108" s="100">
        <f>L108-I108</f>
        <v>0</v>
      </c>
      <c r="P108" s="101">
        <f>N108-K108</f>
        <v>-55.708195168167322</v>
      </c>
      <c r="Q108" s="102">
        <f>N108/K108</f>
        <v>0.90715300805305443</v>
      </c>
      <c r="R108" s="272"/>
      <c r="S108" s="1">
        <v>0.26111111111111107</v>
      </c>
      <c r="T108" s="2">
        <v>0.28554398148148147</v>
      </c>
      <c r="U108" s="103">
        <v>5.9833333333332828</v>
      </c>
      <c r="V108" s="104">
        <v>35.183333333333373</v>
      </c>
      <c r="W108" s="105"/>
      <c r="X108" s="112"/>
      <c r="Y108" s="264"/>
      <c r="Z108" s="265"/>
      <c r="AA108" s="110">
        <f>M108-J108</f>
        <v>-334.24917100900393</v>
      </c>
      <c r="AB108" s="102">
        <f>M108/J108</f>
        <v>0.90715300805305443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1673</v>
      </c>
      <c r="G109" s="94">
        <f t="shared" si="46"/>
        <v>41373.29</v>
      </c>
      <c r="H109" s="95"/>
      <c r="I109" s="96">
        <v>6</v>
      </c>
      <c r="J109" s="97">
        <v>3600</v>
      </c>
      <c r="K109" s="98">
        <f t="shared" si="38"/>
        <v>600</v>
      </c>
      <c r="L109" s="99">
        <v>6</v>
      </c>
      <c r="M109" s="97">
        <f>F109/V109*60</f>
        <v>3264.3902439024378</v>
      </c>
      <c r="N109" s="98">
        <f>M109/L109</f>
        <v>544.06504065040633</v>
      </c>
      <c r="O109" s="100">
        <f>L109-I109</f>
        <v>0</v>
      </c>
      <c r="P109" s="101">
        <f>N109-K109</f>
        <v>-55.934959349593669</v>
      </c>
      <c r="Q109" s="102">
        <f>N109/K109</f>
        <v>0.90677506775067718</v>
      </c>
      <c r="R109" s="272"/>
      <c r="S109" s="1">
        <v>0.28975694444444444</v>
      </c>
      <c r="T109" s="2">
        <v>0.31111111111111112</v>
      </c>
      <c r="U109" s="103">
        <v>6.0666666666666824</v>
      </c>
      <c r="V109" s="104">
        <v>30.750000000000011</v>
      </c>
      <c r="W109" s="105"/>
      <c r="X109" s="106"/>
      <c r="Y109" s="264"/>
      <c r="Z109" s="265"/>
      <c r="AA109" s="110">
        <f>M109-J109</f>
        <v>-335.60975609756224</v>
      </c>
      <c r="AB109" s="102">
        <f>M109/J109</f>
        <v>0.90677506775067718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7">AVERAGE(I107:I122)</f>
        <v>6</v>
      </c>
      <c r="J123" s="137">
        <f t="shared" si="47"/>
        <v>3600</v>
      </c>
      <c r="K123" s="138">
        <f t="shared" ref="K123" si="48">J123/I123</f>
        <v>600</v>
      </c>
      <c r="L123" s="136">
        <f t="shared" ref="L123:M123" si="49">AVERAGE(L107:L122)</f>
        <v>6</v>
      </c>
      <c r="M123" s="137">
        <f t="shared" si="49"/>
        <v>3264.90004703769</v>
      </c>
      <c r="N123" s="138">
        <f>M123/L123</f>
        <v>544.150007839615</v>
      </c>
      <c r="O123" s="139">
        <f>L123-I123</f>
        <v>0</v>
      </c>
      <c r="P123" s="140">
        <f>N123-K123</f>
        <v>-55.849992160385</v>
      </c>
      <c r="Q123" s="141">
        <f>N123/K123</f>
        <v>0.90691667973269163</v>
      </c>
      <c r="R123" s="273"/>
      <c r="S123" s="142">
        <f>S107</f>
        <v>0.25</v>
      </c>
      <c r="T123" s="143">
        <f>INDEX(T107:T122,COUNTA(T107:T122))</f>
        <v>0.31111111111111112</v>
      </c>
      <c r="U123" s="144"/>
      <c r="V123" s="155"/>
      <c r="W123" s="134"/>
      <c r="X123" s="138"/>
      <c r="Y123" s="260"/>
      <c r="Z123" s="261"/>
      <c r="AA123" s="156">
        <f>M123-J123</f>
        <v>-335.09995296231</v>
      </c>
      <c r="AB123" s="141">
        <f>M123/J123</f>
        <v>0.90691667973269163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190</v>
      </c>
      <c r="D124" s="270"/>
      <c r="E124" s="157">
        <v>50.67</v>
      </c>
      <c r="F124" s="168">
        <v>1213</v>
      </c>
      <c r="G124" s="158">
        <f t="shared" ref="G124:G125" si="50">E124*F124</f>
        <v>61462.71</v>
      </c>
      <c r="H124" s="159"/>
      <c r="I124" s="160">
        <v>20</v>
      </c>
      <c r="J124" s="161">
        <v>2000</v>
      </c>
      <c r="K124" s="162">
        <f>J124/I124</f>
        <v>100</v>
      </c>
      <c r="L124" s="163">
        <v>20</v>
      </c>
      <c r="M124" s="161">
        <f>F124/V124*60</f>
        <v>1765.7905378083301</v>
      </c>
      <c r="N124" s="162">
        <f>M124/L124</f>
        <v>88.289526890416511</v>
      </c>
      <c r="O124" s="164">
        <f>L124-I124</f>
        <v>0</v>
      </c>
      <c r="P124" s="165">
        <f>N124-K124</f>
        <v>-11.710473109583489</v>
      </c>
      <c r="Q124" s="151">
        <f>N124/K124</f>
        <v>0.88289526890416514</v>
      </c>
      <c r="R124" s="271">
        <f>Q140</f>
        <v>0.88319075371813782</v>
      </c>
      <c r="S124" s="166">
        <v>0.70833333333333337</v>
      </c>
      <c r="T124" s="167">
        <v>0.73695601851851855</v>
      </c>
      <c r="U124" s="168"/>
      <c r="V124" s="169">
        <v>41.216666666666661</v>
      </c>
      <c r="W124" s="86"/>
      <c r="X124" s="87"/>
      <c r="Y124" s="274"/>
      <c r="Z124" s="275"/>
      <c r="AA124" s="108">
        <f>M124-J124</f>
        <v>-234.2094621916699</v>
      </c>
      <c r="AB124" s="151">
        <f>M124/J124</f>
        <v>0.88289526890416503</v>
      </c>
      <c r="AC124" s="349">
        <f>AB140</f>
        <v>0.88319075371813782</v>
      </c>
    </row>
    <row r="125" spans="1:29" ht="15.75" customHeight="1">
      <c r="A125" s="267"/>
      <c r="B125" s="152" t="s">
        <v>156</v>
      </c>
      <c r="C125" s="262" t="s">
        <v>207</v>
      </c>
      <c r="D125" s="263"/>
      <c r="E125" s="92">
        <v>57.3</v>
      </c>
      <c r="F125" s="103">
        <v>6313</v>
      </c>
      <c r="G125" s="94">
        <f t="shared" si="50"/>
        <v>361734.89999999997</v>
      </c>
      <c r="H125" s="95"/>
      <c r="I125" s="96">
        <v>21</v>
      </c>
      <c r="J125" s="97">
        <v>2000</v>
      </c>
      <c r="K125" s="98">
        <f t="shared" ref="K125" si="51">J125/I125</f>
        <v>95.238095238095241</v>
      </c>
      <c r="L125" s="99">
        <v>21</v>
      </c>
      <c r="M125" s="97">
        <f>F125/V125*60</f>
        <v>1766.972477064221</v>
      </c>
      <c r="N125" s="98">
        <f>M125/L125</f>
        <v>84.141546526867671</v>
      </c>
      <c r="O125" s="100">
        <f>L125-I125</f>
        <v>0</v>
      </c>
      <c r="P125" s="101">
        <f>N125-K125</f>
        <v>-11.09654871122757</v>
      </c>
      <c r="Q125" s="102">
        <f>N125/K125</f>
        <v>0.8834862385321105</v>
      </c>
      <c r="R125" s="272"/>
      <c r="S125" s="1">
        <v>0.74027777777777781</v>
      </c>
      <c r="T125" s="2">
        <v>0.88914351851851847</v>
      </c>
      <c r="U125" s="103">
        <v>4.783333333333335</v>
      </c>
      <c r="V125" s="104">
        <v>214.36666666666656</v>
      </c>
      <c r="W125" s="105"/>
      <c r="X125" s="106"/>
      <c r="Y125" s="264"/>
      <c r="Z125" s="265"/>
      <c r="AA125" s="110">
        <f>M125-J125</f>
        <v>-233.02752293577896</v>
      </c>
      <c r="AB125" s="102">
        <f>M125/J125</f>
        <v>0.8834862385321105</v>
      </c>
      <c r="AC125" s="291"/>
    </row>
    <row r="126" spans="1:29" ht="15.75" customHeight="1">
      <c r="A126" s="267"/>
      <c r="B126" s="152"/>
      <c r="C126" s="262"/>
      <c r="D126" s="263"/>
      <c r="E126" s="92"/>
      <c r="F126" s="103"/>
      <c r="G126" s="94"/>
      <c r="H126" s="95"/>
      <c r="I126" s="96"/>
      <c r="J126" s="97"/>
      <c r="K126" s="98"/>
      <c r="L126" s="99"/>
      <c r="M126" s="97"/>
      <c r="N126" s="98"/>
      <c r="O126" s="100"/>
      <c r="P126" s="101"/>
      <c r="Q126" s="102"/>
      <c r="R126" s="272"/>
      <c r="S126" s="1"/>
      <c r="T126" s="2"/>
      <c r="U126" s="103"/>
      <c r="V126" s="104"/>
      <c r="W126" s="105"/>
      <c r="X126" s="106"/>
      <c r="Y126" s="264"/>
      <c r="Z126" s="265"/>
      <c r="AA126" s="110"/>
      <c r="AB126" s="102"/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20.5</v>
      </c>
      <c r="J140" s="137">
        <f t="shared" si="52"/>
        <v>2000</v>
      </c>
      <c r="K140" s="138">
        <f t="shared" ref="K140" si="53">J140/I140</f>
        <v>97.560975609756099</v>
      </c>
      <c r="L140" s="136">
        <f t="shared" ref="L140:M140" si="54">AVERAGE(L124:L139)</f>
        <v>20.5</v>
      </c>
      <c r="M140" s="137">
        <f t="shared" si="54"/>
        <v>1766.3815074362756</v>
      </c>
      <c r="N140" s="138">
        <f>M140/L140</f>
        <v>86.164951582257345</v>
      </c>
      <c r="O140" s="139">
        <f>L140-I140</f>
        <v>0</v>
      </c>
      <c r="P140" s="140">
        <f>N140-K140</f>
        <v>-11.396024027498754</v>
      </c>
      <c r="Q140" s="141">
        <f>N140/K140</f>
        <v>0.88319075371813782</v>
      </c>
      <c r="R140" s="273"/>
      <c r="S140" s="142">
        <f>S124</f>
        <v>0.70833333333333337</v>
      </c>
      <c r="T140" s="143">
        <f>INDEX(T124:T139,COUNTA(T124:T139))</f>
        <v>0.88914351851851847</v>
      </c>
      <c r="U140" s="144"/>
      <c r="V140" s="155"/>
      <c r="W140" s="187"/>
      <c r="X140" s="188"/>
      <c r="Y140" s="260"/>
      <c r="Z140" s="261"/>
      <c r="AA140" s="156">
        <f>M140-J140</f>
        <v>-233.61849256372443</v>
      </c>
      <c r="AB140" s="141">
        <f>M140/J140</f>
        <v>0.88319075371813782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183</v>
      </c>
      <c r="D141" s="270"/>
      <c r="E141" s="157">
        <v>44.3</v>
      </c>
      <c r="F141" s="86">
        <v>1265</v>
      </c>
      <c r="G141" s="158">
        <f t="shared" ref="G141:G144" si="55">E141*F141</f>
        <v>56039.5</v>
      </c>
      <c r="H141" s="159"/>
      <c r="I141" s="160">
        <v>17</v>
      </c>
      <c r="J141" s="161">
        <v>2000</v>
      </c>
      <c r="K141" s="162">
        <f>J141/I141</f>
        <v>117.64705882352941</v>
      </c>
      <c r="L141" s="163">
        <v>17</v>
      </c>
      <c r="M141" s="161">
        <f>F141/V141*60</f>
        <v>1764.4323905463016</v>
      </c>
      <c r="N141" s="162">
        <f>M141/L141</f>
        <v>103.79014062037068</v>
      </c>
      <c r="O141" s="164">
        <f>L141-I141</f>
        <v>0</v>
      </c>
      <c r="P141" s="165">
        <f>N141-K141</f>
        <v>-13.856918203158727</v>
      </c>
      <c r="Q141" s="151">
        <f>N141/K141</f>
        <v>0.88221619527315076</v>
      </c>
      <c r="R141" s="271">
        <f>Q157</f>
        <v>0.88301052227996346</v>
      </c>
      <c r="S141" s="166">
        <v>0.70833333333333337</v>
      </c>
      <c r="T141" s="167">
        <v>0.73820601851851853</v>
      </c>
      <c r="U141" s="168"/>
      <c r="V141" s="169">
        <v>43.016666666666623</v>
      </c>
      <c r="W141" s="167"/>
      <c r="X141" s="170"/>
      <c r="Y141" s="274"/>
      <c r="Z141" s="275"/>
      <c r="AA141" s="108">
        <f>M141-J141</f>
        <v>-235.56760945369842</v>
      </c>
      <c r="AB141" s="151">
        <f>M141/J141</f>
        <v>0.88221619527315076</v>
      </c>
      <c r="AC141" s="276">
        <f>AB157</f>
        <v>0.88301052227996335</v>
      </c>
    </row>
    <row r="142" spans="1:29" ht="15.75" customHeight="1">
      <c r="A142" s="280"/>
      <c r="B142" s="152" t="s">
        <v>156</v>
      </c>
      <c r="C142" s="262" t="s">
        <v>181</v>
      </c>
      <c r="D142" s="263"/>
      <c r="E142" s="92">
        <v>47.6</v>
      </c>
      <c r="F142" s="93">
        <v>1950</v>
      </c>
      <c r="G142" s="94">
        <f t="shared" si="55"/>
        <v>92820</v>
      </c>
      <c r="H142" s="95"/>
      <c r="I142" s="96">
        <v>23</v>
      </c>
      <c r="J142" s="97">
        <v>2000</v>
      </c>
      <c r="K142" s="98">
        <f t="shared" ref="K142:K144" si="56">J142/I142</f>
        <v>86.956521739130437</v>
      </c>
      <c r="L142" s="99">
        <v>23</v>
      </c>
      <c r="M142" s="97">
        <f>F142/V142*60</f>
        <v>1768.2619647355189</v>
      </c>
      <c r="N142" s="98">
        <f>M142/L142</f>
        <v>76.880954988500818</v>
      </c>
      <c r="O142" s="100">
        <f>L142-I142</f>
        <v>0</v>
      </c>
      <c r="P142" s="101">
        <f>N142-K142</f>
        <v>-10.075566750629619</v>
      </c>
      <c r="Q142" s="102">
        <f>N142/K142</f>
        <v>0.88413098236775933</v>
      </c>
      <c r="R142" s="272"/>
      <c r="S142" s="1">
        <v>0.74236111111111114</v>
      </c>
      <c r="T142" s="2">
        <v>0.78831018518518514</v>
      </c>
      <c r="U142" s="103">
        <v>5.9833333333333627</v>
      </c>
      <c r="V142" s="104">
        <v>66.166666666666572</v>
      </c>
      <c r="W142" s="105"/>
      <c r="X142" s="106"/>
      <c r="Y142" s="264"/>
      <c r="Z142" s="265"/>
      <c r="AA142" s="110">
        <f>M142-J142</f>
        <v>-231.73803526448114</v>
      </c>
      <c r="AB142" s="102">
        <f>M142/J142</f>
        <v>0.88413098236775944</v>
      </c>
      <c r="AC142" s="277"/>
    </row>
    <row r="143" spans="1:29" ht="15.75" customHeight="1">
      <c r="A143" s="280"/>
      <c r="B143" s="152" t="s">
        <v>156</v>
      </c>
      <c r="C143" s="262" t="s">
        <v>180</v>
      </c>
      <c r="D143" s="263"/>
      <c r="E143" s="92">
        <v>56.87</v>
      </c>
      <c r="F143" s="93">
        <v>1620</v>
      </c>
      <c r="G143" s="94">
        <f t="shared" si="55"/>
        <v>92129.4</v>
      </c>
      <c r="H143" s="95"/>
      <c r="I143" s="96">
        <v>23</v>
      </c>
      <c r="J143" s="97">
        <v>2000</v>
      </c>
      <c r="K143" s="98">
        <f t="shared" si="56"/>
        <v>86.956521739130437</v>
      </c>
      <c r="L143" s="99">
        <v>23</v>
      </c>
      <c r="M143" s="97">
        <f>F143/V143*60</f>
        <v>1765.6675749318758</v>
      </c>
      <c r="N143" s="98">
        <f>M143/L143</f>
        <v>76.768155431820688</v>
      </c>
      <c r="O143" s="100">
        <f>L143-I143</f>
        <v>0</v>
      </c>
      <c r="P143" s="101">
        <f>N143-K143</f>
        <v>-10.188366307309749</v>
      </c>
      <c r="Q143" s="102">
        <f>N143/K143</f>
        <v>0.88283378746593788</v>
      </c>
      <c r="R143" s="272"/>
      <c r="S143" s="1">
        <v>0.79236111111111107</v>
      </c>
      <c r="T143" s="2">
        <v>0.83059027777777783</v>
      </c>
      <c r="U143" s="103">
        <v>5.8333333333333393</v>
      </c>
      <c r="V143" s="104">
        <v>55.050000000000132</v>
      </c>
      <c r="W143" s="105"/>
      <c r="X143" s="106"/>
      <c r="Y143" s="264"/>
      <c r="Z143" s="265"/>
      <c r="AA143" s="110">
        <f>M143-J143</f>
        <v>-234.33242506812417</v>
      </c>
      <c r="AB143" s="102">
        <f>M143/J143</f>
        <v>0.88283378746593788</v>
      </c>
      <c r="AC143" s="277"/>
    </row>
    <row r="144" spans="1:29" ht="15.75" customHeight="1">
      <c r="A144" s="280"/>
      <c r="B144" s="152" t="s">
        <v>156</v>
      </c>
      <c r="C144" s="262" t="s">
        <v>182</v>
      </c>
      <c r="D144" s="263"/>
      <c r="E144" s="92">
        <v>56.79</v>
      </c>
      <c r="F144" s="93">
        <v>2112</v>
      </c>
      <c r="G144" s="94">
        <f t="shared" si="55"/>
        <v>119940.48</v>
      </c>
      <c r="H144" s="95"/>
      <c r="I144" s="96">
        <v>23</v>
      </c>
      <c r="J144" s="97">
        <v>2000</v>
      </c>
      <c r="K144" s="98">
        <f t="shared" si="56"/>
        <v>86.956521739130437</v>
      </c>
      <c r="L144" s="99">
        <v>23</v>
      </c>
      <c r="M144" s="97">
        <f>F144/V144*60</f>
        <v>1765.7222480260109</v>
      </c>
      <c r="N144" s="98">
        <f>M144/L144</f>
        <v>76.770532522870042</v>
      </c>
      <c r="O144" s="100">
        <f>L144-I144</f>
        <v>0</v>
      </c>
      <c r="P144" s="101">
        <f>N144-K144</f>
        <v>-10.185989216260396</v>
      </c>
      <c r="Q144" s="102">
        <f>N144/K144</f>
        <v>0.88286112401300543</v>
      </c>
      <c r="R144" s="272"/>
      <c r="S144" s="1">
        <v>0.83488425925925924</v>
      </c>
      <c r="T144" s="2">
        <v>0.88472222222222219</v>
      </c>
      <c r="U144" s="103">
        <v>6.1833333333332341</v>
      </c>
      <c r="V144" s="104">
        <v>71.766666666666637</v>
      </c>
      <c r="W144" s="105"/>
      <c r="X144" s="106"/>
      <c r="Y144" s="264"/>
      <c r="Z144" s="265"/>
      <c r="AA144" s="110">
        <f>M144-J144</f>
        <v>-234.2777519739891</v>
      </c>
      <c r="AB144" s="102">
        <f>M144/J144</f>
        <v>0.88286112401300543</v>
      </c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7">AVERAGE(I141:I156)</f>
        <v>21.5</v>
      </c>
      <c r="J157" s="137">
        <f t="shared" si="57"/>
        <v>2000</v>
      </c>
      <c r="K157" s="138">
        <f t="shared" ref="K157" si="58">J157/I157</f>
        <v>93.023255813953483</v>
      </c>
      <c r="L157" s="136">
        <f t="shared" ref="L157:M157" si="59">AVERAGE(L141:L156)</f>
        <v>21.5</v>
      </c>
      <c r="M157" s="137">
        <f t="shared" si="59"/>
        <v>1766.0210445599266</v>
      </c>
      <c r="N157" s="138">
        <f>M157/L157</f>
        <v>82.14051370046171</v>
      </c>
      <c r="O157" s="139">
        <f>L157-I157</f>
        <v>0</v>
      </c>
      <c r="P157" s="140">
        <f>N157-K157</f>
        <v>-10.882742113491773</v>
      </c>
      <c r="Q157" s="141">
        <f>N157/K157</f>
        <v>0.88301052227996346</v>
      </c>
      <c r="R157" s="273"/>
      <c r="S157" s="142">
        <f>S141</f>
        <v>0.70833333333333337</v>
      </c>
      <c r="T157" s="143">
        <f>INDEX(T141:T156,COUNTA(T141:T156))</f>
        <v>0.88472222222222219</v>
      </c>
      <c r="U157" s="144"/>
      <c r="V157" s="155"/>
      <c r="W157" s="134"/>
      <c r="X157" s="138"/>
      <c r="Y157" s="260"/>
      <c r="Z157" s="261"/>
      <c r="AA157" s="156">
        <f>M157-J157</f>
        <v>-233.97895544007338</v>
      </c>
      <c r="AB157" s="141">
        <f>M157/J157</f>
        <v>0.88301052227996335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173" priority="3" operator="greaterThan">
      <formula>0</formula>
    </cfRule>
  </conditionalFormatting>
  <conditionalFormatting sqref="P5:P157 AA5:AA157">
    <cfRule type="cellIs" dxfId="172" priority="6" operator="lessThan">
      <formula>0</formula>
    </cfRule>
  </conditionalFormatting>
  <conditionalFormatting sqref="Q5:Q157 AB5:AB157">
    <cfRule type="cellIs" dxfId="171" priority="4" operator="greaterThan">
      <formula>1</formula>
    </cfRule>
    <cfRule type="cellIs" dxfId="170" priority="5" operator="lessThan">
      <formula>0.8</formula>
    </cfRule>
  </conditionalFormatting>
  <conditionalFormatting sqref="R5:R157 AC124">
    <cfRule type="cellIs" dxfId="169" priority="7" operator="lessThan">
      <formula>0.8</formula>
    </cfRule>
  </conditionalFormatting>
  <conditionalFormatting sqref="AC5:AC22 AC56:AC91">
    <cfRule type="cellIs" dxfId="168" priority="9" operator="lessThan">
      <formula>0.8</formula>
    </cfRule>
  </conditionalFormatting>
  <conditionalFormatting sqref="AC39">
    <cfRule type="cellIs" dxfId="167" priority="12" operator="lessThan">
      <formula>0.8</formula>
    </cfRule>
  </conditionalFormatting>
  <conditionalFormatting sqref="AC54">
    <cfRule type="cellIs" dxfId="166" priority="11" operator="lessThan">
      <formula>0.8</formula>
    </cfRule>
  </conditionalFormatting>
  <conditionalFormatting sqref="AC97:AC105">
    <cfRule type="cellIs" dxfId="165" priority="10" operator="lessThan">
      <formula>0.8</formula>
    </cfRule>
  </conditionalFormatting>
  <conditionalFormatting sqref="AC107:AC112">
    <cfRule type="cellIs" dxfId="164" priority="8" operator="lessThan">
      <formula>0.8</formula>
    </cfRule>
  </conditionalFormatting>
  <conditionalFormatting sqref="AC139">
    <cfRule type="cellIs" dxfId="163" priority="2" operator="lessThan">
      <formula>0.8</formula>
    </cfRule>
  </conditionalFormatting>
  <conditionalFormatting sqref="AC141:AC157">
    <cfRule type="cellIs" dxfId="162" priority="1" operator="lessThan">
      <formula>0.8</formula>
    </cfRule>
  </conditionalFormatting>
  <dataValidations count="1">
    <dataValidation type="list" allowBlank="1" showInputMessage="1" showErrorMessage="1" sqref="Y5:Z157" xr:uid="{C3FECE99-80B9-4D49-AEAA-24E136175CA7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458B-D857-48A1-A344-2F33F13BC435}">
  <sheetPr codeName="工作表16">
    <tabColor theme="9" tint="0.59999389629810485"/>
  </sheetPr>
  <dimension ref="B1:AR36"/>
  <sheetViews>
    <sheetView zoomScale="70" zoomScaleNormal="70" workbookViewId="0">
      <selection activeCell="L39" sqref="L39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225</v>
      </c>
      <c r="D3" s="248"/>
      <c r="E3" s="6" t="s">
        <v>2</v>
      </c>
      <c r="F3" s="249">
        <f>'1105(18度C)'!D1+'1105(4度C)'!D1</f>
        <v>224504</v>
      </c>
      <c r="G3" s="250"/>
      <c r="H3" s="6" t="s">
        <v>3</v>
      </c>
      <c r="I3" s="251">
        <f>'1105(18度C)'!F1+'1105(4度C)'!F1</f>
        <v>7127957.1100000013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458.85259593942618</v>
      </c>
      <c r="F6" s="226" t="e">
        <f>AVERAGE(#REF!,D13:K13)</f>
        <v>#REF!</v>
      </c>
      <c r="G6" s="227">
        <f>AVERAGE(D13:K13)</f>
        <v>195.74679240597047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404.53329520878668</v>
      </c>
      <c r="F7" s="230" t="e">
        <f>AVERAGE(#REF!,D14:K14)</f>
        <v>#REF!</v>
      </c>
      <c r="G7" s="217">
        <f>AVERAGE(D14:K14)</f>
        <v>174.98327739010924</v>
      </c>
      <c r="H7" s="218"/>
      <c r="I7" s="217">
        <f>AVERAGE(L14:O14)</f>
        <v>84.066559819202809</v>
      </c>
      <c r="J7" s="218"/>
      <c r="K7" s="217">
        <f>AVERAGE(D28:O28)</f>
        <v>519.42045205889031</v>
      </c>
      <c r="L7" s="218"/>
      <c r="M7" s="217">
        <f>AVERAGE(P28:X28)</f>
        <v>693.24799472062409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0.88202895899920908</v>
      </c>
      <c r="F8" s="222" t="e">
        <f>AVERAGE(D15:K15,#REF!)</f>
        <v>#REF!</v>
      </c>
      <c r="G8" s="223">
        <f>AVERAGE(D15:K15)</f>
        <v>0.88772096168759451</v>
      </c>
      <c r="H8" s="224"/>
      <c r="I8" s="223">
        <f>AVERAGE(L15:O15)</f>
        <v>0.88304929692448964</v>
      </c>
      <c r="J8" s="224"/>
      <c r="K8" s="223">
        <f>AVERAGE(D29:O29)</f>
        <v>0.87809638013651115</v>
      </c>
      <c r="L8" s="224"/>
      <c r="M8" s="223">
        <f>AVERAGE(P29:X29)</f>
        <v>0.87915763047313455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90.740740740740733</v>
      </c>
      <c r="G13" s="23">
        <v>85.470085470085479</v>
      </c>
      <c r="H13" s="23">
        <v>147.94520547945206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102.48728460079204</v>
      </c>
      <c r="E14" s="27">
        <v>70.869854188031425</v>
      </c>
      <c r="F14" s="27">
        <v>80.0709842189314</v>
      </c>
      <c r="G14" s="27">
        <v>75.483892163352238</v>
      </c>
      <c r="H14" s="27">
        <v>131.14500545585938</v>
      </c>
      <c r="I14" s="27">
        <v>220.56763831037745</v>
      </c>
      <c r="J14" s="27" t="s">
        <v>36</v>
      </c>
      <c r="K14" s="54">
        <v>544.2582827934209</v>
      </c>
      <c r="L14" s="26" t="s">
        <v>36</v>
      </c>
      <c r="M14" s="66" t="s">
        <v>36</v>
      </c>
      <c r="N14" s="27">
        <v>91.326699268737471</v>
      </c>
      <c r="O14" s="28">
        <v>76.80642036966816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0.89002115574372032</v>
      </c>
      <c r="E15" s="31">
        <f t="shared" si="0"/>
        <v>0.88587317735039284</v>
      </c>
      <c r="F15" s="31">
        <f t="shared" si="0"/>
        <v>0.88241492812699918</v>
      </c>
      <c r="G15" s="31">
        <f t="shared" si="0"/>
        <v>0.88316153831122113</v>
      </c>
      <c r="H15" s="31">
        <f t="shared" si="0"/>
        <v>0.88644309243312358</v>
      </c>
      <c r="I15" s="31">
        <f t="shared" si="0"/>
        <v>0.87903570185866997</v>
      </c>
      <c r="J15" s="31" t="s">
        <v>36</v>
      </c>
      <c r="K15" s="55">
        <f t="shared" ref="K15" si="1">K14/K13</f>
        <v>0.9070971379890348</v>
      </c>
      <c r="L15" s="30" t="s">
        <v>36</v>
      </c>
      <c r="M15" s="67" t="s">
        <v>36</v>
      </c>
      <c r="N15" s="31">
        <f t="shared" ref="N15:O15" si="2">N14/N13</f>
        <v>0.88282475959779549</v>
      </c>
      <c r="O15" s="32">
        <f t="shared" si="2"/>
        <v>0.88327383425118378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0.25</v>
      </c>
      <c r="F16" s="2">
        <v>0.25028935185185186</v>
      </c>
      <c r="G16" s="2">
        <v>0.25</v>
      </c>
      <c r="H16" s="2">
        <v>0.25005787037037036</v>
      </c>
      <c r="I16" s="2">
        <v>0.16668981481481482</v>
      </c>
      <c r="J16" s="2" t="s">
        <v>36</v>
      </c>
      <c r="K16" s="2">
        <v>0.25001157407407409</v>
      </c>
      <c r="L16" s="1" t="s">
        <v>36</v>
      </c>
      <c r="M16" s="68" t="s">
        <v>36</v>
      </c>
      <c r="N16" s="2">
        <v>0.70853009259259259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0.55763888888888891</v>
      </c>
      <c r="E17" s="2">
        <v>0.63768518518518513</v>
      </c>
      <c r="F17" s="2">
        <v>0.59722222222222221</v>
      </c>
      <c r="G17" s="2">
        <v>0.65833333333333333</v>
      </c>
      <c r="H17" s="2">
        <v>0.60851851851851857</v>
      </c>
      <c r="I17" s="2">
        <v>0.51056712962962958</v>
      </c>
      <c r="J17" s="2" t="s">
        <v>36</v>
      </c>
      <c r="K17" s="2">
        <v>0.31319444444444444</v>
      </c>
      <c r="L17" s="1" t="s">
        <v>36</v>
      </c>
      <c r="M17" s="68" t="s">
        <v>36</v>
      </c>
      <c r="N17" s="2">
        <v>0.82777777777777772</v>
      </c>
      <c r="O17" s="3">
        <v>0.85555555555555551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21.6</v>
      </c>
      <c r="G18" s="34">
        <v>23.4</v>
      </c>
      <c r="H18" s="34">
        <v>20.857142857142858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183.02300545684042</v>
      </c>
      <c r="E28" s="27" t="s">
        <v>36</v>
      </c>
      <c r="F28" s="27" t="s">
        <v>36</v>
      </c>
      <c r="G28" s="27">
        <v>271.35696990149108</v>
      </c>
      <c r="H28" s="27">
        <v>383.51335045688717</v>
      </c>
      <c r="I28" s="27">
        <v>369.69662755944728</v>
      </c>
      <c r="J28" s="27" t="s">
        <v>36</v>
      </c>
      <c r="K28" s="27" t="s">
        <v>36</v>
      </c>
      <c r="L28" s="27" t="s">
        <v>36</v>
      </c>
      <c r="M28" s="27">
        <v>691.14966165625242</v>
      </c>
      <c r="N28" s="27">
        <v>998.56479043932029</v>
      </c>
      <c r="O28" s="27">
        <v>738.63875894199316</v>
      </c>
      <c r="P28" s="26">
        <v>248.36016340641271</v>
      </c>
      <c r="Q28" s="27" t="s">
        <v>36</v>
      </c>
      <c r="R28" s="27" t="s">
        <v>36</v>
      </c>
      <c r="S28" s="27" t="s">
        <v>36</v>
      </c>
      <c r="T28" s="27">
        <v>773.79496683106936</v>
      </c>
      <c r="U28" s="27" t="s">
        <v>36</v>
      </c>
      <c r="V28" s="27">
        <v>677.23711122682369</v>
      </c>
      <c r="W28" s="27">
        <v>855.21405399698551</v>
      </c>
      <c r="X28" s="28">
        <v>911.63367814182891</v>
      </c>
    </row>
    <row r="29" spans="2:44" ht="40.15" customHeight="1">
      <c r="B29" s="205"/>
      <c r="C29" s="29" t="s">
        <v>38</v>
      </c>
      <c r="D29" s="31">
        <f>D28/D27</f>
        <v>0.86427530354619098</v>
      </c>
      <c r="E29" s="31" t="s">
        <v>36</v>
      </c>
      <c r="F29" s="31" t="s">
        <v>36</v>
      </c>
      <c r="G29" s="31">
        <f>G28/G27</f>
        <v>0.86683476496309653</v>
      </c>
      <c r="H29" s="31">
        <f>H28/H27</f>
        <v>0.88503080874666273</v>
      </c>
      <c r="I29" s="31">
        <f>I28/I27</f>
        <v>0.88727190614267348</v>
      </c>
      <c r="J29" s="31" t="s">
        <v>36</v>
      </c>
      <c r="K29" s="31" t="s">
        <v>36</v>
      </c>
      <c r="L29" s="31" t="s">
        <v>36</v>
      </c>
      <c r="M29" s="31">
        <f>M28/M27</f>
        <v>0.89011698849668874</v>
      </c>
      <c r="N29" s="31">
        <f>N28/N27</f>
        <v>0.86831720907766985</v>
      </c>
      <c r="O29" s="31">
        <f>O28/O27</f>
        <v>0.88482767998259604</v>
      </c>
      <c r="P29" s="30">
        <f>P28/P27</f>
        <v>0.86926057192244444</v>
      </c>
      <c r="Q29" s="31" t="s">
        <v>36</v>
      </c>
      <c r="R29" s="31" t="s">
        <v>36</v>
      </c>
      <c r="S29" s="31" t="s">
        <v>36</v>
      </c>
      <c r="T29" s="31">
        <f>T28/T27</f>
        <v>0.88664006616060032</v>
      </c>
      <c r="U29" s="31" t="s">
        <v>36</v>
      </c>
      <c r="V29" s="31">
        <f>V28/V27</f>
        <v>0.88930125716653619</v>
      </c>
      <c r="W29" s="31">
        <f>W28/W27</f>
        <v>0.88236370650482632</v>
      </c>
      <c r="X29" s="32">
        <f>X28/X27</f>
        <v>0.86822255061126563</v>
      </c>
    </row>
    <row r="30" spans="2:44" ht="17.25" customHeight="1">
      <c r="B30" s="206" t="s">
        <v>39</v>
      </c>
      <c r="C30" s="14" t="s">
        <v>40</v>
      </c>
      <c r="D30" s="2">
        <v>0.40078703703703705</v>
      </c>
      <c r="E30" s="2" t="s">
        <v>36</v>
      </c>
      <c r="F30" s="2" t="s">
        <v>36</v>
      </c>
      <c r="G30" s="2">
        <v>0.32223379629629628</v>
      </c>
      <c r="H30" s="2">
        <v>0.25025462962962963</v>
      </c>
      <c r="I30" s="2">
        <v>0.31767361111111109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0.16686342592592593</v>
      </c>
      <c r="O30" s="2">
        <v>0.16673611111111111</v>
      </c>
      <c r="P30" s="1">
        <v>0.7085069444444444</v>
      </c>
      <c r="Q30" s="2" t="s">
        <v>36</v>
      </c>
      <c r="R30" s="2" t="s">
        <v>36</v>
      </c>
      <c r="S30" s="2" t="s">
        <v>36</v>
      </c>
      <c r="T30" s="2">
        <v>0.70846064814814813</v>
      </c>
      <c r="U30" s="2" t="s">
        <v>36</v>
      </c>
      <c r="V30" s="2">
        <v>0.7085069444444444</v>
      </c>
      <c r="W30" s="2">
        <v>0.70841435185185186</v>
      </c>
      <c r="X30" s="3">
        <v>0.70853009259259259</v>
      </c>
    </row>
    <row r="31" spans="2:44" ht="17.25" customHeight="1">
      <c r="B31" s="203"/>
      <c r="C31" s="14" t="s">
        <v>41</v>
      </c>
      <c r="D31" s="2">
        <v>0.46822916666666664</v>
      </c>
      <c r="E31" s="2" t="s">
        <v>36</v>
      </c>
      <c r="F31" s="2" t="s">
        <v>36</v>
      </c>
      <c r="G31" s="2">
        <v>0.41005787037037039</v>
      </c>
      <c r="H31" s="2">
        <v>0.3576388888888889</v>
      </c>
      <c r="I31" s="2">
        <v>0.40214120370370371</v>
      </c>
      <c r="J31" s="2" t="s">
        <v>36</v>
      </c>
      <c r="K31" s="2" t="s">
        <v>36</v>
      </c>
      <c r="L31" s="2" t="s">
        <v>36</v>
      </c>
      <c r="M31" s="2">
        <v>0.45288194444444446</v>
      </c>
      <c r="N31" s="2">
        <v>0.44374999999999998</v>
      </c>
      <c r="O31" s="2">
        <v>0.3972222222222222</v>
      </c>
      <c r="P31" s="1">
        <v>0.85486111111111107</v>
      </c>
      <c r="Q31" s="2" t="s">
        <v>36</v>
      </c>
      <c r="R31" s="2" t="s">
        <v>36</v>
      </c>
      <c r="S31" s="2" t="s">
        <v>36</v>
      </c>
      <c r="T31" s="2">
        <v>0.88124999999999998</v>
      </c>
      <c r="U31" s="2" t="s">
        <v>36</v>
      </c>
      <c r="V31" s="2">
        <v>0.88749999999999996</v>
      </c>
      <c r="W31" s="2">
        <v>1.0273032407407408</v>
      </c>
      <c r="X31" s="3">
        <v>1.0279282407407409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3976-08BA-4F8E-B042-3A4C7908A0FE}">
  <sheetPr codeName="工作表17"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L39" sqref="L39"/>
      <selection pane="bottomLeft" activeCell="L39" sqref="L39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129354</v>
      </c>
      <c r="E1" s="76" t="s">
        <v>3</v>
      </c>
      <c r="F1" s="77">
        <f>SUM(G5:G208)</f>
        <v>2573712.6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45966</v>
      </c>
      <c r="B2" s="323"/>
      <c r="C2" s="81" t="s">
        <v>34</v>
      </c>
      <c r="D2" s="82">
        <f>AVERAGE(N21,N38,N55,N72,N89,N106,N123,N140,N157,N174,N191,N208)</f>
        <v>591.84859483461253</v>
      </c>
      <c r="E2" s="82" t="s">
        <v>80</v>
      </c>
      <c r="F2" s="83">
        <f>F1/D1</f>
        <v>19.896660327473445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2379</v>
      </c>
      <c r="G5" s="94">
        <f t="shared" ref="G5:G6" si="0">E5*F5</f>
        <v>71013.150000000009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3112.0639534883721</v>
      </c>
      <c r="N5" s="98">
        <f>M5/L5</f>
        <v>183.06258549931601</v>
      </c>
      <c r="O5" s="100">
        <f>L5-I5</f>
        <v>0</v>
      </c>
      <c r="P5" s="101">
        <f>N5-K5</f>
        <v>-28.702120383036913</v>
      </c>
      <c r="Q5" s="102">
        <f>N5/K5</f>
        <v>0.86446220930232565</v>
      </c>
      <c r="R5" s="272">
        <f>Q21</f>
        <v>0.86427530354619098</v>
      </c>
      <c r="S5" s="1">
        <v>0.40078703703703705</v>
      </c>
      <c r="T5" s="2">
        <v>0.43263888888888891</v>
      </c>
      <c r="U5" s="103">
        <v>5.9666666666666668</v>
      </c>
      <c r="V5" s="104">
        <v>45.866666666666667</v>
      </c>
      <c r="W5" s="105"/>
      <c r="X5" s="106"/>
      <c r="Y5" s="274"/>
      <c r="Z5" s="275"/>
      <c r="AA5" s="108">
        <f>M5-J5</f>
        <v>-487.93604651162786</v>
      </c>
      <c r="AB5" s="109">
        <f>M5/J5</f>
        <v>0.86446220930232565</v>
      </c>
      <c r="AC5" s="289">
        <f>AB21</f>
        <v>0.86427530354619098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2346</v>
      </c>
      <c r="G6" s="94">
        <f t="shared" si="0"/>
        <v>69253.919999999998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3110.7182320442021</v>
      </c>
      <c r="N6" s="98">
        <f>M6/L6</f>
        <v>182.98342541436483</v>
      </c>
      <c r="O6" s="100">
        <f>L6-I6</f>
        <v>0</v>
      </c>
      <c r="P6" s="101">
        <f>N6-K6</f>
        <v>-28.781280467988097</v>
      </c>
      <c r="Q6" s="102">
        <f>N6/K6</f>
        <v>0.8640883977900562</v>
      </c>
      <c r="R6" s="272"/>
      <c r="S6" s="1">
        <v>0.43680555555555556</v>
      </c>
      <c r="T6" s="2">
        <v>0.46822916666666664</v>
      </c>
      <c r="U6" s="103">
        <v>5.9999999999999787</v>
      </c>
      <c r="V6" s="104">
        <v>45.249999999999957</v>
      </c>
      <c r="W6" s="105">
        <v>0.46822916666666664</v>
      </c>
      <c r="X6" s="106">
        <v>0.50797453703703699</v>
      </c>
      <c r="Y6" s="264"/>
      <c r="Z6" s="265"/>
      <c r="AA6" s="110">
        <f>M6-J6</f>
        <v>-489.28176795579793</v>
      </c>
      <c r="AB6" s="111">
        <f>M6/J6</f>
        <v>0.86408839779005608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3111.3910927662873</v>
      </c>
      <c r="N21" s="138">
        <f>M21/L21</f>
        <v>183.02300545684042</v>
      </c>
      <c r="O21" s="139">
        <f>L21-I21</f>
        <v>0</v>
      </c>
      <c r="P21" s="140">
        <f>N21-K21</f>
        <v>-28.741700425512505</v>
      </c>
      <c r="Q21" s="141">
        <f>N21/K21</f>
        <v>0.86427530354619098</v>
      </c>
      <c r="R21" s="273"/>
      <c r="S21" s="142">
        <f>S5</f>
        <v>0.40078703703703705</v>
      </c>
      <c r="T21" s="143">
        <f>INDEX(T5:T20,COUNTA(T5:T20))</f>
        <v>0.46822916666666664</v>
      </c>
      <c r="U21" s="144"/>
      <c r="V21" s="144"/>
      <c r="W21" s="145"/>
      <c r="X21" s="146"/>
      <c r="Y21" s="260"/>
      <c r="Z21" s="261"/>
      <c r="AA21" s="147">
        <f>M21-J21</f>
        <v>-488.60890723371267</v>
      </c>
      <c r="AB21" s="148">
        <f>M21/J21</f>
        <v>0.86427530354619098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1463</v>
      </c>
      <c r="G22" s="94">
        <f t="shared" ref="G22:G23" si="5">E22*F22</f>
        <v>37511.32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3136.8671828469296</v>
      </c>
      <c r="N22" s="98">
        <f>M22/L22</f>
        <v>285.16974389517543</v>
      </c>
      <c r="O22" s="100">
        <f>L22-I22</f>
        <v>0</v>
      </c>
      <c r="P22" s="101">
        <f>N22-K22</f>
        <v>-42.102983377551823</v>
      </c>
      <c r="Q22" s="102">
        <f>N22/K22</f>
        <v>0.8713519952352583</v>
      </c>
      <c r="R22" s="271">
        <f>Q38</f>
        <v>0.86683476496309653</v>
      </c>
      <c r="S22" s="1">
        <v>0.32223379629629628</v>
      </c>
      <c r="T22" s="2">
        <v>0.34166666666666667</v>
      </c>
      <c r="U22" s="103">
        <v>5.9666666666666668</v>
      </c>
      <c r="V22" s="104">
        <v>27.983333333333363</v>
      </c>
      <c r="W22" s="105"/>
      <c r="X22" s="150"/>
      <c r="Y22" s="274"/>
      <c r="Z22" s="275"/>
      <c r="AA22" s="108">
        <f>M22-J22</f>
        <v>-463.13281715307039</v>
      </c>
      <c r="AB22" s="151">
        <f>M22/J22</f>
        <v>0.87135199523525819</v>
      </c>
      <c r="AC22" s="276">
        <f>AB38</f>
        <v>0.86683476496309653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4785</v>
      </c>
      <c r="G23" s="94">
        <f t="shared" si="5"/>
        <v>136707.45000000001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3104.3431248873658</v>
      </c>
      <c r="N23" s="98">
        <f>M23/L23</f>
        <v>258.6952604072805</v>
      </c>
      <c r="O23" s="100">
        <f>L23-I23</f>
        <v>0</v>
      </c>
      <c r="P23" s="101">
        <f>N23-K23</f>
        <v>-41.3047395927195</v>
      </c>
      <c r="Q23" s="102">
        <f>N23/K23</f>
        <v>0.86231753469093497</v>
      </c>
      <c r="R23" s="272"/>
      <c r="S23" s="1">
        <v>0.34583333333333333</v>
      </c>
      <c r="T23" s="2">
        <v>0.41005787037037039</v>
      </c>
      <c r="U23" s="103">
        <v>5.9999999999999787</v>
      </c>
      <c r="V23" s="104">
        <v>92.483333333333377</v>
      </c>
      <c r="W23" s="105"/>
      <c r="X23" s="106"/>
      <c r="Y23" s="264"/>
      <c r="Z23" s="265"/>
      <c r="AA23" s="110">
        <f>M23-J23</f>
        <v>-495.65687511263422</v>
      </c>
      <c r="AB23" s="102">
        <f>M23/J23</f>
        <v>0.86231753469093497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3120.6051538671477</v>
      </c>
      <c r="N38" s="138">
        <f>M38/L38</f>
        <v>271.35696990149108</v>
      </c>
      <c r="O38" s="139">
        <f>L38-I38</f>
        <v>0</v>
      </c>
      <c r="P38" s="140">
        <f>N38-K38</f>
        <v>-41.686508359378479</v>
      </c>
      <c r="Q38" s="141">
        <f>N38/K38</f>
        <v>0.86683476496309653</v>
      </c>
      <c r="R38" s="273"/>
      <c r="S38" s="142">
        <f>S22</f>
        <v>0.32223379629629628</v>
      </c>
      <c r="T38" s="143">
        <f>INDEX(T22:T37,COUNTA(T22:T37))</f>
        <v>0.41005787037037039</v>
      </c>
      <c r="U38" s="144"/>
      <c r="V38" s="155"/>
      <c r="W38" s="134"/>
      <c r="X38" s="138"/>
      <c r="Y38" s="260"/>
      <c r="Z38" s="261"/>
      <c r="AA38" s="156">
        <f>M38-J38</f>
        <v>-479.39484613285231</v>
      </c>
      <c r="AB38" s="141">
        <f>M38/J38</f>
        <v>0.86683476496309653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2057</v>
      </c>
      <c r="G39" s="158">
        <f t="shared" ref="G39:G41" si="9">E39*F39</f>
        <v>28859.71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2301.1808576755761</v>
      </c>
      <c r="N39" s="162">
        <f>M39/L39</f>
        <v>383.53014294592936</v>
      </c>
      <c r="O39" s="164">
        <f>L39-I39</f>
        <v>0</v>
      </c>
      <c r="P39" s="165">
        <f>N39-K39</f>
        <v>-49.803190387403959</v>
      </c>
      <c r="Q39" s="151">
        <f>N39/K39</f>
        <v>0.88506956064445241</v>
      </c>
      <c r="R39" s="271">
        <f>Q55</f>
        <v>0.88503080874666273</v>
      </c>
      <c r="S39" s="166">
        <v>0.25025462962962963</v>
      </c>
      <c r="T39" s="167">
        <v>0.28749999999999998</v>
      </c>
      <c r="U39" s="168"/>
      <c r="V39" s="169">
        <v>53.633333333333297</v>
      </c>
      <c r="W39" s="167"/>
      <c r="X39" s="170"/>
      <c r="Y39" s="274"/>
      <c r="Z39" s="275"/>
      <c r="AA39" s="108">
        <f>M39-J39</f>
        <v>-298.81914232442386</v>
      </c>
      <c r="AB39" s="151">
        <f>M39/J39</f>
        <v>0.88506956064445241</v>
      </c>
      <c r="AC39" s="276">
        <f>AB55</f>
        <v>0.88503080874666273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1534</v>
      </c>
      <c r="G40" s="94">
        <f t="shared" si="9"/>
        <v>27197.82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2301.9591496456865</v>
      </c>
      <c r="N40" s="98">
        <f>M40/L40</f>
        <v>383.65985827428108</v>
      </c>
      <c r="O40" s="100">
        <f>L40-I40</f>
        <v>0</v>
      </c>
      <c r="P40" s="101">
        <f>N40-K40</f>
        <v>-49.673475059052237</v>
      </c>
      <c r="Q40" s="102">
        <f>N40/K40</f>
        <v>0.88536890370987942</v>
      </c>
      <c r="R40" s="272"/>
      <c r="S40" s="1">
        <v>0.29167824074074072</v>
      </c>
      <c r="T40" s="2">
        <v>0.31944444444444442</v>
      </c>
      <c r="U40" s="103">
        <v>6.0166666666666746</v>
      </c>
      <c r="V40" s="104">
        <v>39.98333333333332</v>
      </c>
      <c r="W40" s="105"/>
      <c r="X40" s="112"/>
      <c r="Y40" s="264"/>
      <c r="Z40" s="265"/>
      <c r="AA40" s="110">
        <f>M40-J40</f>
        <v>-298.04085035431353</v>
      </c>
      <c r="AB40" s="102">
        <f>M40/J40</f>
        <v>0.88536890370987942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1911</v>
      </c>
      <c r="G41" s="94">
        <f t="shared" si="9"/>
        <v>27690.39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2300.1003009027063</v>
      </c>
      <c r="N41" s="98">
        <f>M41/L41</f>
        <v>383.35005015045107</v>
      </c>
      <c r="O41" s="100">
        <f>L41-I41</f>
        <v>0</v>
      </c>
      <c r="P41" s="101">
        <f>N41-K41</f>
        <v>-49.983283182882246</v>
      </c>
      <c r="Q41" s="102">
        <f>N41/K41</f>
        <v>0.88465396188565637</v>
      </c>
      <c r="R41" s="272"/>
      <c r="S41" s="1">
        <v>0.32302083333333331</v>
      </c>
      <c r="T41" s="2">
        <v>0.3576388888888889</v>
      </c>
      <c r="U41" s="103">
        <v>5.1500000000000057</v>
      </c>
      <c r="V41" s="104">
        <v>49.850000000000037</v>
      </c>
      <c r="W41" s="105"/>
      <c r="X41" s="112"/>
      <c r="Y41" s="264"/>
      <c r="Z41" s="265"/>
      <c r="AA41" s="110">
        <f>M41-J41</f>
        <v>-299.89969909729371</v>
      </c>
      <c r="AB41" s="102">
        <f>M41/J41</f>
        <v>0.88465396188565626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2301.0801027413231</v>
      </c>
      <c r="N55" s="138">
        <f>M55/L55</f>
        <v>383.51335045688717</v>
      </c>
      <c r="O55" s="139">
        <f>L55-I55</f>
        <v>0</v>
      </c>
      <c r="P55" s="140">
        <f>N55-K55</f>
        <v>-49.819982876446147</v>
      </c>
      <c r="Q55" s="141">
        <f>N55/K55</f>
        <v>0.88503080874666273</v>
      </c>
      <c r="R55" s="273"/>
      <c r="S55" s="142">
        <f>S39</f>
        <v>0.25025462962962963</v>
      </c>
      <c r="T55" s="143">
        <f>INDEX(T39:T54,COUNTA(T39:T54))</f>
        <v>0.3576388888888889</v>
      </c>
      <c r="U55" s="144"/>
      <c r="V55" s="155"/>
      <c r="W55" s="134"/>
      <c r="X55" s="138"/>
      <c r="Y55" s="260"/>
      <c r="Z55" s="261"/>
      <c r="AA55" s="156">
        <f>M55-J55</f>
        <v>-298.91989725867688</v>
      </c>
      <c r="AB55" s="141">
        <f>M55/J55</f>
        <v>0.88503080874666273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1499</v>
      </c>
      <c r="G56" s="94">
        <f t="shared" ref="G56:G57" si="14">E56*F56</f>
        <v>29065.61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2218.0024660912441</v>
      </c>
      <c r="N56" s="98">
        <f>M56/L56</f>
        <v>369.66707768187399</v>
      </c>
      <c r="O56" s="100">
        <f>L56-I56</f>
        <v>0</v>
      </c>
      <c r="P56" s="101">
        <f>N56-K56</f>
        <v>-46.999588984792695</v>
      </c>
      <c r="Q56" s="102">
        <f>N56/K56</f>
        <v>0.88720098643649759</v>
      </c>
      <c r="R56" s="271">
        <f>Q72</f>
        <v>0.88727190614267348</v>
      </c>
      <c r="S56" s="1">
        <v>0.31767361111111109</v>
      </c>
      <c r="T56" s="2">
        <v>0.34583333333333333</v>
      </c>
      <c r="U56" s="103">
        <v>6.4499999999999691</v>
      </c>
      <c r="V56" s="104">
        <v>40.550000000000026</v>
      </c>
      <c r="W56" s="167"/>
      <c r="X56" s="170"/>
      <c r="Y56" s="274"/>
      <c r="Z56" s="275"/>
      <c r="AA56" s="108">
        <f>M56-J56</f>
        <v>-281.99753390875594</v>
      </c>
      <c r="AB56" s="151">
        <f>M56/J56</f>
        <v>0.88720098643649759</v>
      </c>
      <c r="AC56" s="276">
        <f>AB72</f>
        <v>0.88727190614267348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2813</v>
      </c>
      <c r="G57" s="94">
        <f t="shared" si="14"/>
        <v>55416.1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2218.3570646221237</v>
      </c>
      <c r="N57" s="98">
        <f>M57/L57</f>
        <v>369.72617743702062</v>
      </c>
      <c r="O57" s="100">
        <f>L57-I57</f>
        <v>0</v>
      </c>
      <c r="P57" s="101">
        <f>N57-K57</f>
        <v>-46.940489229646062</v>
      </c>
      <c r="Q57" s="102">
        <f>N57/K57</f>
        <v>0.88734282584884949</v>
      </c>
      <c r="R57" s="272"/>
      <c r="S57" s="1">
        <v>0.34930555555555554</v>
      </c>
      <c r="T57" s="2">
        <v>0.40214120370370371</v>
      </c>
      <c r="U57" s="103">
        <v>4.9999999999999822</v>
      </c>
      <c r="V57" s="104">
        <v>76.083333333333371</v>
      </c>
      <c r="W57" s="105"/>
      <c r="X57" s="112"/>
      <c r="Y57" s="264"/>
      <c r="Z57" s="265"/>
      <c r="AA57" s="110">
        <f>M57-J57</f>
        <v>-281.64293537787626</v>
      </c>
      <c r="AB57" s="102">
        <f>M57/J57</f>
        <v>0.88734282584884949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2218.1797653566837</v>
      </c>
      <c r="N72" s="138">
        <f>M72/L72</f>
        <v>369.69662755944728</v>
      </c>
      <c r="O72" s="139">
        <f>L72-I72</f>
        <v>0</v>
      </c>
      <c r="P72" s="140">
        <f>N72-K72</f>
        <v>-46.970039107219407</v>
      </c>
      <c r="Q72" s="141">
        <f>N72/K72</f>
        <v>0.88727190614267348</v>
      </c>
      <c r="R72" s="273"/>
      <c r="S72" s="142">
        <f>S56</f>
        <v>0.31767361111111109</v>
      </c>
      <c r="T72" s="143">
        <f>INDEX(T56:T71,COUNTA(T56:T71))</f>
        <v>0.40214120370370371</v>
      </c>
      <c r="U72" s="144"/>
      <c r="V72" s="155"/>
      <c r="W72" s="134"/>
      <c r="X72" s="138"/>
      <c r="Y72" s="260"/>
      <c r="Z72" s="261"/>
      <c r="AA72" s="156">
        <f>M72-J72</f>
        <v>-281.82023464331633</v>
      </c>
      <c r="AB72" s="141">
        <f>M72/J72</f>
        <v>0.88727190614267348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3051</v>
      </c>
      <c r="G73" s="158">
        <f t="shared" ref="G73:G76" si="18">E73*F73</f>
        <v>65443.95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2943.0868167202584</v>
      </c>
      <c r="N73" s="162">
        <f>M73/L73</f>
        <v>735.7717041800646</v>
      </c>
      <c r="O73" s="164">
        <f>L73-I73</f>
        <v>0</v>
      </c>
      <c r="P73" s="165">
        <f>N73-K73</f>
        <v>-89.228295819935397</v>
      </c>
      <c r="Q73" s="151">
        <f>N73/K73</f>
        <v>0.8918444899152298</v>
      </c>
      <c r="R73" s="271">
        <f>Q89</f>
        <v>0.89011698849668874</v>
      </c>
      <c r="S73" s="166">
        <v>0.25</v>
      </c>
      <c r="T73" s="167">
        <v>0.29319444444444442</v>
      </c>
      <c r="U73" s="168"/>
      <c r="V73" s="169">
        <v>62.199999999999974</v>
      </c>
      <c r="W73" s="172"/>
      <c r="X73" s="150"/>
      <c r="Y73" s="274"/>
      <c r="Z73" s="275"/>
      <c r="AA73" s="108">
        <f>M73-J73</f>
        <v>-356.91318327974159</v>
      </c>
      <c r="AB73" s="151">
        <f>M73/J73</f>
        <v>0.8918444899152298</v>
      </c>
      <c r="AC73" s="276">
        <f>AB89</f>
        <v>0.89011698849668874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3310</v>
      </c>
      <c r="G74" s="94">
        <f t="shared" si="18"/>
        <v>59215.9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2938.5943279901367</v>
      </c>
      <c r="N74" s="98">
        <f>M74/L74</f>
        <v>734.64858199753417</v>
      </c>
      <c r="O74" s="100">
        <f>L74-I74</f>
        <v>0</v>
      </c>
      <c r="P74" s="101">
        <f>N74-K74</f>
        <v>-90.351418002465834</v>
      </c>
      <c r="Q74" s="102">
        <f>N74/K74</f>
        <v>0.8904831296939808</v>
      </c>
      <c r="R74" s="272"/>
      <c r="S74" s="1">
        <v>0.29751157407407408</v>
      </c>
      <c r="T74" s="2">
        <v>0.34444444444444444</v>
      </c>
      <c r="U74" s="103">
        <v>6.2166666666667059</v>
      </c>
      <c r="V74" s="104">
        <v>67.583333333333314</v>
      </c>
      <c r="W74" s="105"/>
      <c r="X74" s="106"/>
      <c r="Y74" s="264"/>
      <c r="Z74" s="265"/>
      <c r="AA74" s="110">
        <f>M74-J74</f>
        <v>-361.40567200986334</v>
      </c>
      <c r="AB74" s="102">
        <f>M74/J74</f>
        <v>0.8904831296939808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1372</v>
      </c>
      <c r="G75" s="94">
        <f t="shared" si="18"/>
        <v>30568.16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2934.7593582887712</v>
      </c>
      <c r="N75" s="98">
        <f>M75/L75</f>
        <v>586.95187165775428</v>
      </c>
      <c r="O75" s="100">
        <f>L75-I75</f>
        <v>0</v>
      </c>
      <c r="P75" s="101">
        <f>N75-K75</f>
        <v>-73.048128342245718</v>
      </c>
      <c r="Q75" s="102">
        <f>N75/K75</f>
        <v>0.8893210176632641</v>
      </c>
      <c r="R75" s="272"/>
      <c r="S75" s="1">
        <v>0.34861111111111109</v>
      </c>
      <c r="T75" s="2">
        <v>0.36809027777777775</v>
      </c>
      <c r="U75" s="103">
        <v>5.9999999999999787</v>
      </c>
      <c r="V75" s="104">
        <v>28.04999999999999</v>
      </c>
      <c r="W75" s="105"/>
      <c r="X75" s="106"/>
      <c r="Y75" s="264"/>
      <c r="Z75" s="265"/>
      <c r="AA75" s="110">
        <f>M75-J75</f>
        <v>-365.24064171122882</v>
      </c>
      <c r="AB75" s="102">
        <f>M75/J75</f>
        <v>0.88932101766326399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5678</v>
      </c>
      <c r="G76" s="94">
        <f t="shared" si="18"/>
        <v>94595.48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2933.1037451571242</v>
      </c>
      <c r="N76" s="98">
        <f>M76/L76</f>
        <v>733.27593628928105</v>
      </c>
      <c r="O76" s="100">
        <f>L76-I76</f>
        <v>0</v>
      </c>
      <c r="P76" s="101">
        <f>N76-K76</f>
        <v>-91.724063710718951</v>
      </c>
      <c r="Q76" s="102">
        <f>N76/K76</f>
        <v>0.88881931671428005</v>
      </c>
      <c r="R76" s="272"/>
      <c r="S76" s="1">
        <v>0.37222222222222223</v>
      </c>
      <c r="T76" s="2">
        <v>0.45288194444444446</v>
      </c>
      <c r="U76" s="103">
        <v>5.9500000000000508</v>
      </c>
      <c r="V76" s="104">
        <v>116.15</v>
      </c>
      <c r="W76" s="105"/>
      <c r="X76" s="106"/>
      <c r="Y76" s="264"/>
      <c r="Z76" s="265"/>
      <c r="AA76" s="110">
        <f>M76-J76</f>
        <v>-366.89625484287581</v>
      </c>
      <c r="AB76" s="102">
        <f>M76/J76</f>
        <v>0.88881931671428005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2937.3860620390728</v>
      </c>
      <c r="N89" s="138">
        <f>M89/L89</f>
        <v>691.14966165625242</v>
      </c>
      <c r="O89" s="139">
        <f>L89-I89</f>
        <v>0</v>
      </c>
      <c r="P89" s="140">
        <f>N89-K89</f>
        <v>-85.320926579041725</v>
      </c>
      <c r="Q89" s="141">
        <f>N89/K89</f>
        <v>0.89011698849668874</v>
      </c>
      <c r="R89" s="273"/>
      <c r="S89" s="142">
        <f>S73</f>
        <v>0.25</v>
      </c>
      <c r="T89" s="143">
        <f>INDEX(T73:T88,COUNTA(T73:T88))</f>
        <v>0.45288194444444446</v>
      </c>
      <c r="U89" s="144"/>
      <c r="V89" s="155"/>
      <c r="W89" s="88"/>
      <c r="X89" s="90"/>
      <c r="Y89" s="260"/>
      <c r="Z89" s="261"/>
      <c r="AA89" s="156">
        <f>M89-J89</f>
        <v>-362.61393796092716</v>
      </c>
      <c r="AB89" s="141">
        <f>M89/J89</f>
        <v>0.89011698849668874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1796</v>
      </c>
      <c r="G90" s="158">
        <f t="shared" ref="G90:G93" si="23">E90*F90</f>
        <v>32651.279999999999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3103.9846375420084</v>
      </c>
      <c r="N90" s="162">
        <f>M90/L90</f>
        <v>1034.6615458473361</v>
      </c>
      <c r="O90" s="164">
        <f>L90-I90</f>
        <v>0</v>
      </c>
      <c r="P90" s="165">
        <f>N90-K90</f>
        <v>-165.33845415266387</v>
      </c>
      <c r="Q90" s="151">
        <f>N90/K90</f>
        <v>0.86221795487278008</v>
      </c>
      <c r="R90" s="271">
        <f>Q106</f>
        <v>0.86831720907766985</v>
      </c>
      <c r="S90" s="166">
        <v>0.16686342592592593</v>
      </c>
      <c r="T90" s="167">
        <v>0.19097222222222221</v>
      </c>
      <c r="U90" s="168"/>
      <c r="V90" s="169">
        <v>34.716666666666647</v>
      </c>
      <c r="W90" s="172"/>
      <c r="X90" s="150"/>
      <c r="Y90" s="274"/>
      <c r="Z90" s="275"/>
      <c r="AA90" s="108">
        <f>M90-J90</f>
        <v>-496.01536245799161</v>
      </c>
      <c r="AB90" s="151">
        <f>M90/J90</f>
        <v>0.86221795487278008</v>
      </c>
      <c r="AC90" s="276">
        <f>AB106</f>
        <v>0.86831720907766974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2645</v>
      </c>
      <c r="G91" s="94">
        <f t="shared" si="23"/>
        <v>48086.1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3103.6505867014362</v>
      </c>
      <c r="N91" s="98">
        <f>M91/L91</f>
        <v>1034.5501955671455</v>
      </c>
      <c r="O91" s="100">
        <f>L91-I91</f>
        <v>0</v>
      </c>
      <c r="P91" s="101">
        <f>N91-K91</f>
        <v>-165.44980443285453</v>
      </c>
      <c r="Q91" s="102">
        <f>N91/K91</f>
        <v>0.86212516297262121</v>
      </c>
      <c r="R91" s="272"/>
      <c r="S91" s="1">
        <v>0.2013888888888889</v>
      </c>
      <c r="T91" s="2">
        <v>0.23689814814814814</v>
      </c>
      <c r="U91" s="103">
        <v>15.000000000000027</v>
      </c>
      <c r="V91" s="104">
        <v>51.133333333333304</v>
      </c>
      <c r="W91" s="105"/>
      <c r="X91" s="106"/>
      <c r="Y91" s="264"/>
      <c r="Z91" s="265"/>
      <c r="AA91" s="110">
        <f>M91-J91</f>
        <v>-496.34941329856383</v>
      </c>
      <c r="AB91" s="102">
        <f>M91/J91</f>
        <v>0.86212516297262121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6977</v>
      </c>
      <c r="G92" s="94">
        <f t="shared" si="23"/>
        <v>99631.56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3104.7218788627924</v>
      </c>
      <c r="N92" s="98">
        <f>M92/L92</f>
        <v>1034.9072929542642</v>
      </c>
      <c r="O92" s="100">
        <f>L92-I92</f>
        <v>0</v>
      </c>
      <c r="P92" s="101">
        <f>N92-K92</f>
        <v>-165.09270704573578</v>
      </c>
      <c r="Q92" s="102">
        <f>N92/K92</f>
        <v>0.86242274412855346</v>
      </c>
      <c r="R92" s="272"/>
      <c r="S92" s="1">
        <v>0.2480324074074074</v>
      </c>
      <c r="T92" s="2">
        <v>0.34166666666666667</v>
      </c>
      <c r="U92" s="103">
        <v>16.033333333333335</v>
      </c>
      <c r="V92" s="104">
        <v>134.83333333333337</v>
      </c>
      <c r="W92" s="105"/>
      <c r="X92" s="106"/>
      <c r="Y92" s="264"/>
      <c r="Z92" s="265"/>
      <c r="AA92" s="110">
        <f>M92-J92</f>
        <v>-495.27812113720756</v>
      </c>
      <c r="AB92" s="102">
        <f>M92/J92</f>
        <v>0.86242274412855346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5823</v>
      </c>
      <c r="G93" s="94">
        <f t="shared" si="23"/>
        <v>81696.69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2670.420382165606</v>
      </c>
      <c r="N93" s="98">
        <f>M93/L93</f>
        <v>890.14012738853535</v>
      </c>
      <c r="O93" s="100">
        <f>L93-I93</f>
        <v>0</v>
      </c>
      <c r="P93" s="101">
        <f>N93-K93</f>
        <v>-109.85987261146465</v>
      </c>
      <c r="Q93" s="102">
        <f>N93/K93</f>
        <v>0.89014012738853532</v>
      </c>
      <c r="R93" s="272"/>
      <c r="S93" s="1">
        <v>0.35289351851851852</v>
      </c>
      <c r="T93" s="2">
        <v>0.44374999999999998</v>
      </c>
      <c r="U93" s="103">
        <v>16.166666666666664</v>
      </c>
      <c r="V93" s="104">
        <v>130.83333333333329</v>
      </c>
      <c r="W93" s="105"/>
      <c r="X93" s="106"/>
      <c r="Y93" s="264"/>
      <c r="Z93" s="265"/>
      <c r="AA93" s="110">
        <f>M93-J93</f>
        <v>-329.57961783439396</v>
      </c>
      <c r="AB93" s="102">
        <f>M93/J93</f>
        <v>0.89014012738853532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2995.6943713179608</v>
      </c>
      <c r="N106" s="138">
        <f t="shared" ref="N106:N112" si="28">M106/L106</f>
        <v>998.56479043932029</v>
      </c>
      <c r="O106" s="139">
        <f t="shared" ref="O106:O112" si="29">L106-I106</f>
        <v>0</v>
      </c>
      <c r="P106" s="140">
        <f t="shared" ref="P106:P112" si="30">N106-K106</f>
        <v>-151.43520956067971</v>
      </c>
      <c r="Q106" s="141">
        <f t="shared" ref="Q106:Q112" si="31">N106/K106</f>
        <v>0.86831720907766985</v>
      </c>
      <c r="R106" s="273"/>
      <c r="S106" s="142">
        <f>S90</f>
        <v>0.16686342592592593</v>
      </c>
      <c r="T106" s="143">
        <f>INDEX(T90:T105,COUNTA(T90:T105))</f>
        <v>0.44374999999999998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-454.30562868203924</v>
      </c>
      <c r="AB106" s="141">
        <f t="shared" ref="AB106:AB112" si="33">M106/J106</f>
        <v>0.86831720907766974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1931</v>
      </c>
      <c r="G107" s="158">
        <f t="shared" ref="G107:G112" si="34">E107*F107</f>
        <v>48332.93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2903.75939849624</v>
      </c>
      <c r="N107" s="162">
        <f t="shared" si="28"/>
        <v>725.93984962406</v>
      </c>
      <c r="O107" s="164">
        <f t="shared" si="29"/>
        <v>0</v>
      </c>
      <c r="P107" s="165">
        <f t="shared" si="30"/>
        <v>-99.060150375939998</v>
      </c>
      <c r="Q107" s="151">
        <f t="shared" si="31"/>
        <v>0.87992709045340611</v>
      </c>
      <c r="R107" s="271">
        <f>Q123</f>
        <v>0.88482767998259604</v>
      </c>
      <c r="S107" s="166">
        <v>0.16673611111111111</v>
      </c>
      <c r="T107" s="167">
        <v>0.19444444444444445</v>
      </c>
      <c r="U107" s="168"/>
      <c r="V107" s="169">
        <v>39.900000000000006</v>
      </c>
      <c r="W107" s="167"/>
      <c r="X107" s="170"/>
      <c r="Y107" s="274"/>
      <c r="Z107" s="275"/>
      <c r="AA107" s="108">
        <f t="shared" si="32"/>
        <v>-396.24060150375999</v>
      </c>
      <c r="AB107" s="151">
        <f t="shared" si="33"/>
        <v>0.87992709045340611</v>
      </c>
      <c r="AC107" s="276">
        <f>AB123</f>
        <v>0.88482767998259604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1498</v>
      </c>
      <c r="G108" s="94">
        <f t="shared" si="34"/>
        <v>38124.1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2905.603448275861</v>
      </c>
      <c r="N108" s="98">
        <f t="shared" si="28"/>
        <v>726.40086206896524</v>
      </c>
      <c r="O108" s="100">
        <f t="shared" si="29"/>
        <v>0</v>
      </c>
      <c r="P108" s="101">
        <f t="shared" si="30"/>
        <v>-98.599137931034761</v>
      </c>
      <c r="Q108" s="102">
        <f t="shared" si="31"/>
        <v>0.88048589341692751</v>
      </c>
      <c r="R108" s="272"/>
      <c r="S108" s="1">
        <v>0.2049074074074074</v>
      </c>
      <c r="T108" s="2">
        <v>0.22638888888888889</v>
      </c>
      <c r="U108" s="103">
        <v>15.06666666666665</v>
      </c>
      <c r="V108" s="104">
        <v>30.933333333333344</v>
      </c>
      <c r="W108" s="105"/>
      <c r="X108" s="112"/>
      <c r="Y108" s="264"/>
      <c r="Z108" s="265"/>
      <c r="AA108" s="110">
        <f t="shared" si="32"/>
        <v>-394.39655172413904</v>
      </c>
      <c r="AB108" s="102">
        <f t="shared" si="33"/>
        <v>0.88048589341692751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377</v>
      </c>
      <c r="G109" s="94">
        <f t="shared" si="34"/>
        <v>10077.210000000001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2912.4463519313299</v>
      </c>
      <c r="N109" s="98">
        <f t="shared" si="28"/>
        <v>728.11158798283248</v>
      </c>
      <c r="O109" s="100">
        <f t="shared" si="29"/>
        <v>0</v>
      </c>
      <c r="P109" s="101">
        <f t="shared" si="30"/>
        <v>-96.888412017167525</v>
      </c>
      <c r="Q109" s="102">
        <f t="shared" si="31"/>
        <v>0.88255950058525146</v>
      </c>
      <c r="R109" s="272"/>
      <c r="S109" s="1">
        <v>0.23766203703703703</v>
      </c>
      <c r="T109" s="2">
        <v>0.24305555555555555</v>
      </c>
      <c r="U109" s="103">
        <v>16.233333333333327</v>
      </c>
      <c r="V109" s="104">
        <v>7.7666666666666684</v>
      </c>
      <c r="W109" s="105"/>
      <c r="X109" s="112"/>
      <c r="Y109" s="264"/>
      <c r="Z109" s="265"/>
      <c r="AA109" s="110">
        <f t="shared" si="32"/>
        <v>-387.5536480686701</v>
      </c>
      <c r="AB109" s="102">
        <f t="shared" si="33"/>
        <v>0.88255950058525146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2226</v>
      </c>
      <c r="G110" s="94">
        <f t="shared" si="34"/>
        <v>66780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2681.030444964872</v>
      </c>
      <c r="N110" s="98">
        <f t="shared" si="28"/>
        <v>670.257611241218</v>
      </c>
      <c r="O110" s="100">
        <f t="shared" si="29"/>
        <v>0</v>
      </c>
      <c r="P110" s="101">
        <f t="shared" si="30"/>
        <v>-79.742388758781999</v>
      </c>
      <c r="Q110" s="102">
        <f t="shared" si="31"/>
        <v>0.89367681498829066</v>
      </c>
      <c r="R110" s="272"/>
      <c r="S110" s="1">
        <v>0.25429398148148147</v>
      </c>
      <c r="T110" s="2">
        <v>0.28888888888888886</v>
      </c>
      <c r="U110" s="103">
        <v>16.183333333333319</v>
      </c>
      <c r="V110" s="104">
        <v>49.816666666666649</v>
      </c>
      <c r="W110" s="105"/>
      <c r="X110" s="106"/>
      <c r="Y110" s="264"/>
      <c r="Z110" s="265"/>
      <c r="AA110" s="110">
        <f t="shared" si="32"/>
        <v>-318.969555035128</v>
      </c>
      <c r="AB110" s="102">
        <f t="shared" si="33"/>
        <v>0.89367681498829066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2090</v>
      </c>
      <c r="G111" s="94">
        <f t="shared" si="34"/>
        <v>51873.8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2906.1413673232887</v>
      </c>
      <c r="N111" s="98">
        <f t="shared" si="28"/>
        <v>726.53534183082218</v>
      </c>
      <c r="O111" s="100">
        <f t="shared" si="29"/>
        <v>0</v>
      </c>
      <c r="P111" s="101">
        <f t="shared" si="30"/>
        <v>-98.464658169177824</v>
      </c>
      <c r="Q111" s="102">
        <f t="shared" si="31"/>
        <v>0.88064889918887534</v>
      </c>
      <c r="R111" s="272"/>
      <c r="S111" s="1">
        <v>0.3</v>
      </c>
      <c r="T111" s="2">
        <v>0.32996527777777779</v>
      </c>
      <c r="U111" s="103">
        <v>16.000000000000021</v>
      </c>
      <c r="V111" s="104">
        <v>43.150000000000034</v>
      </c>
      <c r="W111" s="105"/>
      <c r="X111" s="106"/>
      <c r="Y111" s="264"/>
      <c r="Z111" s="265"/>
      <c r="AA111" s="110">
        <f t="shared" si="32"/>
        <v>-393.8586326767113</v>
      </c>
      <c r="AB111" s="102">
        <f t="shared" si="33"/>
        <v>0.88064889918887534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3599</v>
      </c>
      <c r="G112" s="114">
        <f t="shared" si="34"/>
        <v>107970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2679.7104446742524</v>
      </c>
      <c r="N112" s="98">
        <f t="shared" si="28"/>
        <v>893.23681489141745</v>
      </c>
      <c r="O112" s="100">
        <f t="shared" si="29"/>
        <v>0</v>
      </c>
      <c r="P112" s="101">
        <f t="shared" si="30"/>
        <v>-106.76318510858255</v>
      </c>
      <c r="Q112" s="102">
        <f t="shared" si="31"/>
        <v>0.89323681489141749</v>
      </c>
      <c r="R112" s="272"/>
      <c r="S112" s="1">
        <v>0.34126157407407409</v>
      </c>
      <c r="T112" s="2">
        <v>0.3972222222222222</v>
      </c>
      <c r="U112" s="103">
        <v>16.26666666666668</v>
      </c>
      <c r="V112" s="104">
        <v>80.583333333333272</v>
      </c>
      <c r="W112" s="105"/>
      <c r="X112" s="3"/>
      <c r="Y112" s="264"/>
      <c r="Z112" s="265"/>
      <c r="AA112" s="110">
        <f t="shared" si="32"/>
        <v>-320.28955532574764</v>
      </c>
      <c r="AB112" s="102">
        <f t="shared" si="33"/>
        <v>0.89323681489141749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2831.4485759443073</v>
      </c>
      <c r="N123" s="138">
        <f t="shared" ref="N123:N128" si="39">M123/L123</f>
        <v>738.63875894199316</v>
      </c>
      <c r="O123" s="139">
        <f t="shared" ref="O123:O128" si="40">L123-I123</f>
        <v>0</v>
      </c>
      <c r="P123" s="140">
        <f t="shared" ref="P123:P128" si="41">N123-K123</f>
        <v>-96.143849753658969</v>
      </c>
      <c r="Q123" s="141">
        <f t="shared" ref="Q123:Q128" si="42">N123/K123</f>
        <v>0.88482767998259604</v>
      </c>
      <c r="R123" s="273"/>
      <c r="S123" s="142">
        <f>S107</f>
        <v>0.16673611111111111</v>
      </c>
      <c r="T123" s="143">
        <f>INDEX(T107:T122,COUNTA(T107:T122))</f>
        <v>0.3972222222222222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-368.55142405569268</v>
      </c>
      <c r="AB123" s="141">
        <f t="shared" ref="AB123:AB128" si="44">M123/J123</f>
        <v>0.88482767998259604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305</v>
      </c>
      <c r="G124" s="158">
        <f t="shared" ref="G124:G128" si="45">E124*F124</f>
        <v>4093.1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3182.608695652119</v>
      </c>
      <c r="N124" s="162">
        <f t="shared" si="39"/>
        <v>530.43478260868653</v>
      </c>
      <c r="O124" s="164">
        <f t="shared" si="40"/>
        <v>0</v>
      </c>
      <c r="P124" s="165">
        <f t="shared" si="41"/>
        <v>-69.565217391313467</v>
      </c>
      <c r="Q124" s="151">
        <f t="shared" si="42"/>
        <v>0.88405797101447758</v>
      </c>
      <c r="R124" s="271">
        <f>Q140</f>
        <v>0.86926057192244444</v>
      </c>
      <c r="S124" s="166">
        <v>0.7085069444444444</v>
      </c>
      <c r="T124" s="167">
        <v>0.71250000000000002</v>
      </c>
      <c r="U124" s="168"/>
      <c r="V124" s="169">
        <v>5.7500000000000995</v>
      </c>
      <c r="W124" s="167"/>
      <c r="X124" s="170"/>
      <c r="Y124" s="274"/>
      <c r="Z124" s="275"/>
      <c r="AA124" s="108">
        <f t="shared" si="43"/>
        <v>-417.39130434788103</v>
      </c>
      <c r="AB124" s="151">
        <f t="shared" si="44"/>
        <v>0.88405797101447747</v>
      </c>
      <c r="AC124" s="276">
        <f>AB140</f>
        <v>0.86926057192244444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1829</v>
      </c>
      <c r="G125" s="94">
        <f t="shared" si="45"/>
        <v>46895.56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3136.9223439733132</v>
      </c>
      <c r="N125" s="98">
        <f t="shared" si="39"/>
        <v>285.17475854302847</v>
      </c>
      <c r="O125" s="100">
        <f t="shared" si="40"/>
        <v>0</v>
      </c>
      <c r="P125" s="101">
        <f t="shared" si="41"/>
        <v>-42.097968729698778</v>
      </c>
      <c r="Q125" s="102">
        <f t="shared" si="42"/>
        <v>0.8713673177703648</v>
      </c>
      <c r="R125" s="272"/>
      <c r="S125" s="1">
        <v>0.71598379629629627</v>
      </c>
      <c r="T125" s="2">
        <v>0.74027777777777781</v>
      </c>
      <c r="U125" s="103">
        <v>5.0166666666665982</v>
      </c>
      <c r="V125" s="104">
        <v>34.98333333333342</v>
      </c>
      <c r="W125" s="105"/>
      <c r="X125" s="112"/>
      <c r="Y125" s="264"/>
      <c r="Z125" s="265"/>
      <c r="AA125" s="110">
        <f t="shared" si="43"/>
        <v>-463.07765602668678</v>
      </c>
      <c r="AB125" s="102">
        <f t="shared" si="44"/>
        <v>0.8713673177703648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2299</v>
      </c>
      <c r="G126" s="94">
        <f t="shared" si="45"/>
        <v>67866.48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3112.5987213238059</v>
      </c>
      <c r="N126" s="98">
        <f t="shared" si="39"/>
        <v>183.09404243081212</v>
      </c>
      <c r="O126" s="100">
        <f t="shared" si="40"/>
        <v>0</v>
      </c>
      <c r="P126" s="101">
        <f t="shared" si="41"/>
        <v>-28.670663451540804</v>
      </c>
      <c r="Q126" s="102">
        <f t="shared" si="42"/>
        <v>0.86461075592327952</v>
      </c>
      <c r="R126" s="272"/>
      <c r="S126" s="1">
        <v>0.74375000000000002</v>
      </c>
      <c r="T126" s="2">
        <v>0.77452546296296299</v>
      </c>
      <c r="U126" s="103">
        <v>4.9999999999999822</v>
      </c>
      <c r="V126" s="104">
        <v>44.316666666666663</v>
      </c>
      <c r="W126" s="105"/>
      <c r="X126" s="112"/>
      <c r="Y126" s="264"/>
      <c r="Z126" s="265"/>
      <c r="AA126" s="110">
        <f t="shared" si="43"/>
        <v>-487.40127867619412</v>
      </c>
      <c r="AB126" s="102">
        <f t="shared" si="44"/>
        <v>0.86461075592327941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2359</v>
      </c>
      <c r="G127" s="94">
        <f t="shared" si="45"/>
        <v>70416.150000000009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3111.9091242213281</v>
      </c>
      <c r="N127" s="98">
        <f t="shared" si="39"/>
        <v>183.05347789537223</v>
      </c>
      <c r="O127" s="100">
        <f t="shared" si="40"/>
        <v>0</v>
      </c>
      <c r="P127" s="101">
        <f t="shared" si="41"/>
        <v>-28.711227986980703</v>
      </c>
      <c r="Q127" s="102">
        <f t="shared" si="42"/>
        <v>0.86441920117259108</v>
      </c>
      <c r="R127" s="272"/>
      <c r="S127" s="1">
        <v>0.77847222222222223</v>
      </c>
      <c r="T127" s="2">
        <v>0.81005787037037036</v>
      </c>
      <c r="U127" s="103">
        <v>5.6833333333333158</v>
      </c>
      <c r="V127" s="104">
        <v>45.483333333333306</v>
      </c>
      <c r="W127" s="105"/>
      <c r="X127" s="106"/>
      <c r="Y127" s="264"/>
      <c r="Z127" s="265"/>
      <c r="AA127" s="110">
        <f t="shared" si="43"/>
        <v>-488.09087577867194</v>
      </c>
      <c r="AB127" s="102">
        <f t="shared" si="44"/>
        <v>0.86441920117259108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3088</v>
      </c>
      <c r="G128" s="94">
        <f t="shared" si="45"/>
        <v>88224.16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3102.6514094334352</v>
      </c>
      <c r="N128" s="98">
        <f t="shared" si="39"/>
        <v>258.55428411945292</v>
      </c>
      <c r="O128" s="100">
        <f t="shared" si="40"/>
        <v>0</v>
      </c>
      <c r="P128" s="101">
        <f t="shared" si="41"/>
        <v>-41.445715880547084</v>
      </c>
      <c r="Q128" s="102">
        <f t="shared" si="42"/>
        <v>0.86184761373150975</v>
      </c>
      <c r="R128" s="272"/>
      <c r="S128" s="1">
        <v>0.81339120370370366</v>
      </c>
      <c r="T128" s="2">
        <v>0.85486111111111107</v>
      </c>
      <c r="U128" s="103">
        <v>4.799999999999951</v>
      </c>
      <c r="V128" s="104">
        <v>59.716666666666676</v>
      </c>
      <c r="W128" s="105"/>
      <c r="X128" s="106"/>
      <c r="Y128" s="264"/>
      <c r="Z128" s="265"/>
      <c r="AA128" s="110">
        <f t="shared" si="43"/>
        <v>-497.34859056656478</v>
      </c>
      <c r="AB128" s="102">
        <f t="shared" si="44"/>
        <v>0.86184761373150975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3129.3380589208</v>
      </c>
      <c r="N140" s="138">
        <f>M140/L140</f>
        <v>248.36016340641271</v>
      </c>
      <c r="O140" s="139">
        <f>L140-I140</f>
        <v>0</v>
      </c>
      <c r="P140" s="140">
        <f>N140-K140</f>
        <v>-37.354122307873013</v>
      </c>
      <c r="Q140" s="141">
        <f>N140/K140</f>
        <v>0.86926057192244444</v>
      </c>
      <c r="R140" s="273"/>
      <c r="S140" s="142">
        <f>S124</f>
        <v>0.7085069444444444</v>
      </c>
      <c r="T140" s="143">
        <f>INDEX(T124:T139,COUNTA(T124:T139))</f>
        <v>0.85486111111111107</v>
      </c>
      <c r="U140" s="144"/>
      <c r="V140" s="155"/>
      <c r="W140" s="134"/>
      <c r="X140" s="138"/>
      <c r="Y140" s="260"/>
      <c r="Z140" s="261"/>
      <c r="AA140" s="156">
        <f>M140-J140</f>
        <v>-470.66194107920001</v>
      </c>
      <c r="AB140" s="141">
        <f>M140/J140</f>
        <v>0.86926057192244444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2501</v>
      </c>
      <c r="G141" s="158">
        <f t="shared" ref="G141:G143" si="49">E141*F141</f>
        <v>55547.21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2641.1264300381326</v>
      </c>
      <c r="N141" s="162">
        <f>M141/L141</f>
        <v>660.28160750953316</v>
      </c>
      <c r="O141" s="164">
        <f>L141-I141</f>
        <v>0</v>
      </c>
      <c r="P141" s="165">
        <f>N141-K141</f>
        <v>-89.71839249046684</v>
      </c>
      <c r="Q141" s="151">
        <f>N141/K141</f>
        <v>0.88037547667937754</v>
      </c>
      <c r="R141" s="271">
        <f>Q157</f>
        <v>0.88664006616060032</v>
      </c>
      <c r="S141" s="166">
        <v>0.70846064814814813</v>
      </c>
      <c r="T141" s="167">
        <v>0.74791666666666667</v>
      </c>
      <c r="U141" s="168"/>
      <c r="V141" s="169">
        <v>56.816666666666706</v>
      </c>
      <c r="W141" s="172"/>
      <c r="X141" s="150"/>
      <c r="Y141" s="274"/>
      <c r="Z141" s="275"/>
      <c r="AA141" s="108">
        <f>M141-J141</f>
        <v>-358.87356996186736</v>
      </c>
      <c r="AB141" s="151">
        <f>M141/J141</f>
        <v>0.88037547667937754</v>
      </c>
      <c r="AC141" s="276">
        <f>AB157</f>
        <v>0.8866400661606002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3191</v>
      </c>
      <c r="G142" s="94">
        <f t="shared" si="49"/>
        <v>53289.7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2935.0025549310162</v>
      </c>
      <c r="N142" s="98">
        <f>M142/L142</f>
        <v>978.33418497700541</v>
      </c>
      <c r="O142" s="100">
        <f>L142-I142</f>
        <v>0</v>
      </c>
      <c r="P142" s="101">
        <f>N142-K142</f>
        <v>-121.66581502299459</v>
      </c>
      <c r="Q142" s="102">
        <f>N142/K142</f>
        <v>0.88939471361545941</v>
      </c>
      <c r="R142" s="272"/>
      <c r="S142" s="1">
        <v>0.75138888888888888</v>
      </c>
      <c r="T142" s="2">
        <v>0.79668981481481482</v>
      </c>
      <c r="U142" s="103">
        <v>4.9999999999999822</v>
      </c>
      <c r="V142" s="104">
        <v>65.233333333333348</v>
      </c>
      <c r="W142" s="105"/>
      <c r="X142" s="106"/>
      <c r="Y142" s="264"/>
      <c r="Z142" s="265"/>
      <c r="AA142" s="110">
        <f>M142-J142</f>
        <v>-364.99744506898378</v>
      </c>
      <c r="AB142" s="102">
        <f>M142/J142</f>
        <v>0.88939471361545941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5669</v>
      </c>
      <c r="G143" s="94">
        <f t="shared" si="49"/>
        <v>101418.41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2935.6156501726123</v>
      </c>
      <c r="N143" s="98">
        <f>M143/L143</f>
        <v>733.90391254315307</v>
      </c>
      <c r="O143" s="100">
        <f>L143-I143</f>
        <v>0</v>
      </c>
      <c r="P143" s="101">
        <f>N143-K143</f>
        <v>-91.096087456846931</v>
      </c>
      <c r="Q143" s="102">
        <f>N143/K143</f>
        <v>0.88958050005230671</v>
      </c>
      <c r="R143" s="272"/>
      <c r="S143" s="1">
        <v>0.80078703703703702</v>
      </c>
      <c r="T143" s="2">
        <v>0.88124999999999998</v>
      </c>
      <c r="U143" s="103">
        <v>5.8999999999999631</v>
      </c>
      <c r="V143" s="104">
        <v>115.86666666666666</v>
      </c>
      <c r="W143" s="105"/>
      <c r="X143" s="106"/>
      <c r="Y143" s="264"/>
      <c r="Z143" s="265"/>
      <c r="AA143" s="110">
        <f>M143-J143</f>
        <v>-364.38434982738772</v>
      </c>
      <c r="AB143" s="102">
        <f>M143/J143</f>
        <v>0.88958050005230671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2837.2482117139207</v>
      </c>
      <c r="N157" s="138">
        <f>M157/L157</f>
        <v>773.79496683106936</v>
      </c>
      <c r="O157" s="139">
        <f>L157-I157</f>
        <v>0</v>
      </c>
      <c r="P157" s="140">
        <f>N157-K157</f>
        <v>-98.932305896203388</v>
      </c>
      <c r="Q157" s="141">
        <f>N157/K157</f>
        <v>0.88664006616060032</v>
      </c>
      <c r="R157" s="273"/>
      <c r="S157" s="142">
        <f>S141</f>
        <v>0.70846064814814813</v>
      </c>
      <c r="T157" s="143">
        <f>INDEX(T141:T156,COUNTA(T141:T156))</f>
        <v>0.88124999999999998</v>
      </c>
      <c r="U157" s="144"/>
      <c r="V157" s="155"/>
      <c r="W157" s="88"/>
      <c r="X157" s="90"/>
      <c r="Y157" s="260"/>
      <c r="Z157" s="261"/>
      <c r="AA157" s="156">
        <f>M157-J157</f>
        <v>-362.75178828607932</v>
      </c>
      <c r="AB157" s="141">
        <f>M157/J157</f>
        <v>0.8866400661606002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1895</v>
      </c>
      <c r="G158" s="158">
        <f t="shared" ref="G158:G160" si="54">E158*F158</f>
        <v>42220.6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2934.1935483870857</v>
      </c>
      <c r="N158" s="162">
        <f>M158/L158</f>
        <v>586.83870967741711</v>
      </c>
      <c r="O158" s="164">
        <f>L158-I158</f>
        <v>0</v>
      </c>
      <c r="P158" s="165">
        <f>N158-K158</f>
        <v>-73.161290322582886</v>
      </c>
      <c r="Q158" s="151">
        <f>N158/K158</f>
        <v>0.88914956011729862</v>
      </c>
      <c r="R158" s="271">
        <f>Q174</f>
        <v>0.88930125716653619</v>
      </c>
      <c r="S158" s="166">
        <v>0.7085069444444444</v>
      </c>
      <c r="T158" s="167">
        <v>0.73541666666666672</v>
      </c>
      <c r="U158" s="168"/>
      <c r="V158" s="169">
        <v>38.750000000000142</v>
      </c>
      <c r="W158" s="172"/>
      <c r="X158" s="150"/>
      <c r="Y158" s="274"/>
      <c r="Z158" s="275"/>
      <c r="AA158" s="108">
        <f>M158-J158</f>
        <v>-365.80645161291432</v>
      </c>
      <c r="AB158" s="151">
        <f>M158/J158</f>
        <v>0.88914956011729873</v>
      </c>
      <c r="AC158" s="276">
        <f>AB174</f>
        <v>0.88930125716653619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1220</v>
      </c>
      <c r="G159" s="94">
        <f t="shared" si="54"/>
        <v>22179.599999999999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2933.8677354709534</v>
      </c>
      <c r="N159" s="98">
        <f>M159/L159</f>
        <v>733.46693386773836</v>
      </c>
      <c r="O159" s="100">
        <f>L159-I159</f>
        <v>0</v>
      </c>
      <c r="P159" s="101">
        <f>N159-K159</f>
        <v>-91.533066132261638</v>
      </c>
      <c r="Q159" s="102">
        <f>N159/K159</f>
        <v>0.88905082893059195</v>
      </c>
      <c r="R159" s="272"/>
      <c r="S159" s="1">
        <v>0.7396180555555556</v>
      </c>
      <c r="T159" s="2">
        <v>0.75694444444444442</v>
      </c>
      <c r="U159" s="103">
        <v>6.0499999999999865</v>
      </c>
      <c r="V159" s="104">
        <v>24.949999999999903</v>
      </c>
      <c r="W159" s="105"/>
      <c r="X159" s="106"/>
      <c r="Y159" s="264"/>
      <c r="Z159" s="265"/>
      <c r="AA159" s="110">
        <f>M159-J159</f>
        <v>-366.13226452904655</v>
      </c>
      <c r="AB159" s="102">
        <f>M159/J159</f>
        <v>0.88905082893059195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8941</v>
      </c>
      <c r="G160" s="94">
        <f t="shared" si="54"/>
        <v>148957.06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2936.0211620906703</v>
      </c>
      <c r="N160" s="98">
        <f>M160/L160</f>
        <v>734.00529052266756</v>
      </c>
      <c r="O160" s="100">
        <f>L160-I160</f>
        <v>0</v>
      </c>
      <c r="P160" s="101">
        <f>N160-K160</f>
        <v>-90.994709477332435</v>
      </c>
      <c r="Q160" s="102">
        <f>N160/K160</f>
        <v>0.88970338245171821</v>
      </c>
      <c r="R160" s="272"/>
      <c r="S160" s="1">
        <v>0.76061342592592596</v>
      </c>
      <c r="T160" s="2">
        <v>0.88749999999999996</v>
      </c>
      <c r="U160" s="103">
        <v>5.2833333333334132</v>
      </c>
      <c r="V160" s="104">
        <v>182.71666666666655</v>
      </c>
      <c r="W160" s="105"/>
      <c r="X160" s="106"/>
      <c r="Y160" s="264"/>
      <c r="Z160" s="265"/>
      <c r="AA160" s="110">
        <f>M160-J160</f>
        <v>-363.97883790932974</v>
      </c>
      <c r="AB160" s="102">
        <f>M160/J160</f>
        <v>0.88970338245171821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2934.6941486495693</v>
      </c>
      <c r="N174" s="138">
        <f>M174/L174</f>
        <v>677.23711122682369</v>
      </c>
      <c r="O174" s="139">
        <f>L174-I174</f>
        <v>0</v>
      </c>
      <c r="P174" s="140">
        <f>N174-K174</f>
        <v>-84.301350311637862</v>
      </c>
      <c r="Q174" s="141">
        <f>N174/K174</f>
        <v>0.88930125716653619</v>
      </c>
      <c r="R174" s="273"/>
      <c r="S174" s="142">
        <f>S158</f>
        <v>0.7085069444444444</v>
      </c>
      <c r="T174" s="143">
        <f>INDEX(T158:T173,COUNTA(T158:T173))</f>
        <v>0.88749999999999996</v>
      </c>
      <c r="U174" s="144"/>
      <c r="V174" s="155"/>
      <c r="W174" s="88"/>
      <c r="X174" s="90"/>
      <c r="Y174" s="260"/>
      <c r="Z174" s="261"/>
      <c r="AA174" s="156">
        <f>M174-J174</f>
        <v>-365.30585135043066</v>
      </c>
      <c r="AB174" s="141">
        <f>M174/J174</f>
        <v>0.88930125716653619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1331</v>
      </c>
      <c r="G175" s="158">
        <f t="shared" ref="G175:G178" si="59">E175*F175</f>
        <v>18673.93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2672.3926380368162</v>
      </c>
      <c r="N175" s="162">
        <f>M175/L175</f>
        <v>890.79754601227205</v>
      </c>
      <c r="O175" s="164">
        <f>L175-I175</f>
        <v>0</v>
      </c>
      <c r="P175" s="165">
        <f>N175-K175</f>
        <v>-109.20245398772795</v>
      </c>
      <c r="Q175" s="151">
        <f>N175/K175</f>
        <v>0.89079754601227201</v>
      </c>
      <c r="R175" s="271">
        <f>Q191</f>
        <v>0.88236370650482632</v>
      </c>
      <c r="S175" s="166">
        <v>0.70841435185185186</v>
      </c>
      <c r="T175" s="167">
        <v>0.72916666666666663</v>
      </c>
      <c r="U175" s="168"/>
      <c r="V175" s="169">
        <v>29.883333333333262</v>
      </c>
      <c r="W175" s="172"/>
      <c r="X175" s="150"/>
      <c r="Y175" s="274"/>
      <c r="Z175" s="275"/>
      <c r="AA175" s="108">
        <f>M175-J175</f>
        <v>-327.60736196318385</v>
      </c>
      <c r="AB175" s="151">
        <f>M175/J175</f>
        <v>0.89079754601227201</v>
      </c>
      <c r="AC175" s="276">
        <f>AB191</f>
        <v>0.88236370650482632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2226</v>
      </c>
      <c r="G176" s="94">
        <f t="shared" si="59"/>
        <v>40468.68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2672.0906968989648</v>
      </c>
      <c r="N176" s="98">
        <f>M176/L176</f>
        <v>668.02267422474119</v>
      </c>
      <c r="O176" s="100">
        <f>L176-I176</f>
        <v>0</v>
      </c>
      <c r="P176" s="101">
        <f>N176-K176</f>
        <v>-81.977325775258805</v>
      </c>
      <c r="Q176" s="102">
        <f>N176/K176</f>
        <v>0.89069689896632165</v>
      </c>
      <c r="R176" s="272"/>
      <c r="S176" s="1">
        <v>0.73959490740740741</v>
      </c>
      <c r="T176" s="2">
        <v>0.77430555555555558</v>
      </c>
      <c r="U176" s="103">
        <v>15.016666666666723</v>
      </c>
      <c r="V176" s="104">
        <v>49.983333333333363</v>
      </c>
      <c r="W176" s="105"/>
      <c r="X176" s="106"/>
      <c r="Y176" s="264"/>
      <c r="Z176" s="265"/>
      <c r="AA176" s="110">
        <f>M176-J176</f>
        <v>-327.90930310103522</v>
      </c>
      <c r="AB176" s="102">
        <f>M176/J176</f>
        <v>0.89069689896632165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5565</v>
      </c>
      <c r="G177" s="94">
        <f t="shared" si="59"/>
        <v>79468.2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3101.7185322805381</v>
      </c>
      <c r="N177" s="98">
        <f>M177/L177</f>
        <v>1033.9061774268459</v>
      </c>
      <c r="O177" s="100">
        <f>L177-I177</f>
        <v>0</v>
      </c>
      <c r="P177" s="101">
        <f>N177-K177</f>
        <v>-166.09382257315406</v>
      </c>
      <c r="Q177" s="102">
        <f>N177/K177</f>
        <v>0.8615884811890383</v>
      </c>
      <c r="R177" s="272"/>
      <c r="S177" s="1">
        <v>0.7849652777777778</v>
      </c>
      <c r="T177" s="2">
        <v>0.85972222222222228</v>
      </c>
      <c r="U177" s="103">
        <v>15.350000000000001</v>
      </c>
      <c r="V177" s="104">
        <v>107.65000000000003</v>
      </c>
      <c r="W177" s="105">
        <v>0.85972222222222228</v>
      </c>
      <c r="X177" s="106">
        <v>0.91111111111111098</v>
      </c>
      <c r="Y177" s="264"/>
      <c r="Z177" s="265"/>
      <c r="AA177" s="110">
        <f>M177-J177</f>
        <v>-498.28146771946194</v>
      </c>
      <c r="AB177" s="102">
        <f>M177/J177</f>
        <v>0.8615884811890383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7450</v>
      </c>
      <c r="G178" s="94">
        <f t="shared" si="59"/>
        <v>104523.5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2671.5808347444931</v>
      </c>
      <c r="N178" s="98">
        <f>M178/L178</f>
        <v>890.52694491483101</v>
      </c>
      <c r="O178" s="100">
        <f>L178-I178</f>
        <v>0</v>
      </c>
      <c r="P178" s="101">
        <f>N178-K178</f>
        <v>-109.47305508516899</v>
      </c>
      <c r="Q178" s="102">
        <f>N178/K178</f>
        <v>0.89052694491483098</v>
      </c>
      <c r="R178" s="272"/>
      <c r="S178" s="1">
        <v>0.91111111111111098</v>
      </c>
      <c r="T178" s="2">
        <v>1.0273032407407408</v>
      </c>
      <c r="U178" s="103">
        <v>73.999999999999744</v>
      </c>
      <c r="V178" s="104">
        <v>167.31666666666686</v>
      </c>
      <c r="W178" s="105"/>
      <c r="X178" s="106"/>
      <c r="Y178" s="264"/>
      <c r="Z178" s="265"/>
      <c r="AA178" s="110">
        <f>M178-J178</f>
        <v>-328.41916525550687</v>
      </c>
      <c r="AB178" s="102">
        <f>M178/J178</f>
        <v>0.89052694491483109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2779.445675490203</v>
      </c>
      <c r="N191" s="138">
        <f t="shared" ref="N191:N197" si="63">M191/L191</f>
        <v>855.21405399698551</v>
      </c>
      <c r="O191" s="139">
        <f t="shared" ref="O191:O197" si="64">L191-I191</f>
        <v>0</v>
      </c>
      <c r="P191" s="140">
        <f t="shared" ref="P191:P197" si="65">N191-K191</f>
        <v>-114.01671523378377</v>
      </c>
      <c r="Q191" s="141">
        <f t="shared" ref="Q191:Q197" si="66">N191/K191</f>
        <v>0.88236370650482632</v>
      </c>
      <c r="R191" s="273"/>
      <c r="S191" s="142">
        <f>S175</f>
        <v>0.70841435185185186</v>
      </c>
      <c r="T191" s="143">
        <f>INDEX(T175:T190,COUNTA(T175:T190))</f>
        <v>1.0273032407407408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-370.55432450979697</v>
      </c>
      <c r="AB191" s="141">
        <f t="shared" ref="AB191:AB197" si="68">M191/J191</f>
        <v>0.88236370650482632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1125</v>
      </c>
      <c r="G192" s="158">
        <f t="shared" ref="G192:G197" si="69">E192*F192</f>
        <v>20452.5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3108.2118188795112</v>
      </c>
      <c r="N192" s="162">
        <f t="shared" si="63"/>
        <v>1036.0706062931704</v>
      </c>
      <c r="O192" s="164">
        <f t="shared" si="64"/>
        <v>0</v>
      </c>
      <c r="P192" s="165">
        <f t="shared" si="65"/>
        <v>-163.92939370682961</v>
      </c>
      <c r="Q192" s="151">
        <f t="shared" si="66"/>
        <v>0.86339217191097528</v>
      </c>
      <c r="R192" s="271">
        <f>Q208</f>
        <v>0.86822255061126563</v>
      </c>
      <c r="S192" s="166">
        <v>0.70853009259259259</v>
      </c>
      <c r="T192" s="167">
        <v>0.72361111111111109</v>
      </c>
      <c r="U192" s="168"/>
      <c r="V192" s="169">
        <v>21.716666666666651</v>
      </c>
      <c r="W192" s="167"/>
      <c r="X192" s="170"/>
      <c r="Y192" s="274"/>
      <c r="Z192" s="275"/>
      <c r="AA192" s="173">
        <f t="shared" si="67"/>
        <v>-491.78818112048884</v>
      </c>
      <c r="AB192" s="151">
        <f t="shared" si="68"/>
        <v>0.86339217191097528</v>
      </c>
      <c r="AC192" s="276">
        <f>AB208</f>
        <v>0.86822255061126574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1776</v>
      </c>
      <c r="G193" s="94">
        <f t="shared" si="69"/>
        <v>32287.68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3103.6893203883365</v>
      </c>
      <c r="N193" s="98">
        <f t="shared" si="63"/>
        <v>1034.5631067961122</v>
      </c>
      <c r="O193" s="100">
        <f t="shared" si="64"/>
        <v>0</v>
      </c>
      <c r="P193" s="101">
        <f t="shared" si="65"/>
        <v>-165.43689320388785</v>
      </c>
      <c r="Q193" s="102">
        <f t="shared" si="66"/>
        <v>0.86213592233009351</v>
      </c>
      <c r="R193" s="272"/>
      <c r="S193" s="1">
        <v>0.73402777777777772</v>
      </c>
      <c r="T193" s="2">
        <v>0.75787037037037042</v>
      </c>
      <c r="U193" s="103">
        <v>14.999999999999947</v>
      </c>
      <c r="V193" s="104">
        <v>34.333333333333478</v>
      </c>
      <c r="W193" s="105"/>
      <c r="X193" s="112"/>
      <c r="Y193" s="264"/>
      <c r="Z193" s="265"/>
      <c r="AA193" s="174">
        <f t="shared" si="67"/>
        <v>-496.31067961166355</v>
      </c>
      <c r="AB193" s="102">
        <f t="shared" si="68"/>
        <v>0.86213592233009351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2872</v>
      </c>
      <c r="G194" s="94">
        <f t="shared" si="69"/>
        <v>71283.039999999994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2904.2696629213533</v>
      </c>
      <c r="N194" s="98">
        <f t="shared" si="63"/>
        <v>726.06741573033833</v>
      </c>
      <c r="O194" s="100">
        <f t="shared" si="64"/>
        <v>0</v>
      </c>
      <c r="P194" s="101">
        <f t="shared" si="65"/>
        <v>-98.932584269661675</v>
      </c>
      <c r="Q194" s="102">
        <f t="shared" si="66"/>
        <v>0.88008171603677376</v>
      </c>
      <c r="R194" s="272"/>
      <c r="S194" s="1">
        <v>0.7680555555555556</v>
      </c>
      <c r="T194" s="2">
        <v>0.80925925925925923</v>
      </c>
      <c r="U194" s="103">
        <v>14.666666666666668</v>
      </c>
      <c r="V194" s="104">
        <v>59.333333333333229</v>
      </c>
      <c r="W194" s="105"/>
      <c r="X194" s="112"/>
      <c r="Y194" s="264"/>
      <c r="Z194" s="265"/>
      <c r="AA194" s="174">
        <f t="shared" si="67"/>
        <v>-395.7303370786467</v>
      </c>
      <c r="AB194" s="102">
        <f t="shared" si="68"/>
        <v>0.88008171603677376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2403</v>
      </c>
      <c r="G195" s="94">
        <f t="shared" si="69"/>
        <v>60147.090000000004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2906.8548387096821</v>
      </c>
      <c r="N195" s="98">
        <f t="shared" si="63"/>
        <v>726.71370967742052</v>
      </c>
      <c r="O195" s="100">
        <f t="shared" si="64"/>
        <v>0</v>
      </c>
      <c r="P195" s="101">
        <f t="shared" si="65"/>
        <v>-98.286290322579475</v>
      </c>
      <c r="Q195" s="102">
        <f t="shared" si="66"/>
        <v>0.88086510263929763</v>
      </c>
      <c r="R195" s="272"/>
      <c r="S195" s="1">
        <v>0.81972222222222224</v>
      </c>
      <c r="T195" s="2">
        <v>0.85416666666666663</v>
      </c>
      <c r="U195" s="103">
        <v>15.06666666666673</v>
      </c>
      <c r="V195" s="104">
        <v>49.599999999999923</v>
      </c>
      <c r="W195" s="105">
        <v>0.85416666666666663</v>
      </c>
      <c r="X195" s="106">
        <v>0.9083333333333331</v>
      </c>
      <c r="Y195" s="264"/>
      <c r="Z195" s="265"/>
      <c r="AA195" s="174">
        <f t="shared" si="67"/>
        <v>-393.1451612903179</v>
      </c>
      <c r="AB195" s="102">
        <f t="shared" si="68"/>
        <v>0.88086510263929763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2864</v>
      </c>
      <c r="G196" s="94">
        <f t="shared" si="69"/>
        <v>52067.519999999997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3107.4141048824408</v>
      </c>
      <c r="N196" s="98">
        <f t="shared" si="63"/>
        <v>1035.8047016274802</v>
      </c>
      <c r="O196" s="100">
        <f t="shared" si="64"/>
        <v>0</v>
      </c>
      <c r="P196" s="101">
        <f t="shared" si="65"/>
        <v>-164.1952983725198</v>
      </c>
      <c r="Q196" s="102">
        <f t="shared" si="66"/>
        <v>0.86317058468956687</v>
      </c>
      <c r="R196" s="272"/>
      <c r="S196" s="1">
        <v>0.9083333333333331</v>
      </c>
      <c r="T196" s="2">
        <v>0.94673611111111111</v>
      </c>
      <c r="U196" s="103">
        <v>77.999999999999716</v>
      </c>
      <c r="V196" s="104">
        <v>55.300000000000331</v>
      </c>
      <c r="W196" s="105"/>
      <c r="X196" s="106"/>
      <c r="Y196" s="264"/>
      <c r="Z196" s="265"/>
      <c r="AA196" s="174">
        <f t="shared" si="67"/>
        <v>-492.58589511755918</v>
      </c>
      <c r="AB196" s="102">
        <f t="shared" si="68"/>
        <v>0.86317058468956687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5285</v>
      </c>
      <c r="G197" s="114">
        <f t="shared" si="69"/>
        <v>75469.8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3102.2338170552575</v>
      </c>
      <c r="N197" s="98">
        <f t="shared" si="63"/>
        <v>1034.0779390184191</v>
      </c>
      <c r="O197" s="100">
        <f t="shared" si="64"/>
        <v>0</v>
      </c>
      <c r="P197" s="101">
        <f t="shared" si="65"/>
        <v>-165.9220609815809</v>
      </c>
      <c r="Q197" s="102">
        <f t="shared" si="66"/>
        <v>0.86173161584868263</v>
      </c>
      <c r="R197" s="272"/>
      <c r="S197" s="1">
        <v>0.95694444444444415</v>
      </c>
      <c r="T197" s="2">
        <v>1.0279282407407409</v>
      </c>
      <c r="U197" s="103">
        <v>14.69999999999958</v>
      </c>
      <c r="V197" s="104">
        <v>102.21666666666724</v>
      </c>
      <c r="W197" s="105"/>
      <c r="X197" s="3"/>
      <c r="Y197" s="264"/>
      <c r="Z197" s="265"/>
      <c r="AA197" s="174">
        <f t="shared" si="67"/>
        <v>-497.76618294474247</v>
      </c>
      <c r="AB197" s="102">
        <f t="shared" si="68"/>
        <v>0.86173161584868263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3038.7789271394299</v>
      </c>
      <c r="N208" s="138">
        <f>M208/L208</f>
        <v>911.63367814182891</v>
      </c>
      <c r="O208" s="139">
        <f>L208-I208</f>
        <v>0</v>
      </c>
      <c r="P208" s="140">
        <f>N208-K208</f>
        <v>-138.36632185817109</v>
      </c>
      <c r="Q208" s="141">
        <f>N208/K208</f>
        <v>0.86822255061126563</v>
      </c>
      <c r="R208" s="273"/>
      <c r="S208" s="142">
        <f>S192</f>
        <v>0.70853009259259259</v>
      </c>
      <c r="T208" s="143">
        <f>INDEX(T192:T207,COUNTA(T192:T207))</f>
        <v>1.0279282407407409</v>
      </c>
      <c r="U208" s="144"/>
      <c r="V208" s="155"/>
      <c r="W208" s="134"/>
      <c r="X208" s="138"/>
      <c r="Y208" s="260"/>
      <c r="Z208" s="261"/>
      <c r="AA208" s="176">
        <f>M208-J208</f>
        <v>-461.22107286057008</v>
      </c>
      <c r="AB208" s="141">
        <f>M208/J208</f>
        <v>0.86822255061126574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161" priority="1" operator="greaterThan">
      <formula>0</formula>
    </cfRule>
  </conditionalFormatting>
  <conditionalFormatting sqref="P5:P208 AA5:AA208">
    <cfRule type="cellIs" dxfId="160" priority="4" operator="lessThan">
      <formula>0</formula>
    </cfRule>
  </conditionalFormatting>
  <conditionalFormatting sqref="Q5:Q208 AB5:AB208">
    <cfRule type="cellIs" dxfId="159" priority="2" operator="greaterThan">
      <formula>1</formula>
    </cfRule>
    <cfRule type="cellIs" dxfId="158" priority="3" operator="lessThan">
      <formula>0.8</formula>
    </cfRule>
  </conditionalFormatting>
  <conditionalFormatting sqref="AC5:AC23 R5:R208 AC124:AC129">
    <cfRule type="cellIs" dxfId="157" priority="5" operator="lessThan">
      <formula>0.8</formula>
    </cfRule>
  </conditionalFormatting>
  <conditionalFormatting sqref="AC29:AC37">
    <cfRule type="cellIs" dxfId="156" priority="15" operator="lessThan">
      <formula>0.8</formula>
    </cfRule>
  </conditionalFormatting>
  <conditionalFormatting sqref="AC39:AC44">
    <cfRule type="cellIs" dxfId="155" priority="14" operator="lessThan">
      <formula>0.8</formula>
    </cfRule>
  </conditionalFormatting>
  <conditionalFormatting sqref="AC56:AC61">
    <cfRule type="cellIs" dxfId="154" priority="8" operator="lessThan">
      <formula>0.8</formula>
    </cfRule>
  </conditionalFormatting>
  <conditionalFormatting sqref="AC73">
    <cfRule type="cellIs" dxfId="153" priority="13" operator="lessThan">
      <formula>0.8</formula>
    </cfRule>
  </conditionalFormatting>
  <conditionalFormatting sqref="AC90">
    <cfRule type="cellIs" dxfId="152" priority="7" operator="lessThan">
      <formula>0.8</formula>
    </cfRule>
  </conditionalFormatting>
  <conditionalFormatting sqref="AC107:AC112">
    <cfRule type="cellIs" dxfId="151" priority="6" operator="lessThan">
      <formula>0.8</formula>
    </cfRule>
  </conditionalFormatting>
  <conditionalFormatting sqref="AC141">
    <cfRule type="cellIs" dxfId="150" priority="12" operator="lessThan">
      <formula>0.8</formula>
    </cfRule>
  </conditionalFormatting>
  <conditionalFormatting sqref="AC158">
    <cfRule type="cellIs" dxfId="149" priority="11" operator="lessThan">
      <formula>0.8</formula>
    </cfRule>
  </conditionalFormatting>
  <conditionalFormatting sqref="AC175">
    <cfRule type="cellIs" dxfId="148" priority="10" operator="lessThan">
      <formula>0.8</formula>
    </cfRule>
  </conditionalFormatting>
  <conditionalFormatting sqref="AC192:AC197">
    <cfRule type="cellIs" dxfId="147" priority="9" operator="lessThan">
      <formula>0.8</formula>
    </cfRule>
  </conditionalFormatting>
  <dataValidations count="1">
    <dataValidation type="list" allowBlank="1" showInputMessage="1" showErrorMessage="1" sqref="Y5:Z208" xr:uid="{FC070F33-03DD-456F-AC2F-239B8D3EB352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2BBE-2E66-4268-8D7C-82ED5DF4F64F}">
  <sheetPr codeName="工作表18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39" sqref="L39"/>
      <selection pane="bottomLeft" activeCell="L39" sqref="L39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95150</v>
      </c>
      <c r="E1" s="76" t="s">
        <v>3</v>
      </c>
      <c r="F1" s="77">
        <f>SUM(G5:G157)</f>
        <v>4554244.5100000007</v>
      </c>
      <c r="G1" s="78" t="s">
        <v>73</v>
      </c>
      <c r="H1" s="79">
        <f>L21+L38+L55+L72+L89+L106+L123+L140+L157</f>
        <v>168.1904761904762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45966</v>
      </c>
      <c r="B2" s="323"/>
      <c r="C2" s="81" t="s">
        <v>34</v>
      </c>
      <c r="D2" s="82">
        <f>AVERAGE(N21,N38,N55,N72,N89,N106,N123,N140,N157)</f>
        <v>154.77956237435225</v>
      </c>
      <c r="E2" s="82" t="s">
        <v>80</v>
      </c>
      <c r="F2" s="83">
        <f>F1/D1</f>
        <v>47.86384140830269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3792</v>
      </c>
      <c r="G5" s="158">
        <f t="shared" ref="G5:G6" si="0">E5*F5</f>
        <v>74702.399999999994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1077.4427782162588</v>
      </c>
      <c r="N5" s="162">
        <f>M5/L5</f>
        <v>82.880213708942989</v>
      </c>
      <c r="O5" s="178">
        <f>L5-I5</f>
        <v>0</v>
      </c>
      <c r="P5" s="179">
        <f>N5-K5</f>
        <v>-9.4274785987493175</v>
      </c>
      <c r="Q5" s="131">
        <f>N5/K5</f>
        <v>0.89786898184688235</v>
      </c>
      <c r="R5" s="272">
        <f>Q21</f>
        <v>0.89002115574372032</v>
      </c>
      <c r="S5" s="166">
        <v>0.25</v>
      </c>
      <c r="T5" s="167">
        <v>0.39664351851851853</v>
      </c>
      <c r="U5" s="168"/>
      <c r="V5" s="169">
        <v>211.16666666666669</v>
      </c>
      <c r="W5" s="86"/>
      <c r="X5" s="87"/>
      <c r="Y5" s="274"/>
      <c r="Z5" s="275"/>
      <c r="AA5" s="108">
        <f>M5-J5</f>
        <v>-122.55722178374117</v>
      </c>
      <c r="AB5" s="109">
        <f>M5/J5</f>
        <v>0.89786898184688235</v>
      </c>
      <c r="AC5" s="289">
        <f>AB21</f>
        <v>0.89002115574372032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2747</v>
      </c>
      <c r="G6" s="94">
        <f t="shared" si="0"/>
        <v>82327.59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2304.6376136098784</v>
      </c>
      <c r="N6" s="98">
        <f>M6/L6</f>
        <v>115.23188068049392</v>
      </c>
      <c r="O6" s="100">
        <f>L6-I6</f>
        <v>0</v>
      </c>
      <c r="P6" s="101">
        <f>N6-K6</f>
        <v>-14.768119319506084</v>
      </c>
      <c r="Q6" s="102">
        <f>N6/K6</f>
        <v>0.88639908215764551</v>
      </c>
      <c r="R6" s="272"/>
      <c r="S6" s="1">
        <v>0.50797453703703699</v>
      </c>
      <c r="T6" s="2">
        <v>0.55763888888888891</v>
      </c>
      <c r="U6" s="103">
        <v>57.233333333333299</v>
      </c>
      <c r="V6" s="104">
        <v>71.516666666666765</v>
      </c>
      <c r="W6" s="2"/>
      <c r="X6" s="106"/>
      <c r="Y6" s="264"/>
      <c r="Z6" s="265"/>
      <c r="AA6" s="110">
        <f>M6-J6</f>
        <v>-295.36238639012163</v>
      </c>
      <c r="AB6" s="111">
        <f>M6/J6</f>
        <v>0.88639908215764551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1691.0401959130686</v>
      </c>
      <c r="N21" s="138">
        <f>M21/L21</f>
        <v>102.48728460079204</v>
      </c>
      <c r="O21" s="139">
        <f>L21-I21</f>
        <v>0</v>
      </c>
      <c r="P21" s="140">
        <f>N21-K21</f>
        <v>-12.664230550723119</v>
      </c>
      <c r="Q21" s="141">
        <f>N21/K21</f>
        <v>0.89002115574372032</v>
      </c>
      <c r="R21" s="273"/>
      <c r="S21" s="142">
        <f>S5</f>
        <v>0.25</v>
      </c>
      <c r="T21" s="143">
        <f>INDEX(T5:T20,COUNTA(T5:T20))</f>
        <v>0.55763888888888891</v>
      </c>
      <c r="U21" s="144"/>
      <c r="V21" s="144"/>
      <c r="W21" s="145"/>
      <c r="X21" s="146"/>
      <c r="Y21" s="260"/>
      <c r="Z21" s="261"/>
      <c r="AA21" s="147">
        <f>M21-J21</f>
        <v>-208.9598040869314</v>
      </c>
      <c r="AB21" s="148">
        <f>M21/J21</f>
        <v>0.89002115574372032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4833</v>
      </c>
      <c r="G22" s="158">
        <f t="shared" ref="G22:G25" si="5">E22*F22</f>
        <v>274369.41000000003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1773.7587929452543</v>
      </c>
      <c r="N22" s="162">
        <f>M22/L22</f>
        <v>70.950351717810179</v>
      </c>
      <c r="O22" s="164">
        <f>L22-I22</f>
        <v>0</v>
      </c>
      <c r="P22" s="165">
        <f>N22-K22</f>
        <v>-9.0496482821898212</v>
      </c>
      <c r="Q22" s="151">
        <f>N22/K22</f>
        <v>0.88687939647262726</v>
      </c>
      <c r="R22" s="271">
        <f>Q38</f>
        <v>0.88587317735039284</v>
      </c>
      <c r="S22" s="166">
        <v>0.25</v>
      </c>
      <c r="T22" s="167">
        <v>0.36353009259259261</v>
      </c>
      <c r="U22" s="168"/>
      <c r="V22" s="169">
        <v>163.48333333333335</v>
      </c>
      <c r="W22" s="180"/>
      <c r="X22" s="162"/>
      <c r="Y22" s="274"/>
      <c r="Z22" s="275"/>
      <c r="AA22" s="108">
        <f>M22-J22</f>
        <v>-226.2412070547457</v>
      </c>
      <c r="AB22" s="151">
        <f>M22/J22</f>
        <v>0.88687939647262715</v>
      </c>
      <c r="AC22" s="349">
        <f>AB38</f>
        <v>0.88587317735039273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1467</v>
      </c>
      <c r="G23" s="94">
        <f t="shared" si="5"/>
        <v>76078.62</v>
      </c>
      <c r="H23" s="95"/>
      <c r="I23" s="96">
        <v>25</v>
      </c>
      <c r="J23" s="97">
        <v>2000</v>
      </c>
      <c r="K23" s="98">
        <f t="shared" ref="K23:K60" si="6">J23/I23</f>
        <v>80</v>
      </c>
      <c r="L23" s="99">
        <v>25</v>
      </c>
      <c r="M23" s="97">
        <f>F23/V23*60</f>
        <v>1759.8133955348242</v>
      </c>
      <c r="N23" s="98">
        <f>M23/L23</f>
        <v>70.392535821392968</v>
      </c>
      <c r="O23" s="100">
        <f>L23-I23</f>
        <v>0</v>
      </c>
      <c r="P23" s="101">
        <f>N23-K23</f>
        <v>-9.6074641786070316</v>
      </c>
      <c r="Q23" s="102">
        <f>N23/K23</f>
        <v>0.87990669776741215</v>
      </c>
      <c r="R23" s="272"/>
      <c r="S23" s="1">
        <v>0.36736111111111114</v>
      </c>
      <c r="T23" s="2">
        <v>0.40209490740740739</v>
      </c>
      <c r="U23" s="103">
        <v>5.5166666666666764</v>
      </c>
      <c r="V23" s="104">
        <v>50.016666666666595</v>
      </c>
      <c r="W23" s="105"/>
      <c r="X23" s="106"/>
      <c r="Y23" s="264"/>
      <c r="Z23" s="265"/>
      <c r="AA23" s="110">
        <f>M23-J23</f>
        <v>-240.18660446517583</v>
      </c>
      <c r="AB23" s="102">
        <f>M23/J23</f>
        <v>0.87990669776741204</v>
      </c>
      <c r="AC23" s="291"/>
    </row>
    <row r="24" spans="1:29" ht="15.75" customHeight="1">
      <c r="A24" s="267"/>
      <c r="B24" s="91" t="s">
        <v>159</v>
      </c>
      <c r="C24" s="350" t="s">
        <v>167</v>
      </c>
      <c r="D24" s="350"/>
      <c r="E24" s="92">
        <v>77.34</v>
      </c>
      <c r="F24" s="93">
        <v>2783</v>
      </c>
      <c r="G24" s="94">
        <f t="shared" si="5"/>
        <v>215237.22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1772.6114649681526</v>
      </c>
      <c r="N24" s="98">
        <f>M24/L24</f>
        <v>70.904458598726109</v>
      </c>
      <c r="O24" s="100">
        <f>L24-I24</f>
        <v>0</v>
      </c>
      <c r="P24" s="101">
        <f>N24-K24</f>
        <v>-9.0955414012738913</v>
      </c>
      <c r="Q24" s="102">
        <f>N24/K24</f>
        <v>0.8863057324840764</v>
      </c>
      <c r="R24" s="272"/>
      <c r="S24" s="1">
        <v>0.40625</v>
      </c>
      <c r="T24" s="2">
        <v>0.47166666666666668</v>
      </c>
      <c r="U24" s="103">
        <v>5.9833333333333627</v>
      </c>
      <c r="V24" s="104">
        <v>94.200000000000017</v>
      </c>
      <c r="W24" s="105">
        <v>0.47166666666666668</v>
      </c>
      <c r="X24" s="106">
        <v>0.51180555555555551</v>
      </c>
      <c r="Y24" s="264"/>
      <c r="Z24" s="265"/>
      <c r="AA24" s="110">
        <f>M24-J24</f>
        <v>-227.38853503184737</v>
      </c>
      <c r="AB24" s="102">
        <f>M24/J24</f>
        <v>0.88630573248407629</v>
      </c>
      <c r="AC24" s="291"/>
    </row>
    <row r="25" spans="1:29" ht="15.75" customHeight="1">
      <c r="A25" s="267"/>
      <c r="B25" s="91" t="s">
        <v>159</v>
      </c>
      <c r="C25" s="350" t="s">
        <v>160</v>
      </c>
      <c r="D25" s="350"/>
      <c r="E25" s="92">
        <v>59.52</v>
      </c>
      <c r="F25" s="93">
        <v>5380</v>
      </c>
      <c r="G25" s="94">
        <f t="shared" si="5"/>
        <v>320217.60000000003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1780.8017653549102</v>
      </c>
      <c r="N25" s="98">
        <f>M25/L25</f>
        <v>71.232070614196402</v>
      </c>
      <c r="O25" s="100">
        <f>L25-I25</f>
        <v>0</v>
      </c>
      <c r="P25" s="101">
        <f>N25-K25</f>
        <v>-8.7679293858035976</v>
      </c>
      <c r="Q25" s="102">
        <f>N25/K25</f>
        <v>0.89040088267745499</v>
      </c>
      <c r="R25" s="272"/>
      <c r="S25" s="1">
        <v>0.51180555555555551</v>
      </c>
      <c r="T25" s="2">
        <v>0.63768518518518513</v>
      </c>
      <c r="U25" s="103">
        <v>57.799999999999926</v>
      </c>
      <c r="V25" s="104">
        <v>181.26666666666665</v>
      </c>
      <c r="W25" s="105"/>
      <c r="X25" s="106"/>
      <c r="Y25" s="264"/>
      <c r="Z25" s="265"/>
      <c r="AA25" s="110">
        <f>M25-J25</f>
        <v>-219.19823464508977</v>
      </c>
      <c r="AB25" s="102">
        <f>M25/J25</f>
        <v>0.8904008826774551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1771.7463547007856</v>
      </c>
      <c r="N38" s="138">
        <f t="shared" ref="N38:N43" si="10">M38/L38</f>
        <v>70.869854188031425</v>
      </c>
      <c r="O38" s="139">
        <f t="shared" ref="O38:O43" si="11">L38-I38</f>
        <v>0</v>
      </c>
      <c r="P38" s="140">
        <f t="shared" ref="P38:P43" si="12">N38-K38</f>
        <v>-9.1301458119685748</v>
      </c>
      <c r="Q38" s="141">
        <f t="shared" ref="Q38:Q43" si="13">N38/K38</f>
        <v>0.88587317735039284</v>
      </c>
      <c r="R38" s="273"/>
      <c r="S38" s="142">
        <f>S22</f>
        <v>0.25</v>
      </c>
      <c r="T38" s="143">
        <f>INDEX(T22:T37,COUNTA(T22:T37))</f>
        <v>0.63768518518518513</v>
      </c>
      <c r="U38" s="144"/>
      <c r="V38" s="155"/>
      <c r="W38" s="134"/>
      <c r="X38" s="138"/>
      <c r="Y38" s="260"/>
      <c r="Z38" s="261"/>
      <c r="AA38" s="156">
        <f t="shared" ref="AA38:AA43" si="14">M38-J38</f>
        <v>-228.25364529921444</v>
      </c>
      <c r="AB38" s="141">
        <f t="shared" ref="AB38:AB43" si="15">M38/J38</f>
        <v>0.88587317735039273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4364</v>
      </c>
      <c r="G39" s="158">
        <f t="shared" ref="G39:G43" si="16">E39*F39</f>
        <v>250057.19999999998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1590.9265822784814</v>
      </c>
      <c r="N39" s="162">
        <f t="shared" si="10"/>
        <v>63.637063291139256</v>
      </c>
      <c r="O39" s="164">
        <f t="shared" si="11"/>
        <v>0</v>
      </c>
      <c r="P39" s="165">
        <f t="shared" si="12"/>
        <v>-8.3629367088607438</v>
      </c>
      <c r="Q39" s="151">
        <f t="shared" si="13"/>
        <v>0.88384810126582303</v>
      </c>
      <c r="R39" s="271">
        <f>Q55</f>
        <v>0.88241492812699918</v>
      </c>
      <c r="S39" s="166">
        <v>0.25028935185185186</v>
      </c>
      <c r="T39" s="167">
        <v>0.36458333333333331</v>
      </c>
      <c r="U39" s="168"/>
      <c r="V39" s="169">
        <v>164.58333333333329</v>
      </c>
      <c r="W39" s="86"/>
      <c r="X39" s="87"/>
      <c r="Y39" s="274"/>
      <c r="Z39" s="275"/>
      <c r="AA39" s="108">
        <f t="shared" si="14"/>
        <v>-209.07341772151858</v>
      </c>
      <c r="AB39" s="151">
        <f t="shared" si="15"/>
        <v>0.88384810126582303</v>
      </c>
      <c r="AC39" s="349">
        <f>AB55</f>
        <v>0.88241492812699918</v>
      </c>
    </row>
    <row r="40" spans="1:29" ht="15.75" customHeight="1">
      <c r="A40" s="280"/>
      <c r="B40" s="152" t="s">
        <v>159</v>
      </c>
      <c r="C40" s="262" t="s">
        <v>166</v>
      </c>
      <c r="D40" s="263"/>
      <c r="E40" s="92">
        <v>47.37</v>
      </c>
      <c r="F40" s="103">
        <v>1868</v>
      </c>
      <c r="G40" s="94">
        <f t="shared" si="16"/>
        <v>88487.159999999989</v>
      </c>
      <c r="H40" s="95"/>
      <c r="I40" s="99">
        <v>21</v>
      </c>
      <c r="J40" s="97">
        <v>2000</v>
      </c>
      <c r="K40" s="98">
        <f t="shared" si="6"/>
        <v>95.238095238095241</v>
      </c>
      <c r="L40" s="99">
        <v>21</v>
      </c>
      <c r="M40" s="97">
        <f>F40/V40*60</f>
        <v>1763.188253801784</v>
      </c>
      <c r="N40" s="98">
        <f t="shared" si="10"/>
        <v>83.96134541913257</v>
      </c>
      <c r="O40" s="100">
        <f t="shared" si="11"/>
        <v>0</v>
      </c>
      <c r="P40" s="101">
        <f t="shared" si="12"/>
        <v>-11.276749818962671</v>
      </c>
      <c r="Q40" s="102">
        <f t="shared" si="13"/>
        <v>0.88159412690089201</v>
      </c>
      <c r="R40" s="272"/>
      <c r="S40" s="1">
        <v>0.36835648148148148</v>
      </c>
      <c r="T40" s="2">
        <v>0.41249999999999998</v>
      </c>
      <c r="U40" s="103">
        <v>5.4333333333333567</v>
      </c>
      <c r="V40" s="104">
        <v>63.566666666666634</v>
      </c>
      <c r="W40" s="105"/>
      <c r="X40" s="106"/>
      <c r="Y40" s="264"/>
      <c r="Z40" s="265"/>
      <c r="AA40" s="110">
        <f t="shared" si="14"/>
        <v>-236.81174619821604</v>
      </c>
      <c r="AB40" s="102">
        <f t="shared" si="15"/>
        <v>0.88159412690089201</v>
      </c>
      <c r="AC40" s="291"/>
    </row>
    <row r="41" spans="1:29" ht="15.75" customHeight="1">
      <c r="A41" s="280"/>
      <c r="B41" s="152" t="s">
        <v>159</v>
      </c>
      <c r="C41" s="262" t="s">
        <v>209</v>
      </c>
      <c r="D41" s="263"/>
      <c r="E41" s="92">
        <v>59.36</v>
      </c>
      <c r="F41" s="103">
        <v>1650</v>
      </c>
      <c r="G41" s="94">
        <f t="shared" si="16"/>
        <v>97944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1764.7058823529394</v>
      </c>
      <c r="N41" s="98">
        <f t="shared" si="10"/>
        <v>88.235294117646973</v>
      </c>
      <c r="O41" s="100">
        <f t="shared" si="11"/>
        <v>0</v>
      </c>
      <c r="P41" s="101">
        <f t="shared" si="12"/>
        <v>-11.764705882353027</v>
      </c>
      <c r="Q41" s="102">
        <f t="shared" si="13"/>
        <v>0.88235294117646967</v>
      </c>
      <c r="R41" s="272"/>
      <c r="S41" s="1">
        <v>0.41666666666666663</v>
      </c>
      <c r="T41" s="2">
        <v>0.455625</v>
      </c>
      <c r="U41" s="103">
        <v>5.9999999999999787</v>
      </c>
      <c r="V41" s="104">
        <v>56.100000000000058</v>
      </c>
      <c r="W41" s="105"/>
      <c r="X41" s="106"/>
      <c r="Y41" s="264"/>
      <c r="Z41" s="265"/>
      <c r="AA41" s="110">
        <f t="shared" si="14"/>
        <v>-235.2941176470606</v>
      </c>
      <c r="AB41" s="102">
        <f t="shared" si="15"/>
        <v>0.88235294117646967</v>
      </c>
      <c r="AC41" s="291"/>
    </row>
    <row r="42" spans="1:29" ht="15.75" customHeight="1">
      <c r="A42" s="280"/>
      <c r="B42" s="152" t="s">
        <v>156</v>
      </c>
      <c r="C42" s="262" t="s">
        <v>199</v>
      </c>
      <c r="D42" s="263"/>
      <c r="E42" s="92">
        <v>57.3</v>
      </c>
      <c r="F42" s="103">
        <v>781</v>
      </c>
      <c r="G42" s="94">
        <f t="shared" si="16"/>
        <v>44751.299999999996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1762.7586206896517</v>
      </c>
      <c r="N42" s="98">
        <f t="shared" si="10"/>
        <v>88.137931034482591</v>
      </c>
      <c r="O42" s="100">
        <f t="shared" si="11"/>
        <v>0</v>
      </c>
      <c r="P42" s="101">
        <f t="shared" si="12"/>
        <v>-11.862068965517409</v>
      </c>
      <c r="Q42" s="102">
        <f t="shared" si="13"/>
        <v>0.88137931034482586</v>
      </c>
      <c r="R42" s="272"/>
      <c r="S42" s="1">
        <v>0.45931712962962962</v>
      </c>
      <c r="T42" s="2">
        <v>0.4777777777777778</v>
      </c>
      <c r="U42" s="103">
        <v>5.3166666666666451</v>
      </c>
      <c r="V42" s="104">
        <v>26.583333333333385</v>
      </c>
      <c r="W42" s="105">
        <v>0.4777777777777778</v>
      </c>
      <c r="X42" s="106">
        <v>0.51736111111111094</v>
      </c>
      <c r="Y42" s="264"/>
      <c r="Z42" s="265"/>
      <c r="AA42" s="110">
        <f t="shared" si="14"/>
        <v>-237.24137931034829</v>
      </c>
      <c r="AB42" s="102">
        <f t="shared" si="15"/>
        <v>0.88137931034482586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3385</v>
      </c>
      <c r="G43" s="94">
        <f t="shared" si="16"/>
        <v>181977.60000000001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1766.0869565217358</v>
      </c>
      <c r="N43" s="98">
        <f t="shared" si="10"/>
        <v>80.276679841897078</v>
      </c>
      <c r="O43" s="100">
        <f t="shared" si="11"/>
        <v>0</v>
      </c>
      <c r="P43" s="101">
        <f t="shared" si="12"/>
        <v>-10.632411067193829</v>
      </c>
      <c r="Q43" s="102">
        <f t="shared" si="13"/>
        <v>0.88304347826086793</v>
      </c>
      <c r="R43" s="272"/>
      <c r="S43" s="1">
        <v>0.51736111111111094</v>
      </c>
      <c r="T43" s="2">
        <v>0.59722222222222221</v>
      </c>
      <c r="U43" s="103">
        <v>56.999999999999716</v>
      </c>
      <c r="V43" s="104">
        <v>115.00000000000023</v>
      </c>
      <c r="W43" s="105"/>
      <c r="X43" s="106"/>
      <c r="Y43" s="264"/>
      <c r="Z43" s="265"/>
      <c r="AA43" s="110">
        <f t="shared" si="14"/>
        <v>-233.91304347826417</v>
      </c>
      <c r="AB43" s="102">
        <f t="shared" si="15"/>
        <v>0.88304347826086793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21.6</v>
      </c>
      <c r="J55" s="137">
        <f t="shared" si="17"/>
        <v>1960</v>
      </c>
      <c r="K55" s="138">
        <f t="shared" ref="K55" si="18">J55/I55</f>
        <v>90.740740740740733</v>
      </c>
      <c r="L55" s="136">
        <f t="shared" ref="L55:M55" si="19">AVERAGE(L39:L54)</f>
        <v>21.6</v>
      </c>
      <c r="M55" s="137">
        <f t="shared" si="19"/>
        <v>1729.5332591289184</v>
      </c>
      <c r="N55" s="138">
        <f t="shared" ref="N55:N60" si="20">M55/L55</f>
        <v>80.0709842189314</v>
      </c>
      <c r="O55" s="139">
        <f t="shared" ref="O55:O60" si="21">L55-I55</f>
        <v>0</v>
      </c>
      <c r="P55" s="140">
        <f t="shared" ref="P55:P60" si="22">N55-K55</f>
        <v>-10.669756521809333</v>
      </c>
      <c r="Q55" s="141">
        <f t="shared" ref="Q55:Q60" si="23">N55/K55</f>
        <v>0.88241492812699918</v>
      </c>
      <c r="R55" s="273"/>
      <c r="S55" s="142">
        <f>S39</f>
        <v>0.25028935185185186</v>
      </c>
      <c r="T55" s="143">
        <f>INDEX(T39:T54,COUNTA(T39:T54))</f>
        <v>0.59722222222222221</v>
      </c>
      <c r="U55" s="144"/>
      <c r="V55" s="155"/>
      <c r="W55" s="187"/>
      <c r="X55" s="188"/>
      <c r="Y55" s="260"/>
      <c r="Z55" s="261"/>
      <c r="AA55" s="156">
        <f t="shared" ref="AA55:AA60" si="24">M55-J55</f>
        <v>-230.46674087108158</v>
      </c>
      <c r="AB55" s="141">
        <f t="shared" ref="AB55:AB60" si="25">M55/J55</f>
        <v>0.88241492812699918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2031</v>
      </c>
      <c r="G56" s="158">
        <f t="shared" ref="G56:G60" si="26">E56*F56</f>
        <v>120519.54000000001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>F56/V56*60</f>
        <v>1763.9565741857664</v>
      </c>
      <c r="N56" s="162">
        <f t="shared" si="20"/>
        <v>73.498190591073595</v>
      </c>
      <c r="O56" s="164">
        <f t="shared" si="21"/>
        <v>0</v>
      </c>
      <c r="P56" s="165">
        <f t="shared" si="22"/>
        <v>-9.835142742259734</v>
      </c>
      <c r="Q56" s="151">
        <f t="shared" si="23"/>
        <v>0.88197828709288317</v>
      </c>
      <c r="R56" s="271">
        <f>Q72</f>
        <v>0.88316153831122113</v>
      </c>
      <c r="S56" s="166">
        <v>0.25</v>
      </c>
      <c r="T56" s="167">
        <v>0.29797453703703702</v>
      </c>
      <c r="U56" s="168"/>
      <c r="V56" s="169">
        <v>69.083333333333314</v>
      </c>
      <c r="W56" s="167"/>
      <c r="X56" s="170"/>
      <c r="Y56" s="274"/>
      <c r="Z56" s="275"/>
      <c r="AA56" s="108">
        <f t="shared" si="24"/>
        <v>-236.04342581423361</v>
      </c>
      <c r="AB56" s="151">
        <f t="shared" si="25"/>
        <v>0.88197828709288317</v>
      </c>
      <c r="AC56" s="276">
        <f>AB72</f>
        <v>0.88316153831122124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3657</v>
      </c>
      <c r="G57" s="94">
        <f t="shared" si="26"/>
        <v>214556.19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>F57/V57*60</f>
        <v>1772.3747980613891</v>
      </c>
      <c r="N57" s="98">
        <f t="shared" si="20"/>
        <v>73.848949919224552</v>
      </c>
      <c r="O57" s="100">
        <f t="shared" si="21"/>
        <v>0</v>
      </c>
      <c r="P57" s="101">
        <f t="shared" si="22"/>
        <v>-9.4843834141087768</v>
      </c>
      <c r="Q57" s="102">
        <f t="shared" si="23"/>
        <v>0.88618739903069466</v>
      </c>
      <c r="R57" s="272"/>
      <c r="S57" s="1">
        <v>0.30152777777777778</v>
      </c>
      <c r="T57" s="2">
        <v>0.38750000000000001</v>
      </c>
      <c r="U57" s="103">
        <v>5.1166666666666938</v>
      </c>
      <c r="V57" s="104">
        <v>123.80000000000001</v>
      </c>
      <c r="W57" s="105"/>
      <c r="X57" s="106"/>
      <c r="Y57" s="264"/>
      <c r="Z57" s="265"/>
      <c r="AA57" s="110">
        <f t="shared" si="24"/>
        <v>-227.62520193861087</v>
      </c>
      <c r="AB57" s="102">
        <f t="shared" si="25"/>
        <v>0.88618739903069454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2832</v>
      </c>
      <c r="G58" s="94">
        <f t="shared" si="26"/>
        <v>202629.6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>F58/V58*60</f>
        <v>1764.4859813084092</v>
      </c>
      <c r="N58" s="98">
        <f t="shared" si="20"/>
        <v>73.520249221183718</v>
      </c>
      <c r="O58" s="100">
        <f t="shared" si="21"/>
        <v>0</v>
      </c>
      <c r="P58" s="101">
        <f t="shared" si="22"/>
        <v>-9.8130841121496104</v>
      </c>
      <c r="Q58" s="102">
        <f t="shared" si="23"/>
        <v>0.88224299065420464</v>
      </c>
      <c r="R58" s="272"/>
      <c r="S58" s="1">
        <v>0.39166666666666661</v>
      </c>
      <c r="T58" s="2">
        <v>0.45854166666666668</v>
      </c>
      <c r="U58" s="103">
        <v>5.9999999999998987</v>
      </c>
      <c r="V58" s="104">
        <v>96.300000000000111</v>
      </c>
      <c r="W58" s="105">
        <v>0.45854166666666668</v>
      </c>
      <c r="X58" s="106">
        <v>0.49791666666666656</v>
      </c>
      <c r="Y58" s="264"/>
      <c r="Z58" s="265"/>
      <c r="AA58" s="110">
        <f t="shared" si="24"/>
        <v>-235.51401869159076</v>
      </c>
      <c r="AB58" s="102">
        <f t="shared" si="25"/>
        <v>0.88224299065420464</v>
      </c>
      <c r="AC58" s="277"/>
    </row>
    <row r="59" spans="1:29" ht="15.75" customHeight="1">
      <c r="A59" s="267"/>
      <c r="B59" s="152" t="s">
        <v>156</v>
      </c>
      <c r="C59" s="262" t="s">
        <v>189</v>
      </c>
      <c r="D59" s="263"/>
      <c r="E59" s="92">
        <v>56.43</v>
      </c>
      <c r="F59" s="93">
        <v>2720</v>
      </c>
      <c r="G59" s="94">
        <f t="shared" si="26"/>
        <v>153489.60000000001</v>
      </c>
      <c r="H59" s="95"/>
      <c r="I59" s="96">
        <v>22</v>
      </c>
      <c r="J59" s="97">
        <v>2000</v>
      </c>
      <c r="K59" s="98">
        <f t="shared" si="6"/>
        <v>90.909090909090907</v>
      </c>
      <c r="L59" s="99">
        <v>22</v>
      </c>
      <c r="M59" s="97">
        <f>F59/V59*60</f>
        <v>1766.233766233762</v>
      </c>
      <c r="N59" s="98">
        <f t="shared" si="20"/>
        <v>80.283353010625547</v>
      </c>
      <c r="O59" s="100">
        <f t="shared" si="21"/>
        <v>0</v>
      </c>
      <c r="P59" s="101">
        <f t="shared" si="22"/>
        <v>-10.62573789846536</v>
      </c>
      <c r="Q59" s="102">
        <f t="shared" si="23"/>
        <v>0.88311688311688108</v>
      </c>
      <c r="R59" s="272"/>
      <c r="S59" s="1">
        <v>0.49791666666666656</v>
      </c>
      <c r="T59" s="2">
        <v>0.56208333333333338</v>
      </c>
      <c r="U59" s="103">
        <v>56.699999999999832</v>
      </c>
      <c r="V59" s="104">
        <v>92.400000000000219</v>
      </c>
      <c r="W59" s="105"/>
      <c r="X59" s="106"/>
      <c r="Y59" s="264"/>
      <c r="Z59" s="265"/>
      <c r="AA59" s="110">
        <f t="shared" si="24"/>
        <v>-233.76623376623797</v>
      </c>
      <c r="AB59" s="102">
        <f t="shared" si="25"/>
        <v>0.88311688311688097</v>
      </c>
      <c r="AC59" s="277"/>
    </row>
    <row r="60" spans="1:29" ht="15.75" customHeight="1">
      <c r="A60" s="267"/>
      <c r="B60" s="152" t="s">
        <v>159</v>
      </c>
      <c r="C60" s="262" t="s">
        <v>203</v>
      </c>
      <c r="D60" s="263"/>
      <c r="E60" s="92">
        <v>59.54</v>
      </c>
      <c r="F60" s="93">
        <v>3909</v>
      </c>
      <c r="G60" s="94">
        <f t="shared" si="26"/>
        <v>232741.86</v>
      </c>
      <c r="H60" s="112"/>
      <c r="I60" s="96">
        <v>23</v>
      </c>
      <c r="J60" s="97">
        <v>2000</v>
      </c>
      <c r="K60" s="98">
        <f t="shared" si="6"/>
        <v>86.956521739130437</v>
      </c>
      <c r="L60" s="113">
        <v>23</v>
      </c>
      <c r="M60" s="97">
        <f>F60/V60*60</f>
        <v>1764.5642633228849</v>
      </c>
      <c r="N60" s="98">
        <f t="shared" si="20"/>
        <v>76.720185361864566</v>
      </c>
      <c r="O60" s="100">
        <f t="shared" si="21"/>
        <v>0</v>
      </c>
      <c r="P60" s="101">
        <f t="shared" si="22"/>
        <v>-10.236336377265872</v>
      </c>
      <c r="Q60" s="102">
        <f t="shared" si="23"/>
        <v>0.88228213166144243</v>
      </c>
      <c r="R60" s="272"/>
      <c r="S60" s="1">
        <v>0.56603009259259263</v>
      </c>
      <c r="T60" s="2">
        <v>0.65833333333333333</v>
      </c>
      <c r="U60" s="103">
        <v>5.6833333333333158</v>
      </c>
      <c r="V60" s="104">
        <v>132.9166666666666</v>
      </c>
      <c r="W60" s="105"/>
      <c r="X60" s="106"/>
      <c r="Y60" s="264"/>
      <c r="Z60" s="265"/>
      <c r="AA60" s="110">
        <f t="shared" si="24"/>
        <v>-235.43573667711507</v>
      </c>
      <c r="AB60" s="102">
        <f t="shared" si="25"/>
        <v>0.88228213166144243</v>
      </c>
      <c r="AC60" s="277"/>
    </row>
    <row r="61" spans="1:29" ht="15.75" customHeight="1">
      <c r="A61" s="267"/>
      <c r="B61" s="152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06"/>
      <c r="Y61" s="264"/>
      <c r="Z61" s="265"/>
      <c r="AA61" s="110"/>
      <c r="AB61" s="102"/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7">AVERAGE(I56:I71)</f>
        <v>23.4</v>
      </c>
      <c r="J72" s="137">
        <f t="shared" si="27"/>
        <v>2000</v>
      </c>
      <c r="K72" s="138">
        <f t="shared" ref="K72" si="28">J72/I72</f>
        <v>85.470085470085479</v>
      </c>
      <c r="L72" s="136">
        <f t="shared" ref="L72:M72" si="29">AVERAGE(L56:L71)</f>
        <v>23.4</v>
      </c>
      <c r="M72" s="137">
        <f t="shared" si="29"/>
        <v>1766.3230766224424</v>
      </c>
      <c r="N72" s="138">
        <f t="shared" ref="N72:N79" si="30">M72/L72</f>
        <v>75.483892163352238</v>
      </c>
      <c r="O72" s="139">
        <f t="shared" ref="O72:O79" si="31">L72-I72</f>
        <v>0</v>
      </c>
      <c r="P72" s="140">
        <f t="shared" ref="P72:P79" si="32">N72-K72</f>
        <v>-9.9861933067332416</v>
      </c>
      <c r="Q72" s="141">
        <f t="shared" ref="Q72:Q79" si="33">N72/K72</f>
        <v>0.88316153831122113</v>
      </c>
      <c r="R72" s="273"/>
      <c r="S72" s="142">
        <f>S56</f>
        <v>0.25</v>
      </c>
      <c r="T72" s="143">
        <f>INDEX(T56:T71,COUNTA(T56:T71))</f>
        <v>0.65833333333333333</v>
      </c>
      <c r="U72" s="144"/>
      <c r="V72" s="155"/>
      <c r="W72" s="134"/>
      <c r="X72" s="138"/>
      <c r="Y72" s="260"/>
      <c r="Z72" s="261"/>
      <c r="AA72" s="156">
        <f t="shared" ref="AA72:AA79" si="34">M72-J72</f>
        <v>-233.67692337755761</v>
      </c>
      <c r="AB72" s="141">
        <f t="shared" ref="AB72:AB79" si="35">M72/J72</f>
        <v>0.88316153831122124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2704</v>
      </c>
      <c r="G73" s="158">
        <f t="shared" ref="G73:G79" si="36">E73*F73</f>
        <v>104455.52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9" si="37">F73/V73*60</f>
        <v>3250.2170283806345</v>
      </c>
      <c r="N73" s="162">
        <f t="shared" si="30"/>
        <v>162.51085141903172</v>
      </c>
      <c r="O73" s="164">
        <f t="shared" si="31"/>
        <v>0</v>
      </c>
      <c r="P73" s="165">
        <f t="shared" si="32"/>
        <v>-17.489148580968276</v>
      </c>
      <c r="Q73" s="151">
        <f t="shared" si="33"/>
        <v>0.90283806343906514</v>
      </c>
      <c r="R73" s="271">
        <f>Q89</f>
        <v>0.88644309243312358</v>
      </c>
      <c r="S73" s="166">
        <v>0.25005787037037036</v>
      </c>
      <c r="T73" s="167">
        <v>0.28472222222222221</v>
      </c>
      <c r="U73" s="168"/>
      <c r="V73" s="169">
        <v>49.916666666666664</v>
      </c>
      <c r="W73" s="167"/>
      <c r="X73" s="170"/>
      <c r="Y73" s="274"/>
      <c r="Z73" s="275"/>
      <c r="AA73" s="108">
        <f t="shared" si="34"/>
        <v>-349.78297161936553</v>
      </c>
      <c r="AB73" s="151">
        <f t="shared" si="35"/>
        <v>0.90283806343906514</v>
      </c>
      <c r="AC73" s="276">
        <f>AB89</f>
        <v>0.88644309243312347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3279</v>
      </c>
      <c r="G74" s="94">
        <f t="shared" si="36"/>
        <v>124602</v>
      </c>
      <c r="H74" s="95"/>
      <c r="I74" s="96">
        <v>21</v>
      </c>
      <c r="J74" s="97">
        <v>3600</v>
      </c>
      <c r="K74" s="98">
        <f t="shared" ref="K74:K109" si="38">J74/I74</f>
        <v>171.42857142857142</v>
      </c>
      <c r="L74" s="99">
        <v>21</v>
      </c>
      <c r="M74" s="97">
        <f t="shared" si="37"/>
        <v>3251.0052327182611</v>
      </c>
      <c r="N74" s="98">
        <f t="shared" si="30"/>
        <v>154.80977298658385</v>
      </c>
      <c r="O74" s="100">
        <f t="shared" si="31"/>
        <v>0</v>
      </c>
      <c r="P74" s="101">
        <f t="shared" si="32"/>
        <v>-16.618798441987565</v>
      </c>
      <c r="Q74" s="102">
        <f t="shared" si="33"/>
        <v>0.90305700908840592</v>
      </c>
      <c r="R74" s="272"/>
      <c r="S74" s="1">
        <v>0.28922453703703704</v>
      </c>
      <c r="T74" s="2">
        <v>0.33124999999999999</v>
      </c>
      <c r="U74" s="103">
        <v>6.4833333333333609</v>
      </c>
      <c r="V74" s="104">
        <v>60.516666666666637</v>
      </c>
      <c r="W74" s="105"/>
      <c r="X74" s="106"/>
      <c r="Y74" s="264"/>
      <c r="Z74" s="265"/>
      <c r="AA74" s="110">
        <f t="shared" si="34"/>
        <v>-348.99476728173886</v>
      </c>
      <c r="AB74" s="102">
        <f t="shared" si="35"/>
        <v>0.90305700908840592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2166</v>
      </c>
      <c r="G75" s="94">
        <f t="shared" si="36"/>
        <v>79838.759999999995</v>
      </c>
      <c r="H75" s="95"/>
      <c r="I75" s="96">
        <v>21</v>
      </c>
      <c r="J75" s="97">
        <v>3600</v>
      </c>
      <c r="K75" s="98">
        <f t="shared" si="38"/>
        <v>171.42857142857142</v>
      </c>
      <c r="L75" s="99">
        <v>21</v>
      </c>
      <c r="M75" s="97">
        <f t="shared" si="37"/>
        <v>3250.354314297625</v>
      </c>
      <c r="N75" s="98">
        <f t="shared" si="30"/>
        <v>154.77877687131547</v>
      </c>
      <c r="O75" s="100">
        <f t="shared" si="31"/>
        <v>0</v>
      </c>
      <c r="P75" s="101">
        <f t="shared" si="32"/>
        <v>-16.649794557255944</v>
      </c>
      <c r="Q75" s="102">
        <f t="shared" si="33"/>
        <v>0.90287619841600697</v>
      </c>
      <c r="R75" s="272"/>
      <c r="S75" s="1">
        <v>0.33542824074074074</v>
      </c>
      <c r="T75" s="2">
        <v>0.36319444444444443</v>
      </c>
      <c r="U75" s="103">
        <v>6.0166666666666746</v>
      </c>
      <c r="V75" s="104">
        <v>39.98333333333332</v>
      </c>
      <c r="W75" s="105"/>
      <c r="X75" s="106"/>
      <c r="Y75" s="264"/>
      <c r="Z75" s="265"/>
      <c r="AA75" s="110">
        <f t="shared" si="34"/>
        <v>-349.64568570237498</v>
      </c>
      <c r="AB75" s="102">
        <f t="shared" si="35"/>
        <v>0.90287619841600697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2098</v>
      </c>
      <c r="G76" s="94">
        <f t="shared" si="36"/>
        <v>65604.459999999992</v>
      </c>
      <c r="H76" s="95"/>
      <c r="I76" s="96">
        <v>19</v>
      </c>
      <c r="J76" s="97">
        <v>3600</v>
      </c>
      <c r="K76" s="98">
        <f t="shared" si="38"/>
        <v>189.47368421052633</v>
      </c>
      <c r="L76" s="99">
        <v>19</v>
      </c>
      <c r="M76" s="97">
        <f t="shared" si="37"/>
        <v>3106.869600987251</v>
      </c>
      <c r="N76" s="98">
        <f t="shared" si="30"/>
        <v>163.51945268353953</v>
      </c>
      <c r="O76" s="100">
        <f t="shared" si="31"/>
        <v>0</v>
      </c>
      <c r="P76" s="101">
        <f t="shared" si="32"/>
        <v>-25.954231526986803</v>
      </c>
      <c r="Q76" s="102">
        <f t="shared" si="33"/>
        <v>0.86301933360756966</v>
      </c>
      <c r="R76" s="272"/>
      <c r="S76" s="1">
        <v>0.36700231481481482</v>
      </c>
      <c r="T76" s="2">
        <v>0.39513888888888887</v>
      </c>
      <c r="U76" s="103">
        <v>5.4833333333333645</v>
      </c>
      <c r="V76" s="104">
        <v>40.51666666666663</v>
      </c>
      <c r="W76" s="105"/>
      <c r="X76" s="106"/>
      <c r="Y76" s="264"/>
      <c r="Z76" s="265"/>
      <c r="AA76" s="190">
        <f t="shared" si="34"/>
        <v>-493.13039901274897</v>
      </c>
      <c r="AB76" s="191">
        <f t="shared" si="35"/>
        <v>0.86301933360756977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3339</v>
      </c>
      <c r="G77" s="94">
        <f t="shared" si="36"/>
        <v>126681.65999999999</v>
      </c>
      <c r="H77" s="112"/>
      <c r="I77" s="96">
        <v>21</v>
      </c>
      <c r="J77" s="97">
        <v>3600</v>
      </c>
      <c r="K77" s="98">
        <f t="shared" si="38"/>
        <v>171.42857142857142</v>
      </c>
      <c r="L77" s="113">
        <v>21</v>
      </c>
      <c r="M77" s="97">
        <f t="shared" si="37"/>
        <v>3106.849315068494</v>
      </c>
      <c r="N77" s="98">
        <f t="shared" si="30"/>
        <v>147.94520547945208</v>
      </c>
      <c r="O77" s="100">
        <f t="shared" si="31"/>
        <v>0</v>
      </c>
      <c r="P77" s="101">
        <f t="shared" si="32"/>
        <v>-23.483365949119332</v>
      </c>
      <c r="Q77" s="102">
        <f t="shared" si="33"/>
        <v>0.86301369863013722</v>
      </c>
      <c r="R77" s="272"/>
      <c r="S77" s="1">
        <v>0.39930555555555558</v>
      </c>
      <c r="T77" s="2">
        <v>0.44408564814814816</v>
      </c>
      <c r="U77" s="103">
        <v>6.0000000000000586</v>
      </c>
      <c r="V77" s="104">
        <v>64.48333333333332</v>
      </c>
      <c r="W77" s="105">
        <v>0.44408564814814816</v>
      </c>
      <c r="X77" s="106">
        <v>0.48402777777777778</v>
      </c>
      <c r="Y77" s="264"/>
      <c r="Z77" s="265"/>
      <c r="AA77" s="190">
        <f t="shared" si="34"/>
        <v>-493.15068493150602</v>
      </c>
      <c r="AB77" s="191">
        <f t="shared" si="35"/>
        <v>0.86301369863013722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2097</v>
      </c>
      <c r="G78" s="114">
        <f t="shared" si="36"/>
        <v>121059.81</v>
      </c>
      <c r="H78" s="115"/>
      <c r="I78" s="96">
        <v>22</v>
      </c>
      <c r="J78" s="97">
        <v>1800</v>
      </c>
      <c r="K78" s="98">
        <f t="shared" si="38"/>
        <v>81.818181818181813</v>
      </c>
      <c r="L78" s="99">
        <v>22</v>
      </c>
      <c r="M78" s="97">
        <f t="shared" si="37"/>
        <v>1590.6447534766123</v>
      </c>
      <c r="N78" s="98">
        <f t="shared" si="30"/>
        <v>72.30203424893692</v>
      </c>
      <c r="O78" s="100">
        <f t="shared" si="31"/>
        <v>0</v>
      </c>
      <c r="P78" s="101">
        <f t="shared" si="32"/>
        <v>-9.5161475692448931</v>
      </c>
      <c r="Q78" s="102">
        <f t="shared" si="33"/>
        <v>0.88369152970922904</v>
      </c>
      <c r="R78" s="272"/>
      <c r="S78" s="1">
        <v>0.48402777777777778</v>
      </c>
      <c r="T78" s="2">
        <v>0.53895833333333332</v>
      </c>
      <c r="U78" s="103">
        <v>57.516666666666652</v>
      </c>
      <c r="V78" s="104">
        <v>79.09999999999998</v>
      </c>
      <c r="W78" s="105"/>
      <c r="X78" s="106"/>
      <c r="Y78" s="264"/>
      <c r="Z78" s="265"/>
      <c r="AA78" s="190">
        <f t="shared" si="34"/>
        <v>-209.35524652338768</v>
      </c>
      <c r="AB78" s="191">
        <f t="shared" si="35"/>
        <v>0.88369152970922904</v>
      </c>
      <c r="AC78" s="277"/>
    </row>
    <row r="79" spans="1:29" ht="15.75" customHeight="1">
      <c r="A79" s="281"/>
      <c r="B79" s="91" t="s">
        <v>151</v>
      </c>
      <c r="C79" s="350" t="s">
        <v>218</v>
      </c>
      <c r="D79" s="350"/>
      <c r="E79" s="92">
        <v>57.73</v>
      </c>
      <c r="F79" s="97">
        <v>2500</v>
      </c>
      <c r="G79" s="114">
        <f t="shared" si="36"/>
        <v>144325</v>
      </c>
      <c r="H79" s="118"/>
      <c r="I79" s="96">
        <v>22</v>
      </c>
      <c r="J79" s="97">
        <v>1800</v>
      </c>
      <c r="K79" s="98">
        <f t="shared" si="38"/>
        <v>81.818181818181813</v>
      </c>
      <c r="L79" s="113">
        <v>22</v>
      </c>
      <c r="M79" s="97">
        <f t="shared" si="37"/>
        <v>1591.230551626589</v>
      </c>
      <c r="N79" s="98">
        <f t="shared" si="30"/>
        <v>72.328661437572222</v>
      </c>
      <c r="O79" s="119">
        <f t="shared" si="31"/>
        <v>0</v>
      </c>
      <c r="P79" s="120">
        <f t="shared" si="32"/>
        <v>-9.4895203806095907</v>
      </c>
      <c r="Q79" s="121">
        <f t="shared" si="33"/>
        <v>0.88401697312588279</v>
      </c>
      <c r="R79" s="272"/>
      <c r="S79" s="1">
        <v>0.54305555555555551</v>
      </c>
      <c r="T79" s="2">
        <v>0.60851851851851857</v>
      </c>
      <c r="U79" s="103">
        <v>5.8999999999999631</v>
      </c>
      <c r="V79" s="104">
        <v>94.266666666666794</v>
      </c>
      <c r="W79" s="105"/>
      <c r="X79" s="106"/>
      <c r="Y79" s="264"/>
      <c r="Z79" s="265"/>
      <c r="AA79" s="190">
        <f t="shared" si="34"/>
        <v>-208.76944837341102</v>
      </c>
      <c r="AB79" s="191">
        <f t="shared" si="35"/>
        <v>0.88401697312588279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39">AVERAGE(I73:I88)</f>
        <v>20.857142857142858</v>
      </c>
      <c r="J89" s="137">
        <f t="shared" si="39"/>
        <v>3085.7142857142858</v>
      </c>
      <c r="K89" s="138">
        <f t="shared" ref="K89" si="40">J89/I89</f>
        <v>147.94520547945206</v>
      </c>
      <c r="L89" s="136">
        <f t="shared" ref="L89:M89" si="41">AVERAGE(L73:L88)</f>
        <v>20.857142857142858</v>
      </c>
      <c r="M89" s="137">
        <f t="shared" si="41"/>
        <v>2735.3101137936383</v>
      </c>
      <c r="N89" s="138">
        <f>M89/L89</f>
        <v>131.14500545585938</v>
      </c>
      <c r="O89" s="139">
        <f>L89-I89</f>
        <v>0</v>
      </c>
      <c r="P89" s="140">
        <f>N89-K89</f>
        <v>-16.80020002359268</v>
      </c>
      <c r="Q89" s="141">
        <f>N89/K89</f>
        <v>0.88644309243312358</v>
      </c>
      <c r="R89" s="273"/>
      <c r="S89" s="142">
        <f>S73</f>
        <v>0.25005787037037036</v>
      </c>
      <c r="T89" s="143">
        <f>INDEX(T73:T88,COUNTA(T73:T88))</f>
        <v>0.60851851851851857</v>
      </c>
      <c r="U89" s="144"/>
      <c r="V89" s="155"/>
      <c r="W89" s="134"/>
      <c r="X89" s="138"/>
      <c r="Y89" s="260"/>
      <c r="Z89" s="261"/>
      <c r="AA89" s="156">
        <f>M89-J89</f>
        <v>-350.40417192064751</v>
      </c>
      <c r="AB89" s="141">
        <f>M89/J89</f>
        <v>0.88644309243312347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6007</v>
      </c>
      <c r="G90" s="158">
        <f t="shared" ref="G90:G93" si="42">E90*F90</f>
        <v>215230.81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2907.3944608765801</v>
      </c>
      <c r="N90" s="162">
        <f>M90/L90</f>
        <v>242.28287173971501</v>
      </c>
      <c r="O90" s="164">
        <f>L90-I90</f>
        <v>0</v>
      </c>
      <c r="P90" s="165">
        <f>N90-K90</f>
        <v>-30.467128260284994</v>
      </c>
      <c r="Q90" s="151">
        <f>N90/K90</f>
        <v>0.88829650500353807</v>
      </c>
      <c r="R90" s="271">
        <f>Q106</f>
        <v>0.87903570185866997</v>
      </c>
      <c r="S90" s="166">
        <v>0.16668981481481482</v>
      </c>
      <c r="T90" s="167">
        <v>0.25277777777777777</v>
      </c>
      <c r="U90" s="168"/>
      <c r="V90" s="169">
        <v>123.96666666666664</v>
      </c>
      <c r="W90" s="172"/>
      <c r="X90" s="150"/>
      <c r="Y90" s="274"/>
      <c r="Z90" s="275"/>
      <c r="AA90" s="108">
        <f>M90-J90</f>
        <v>-365.60553912341993</v>
      </c>
      <c r="AB90" s="151">
        <f>M90/J90</f>
        <v>0.88829650500353807</v>
      </c>
      <c r="AC90" s="276">
        <f>AB106</f>
        <v>0.87903570185866986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4313</v>
      </c>
      <c r="G91" s="94">
        <f t="shared" si="42"/>
        <v>157036.32999999999</v>
      </c>
      <c r="H91" s="95"/>
      <c r="I91" s="96">
        <v>11</v>
      </c>
      <c r="J91" s="97">
        <v>3273</v>
      </c>
      <c r="K91" s="98">
        <f t="shared" si="38"/>
        <v>297.54545454545456</v>
      </c>
      <c r="L91" s="99">
        <v>11</v>
      </c>
      <c r="M91" s="97">
        <f>F91/V91*60</f>
        <v>2906.007860752386</v>
      </c>
      <c r="N91" s="98">
        <f>M91/L91</f>
        <v>264.18253279567148</v>
      </c>
      <c r="O91" s="100">
        <f>L91-I91</f>
        <v>0</v>
      </c>
      <c r="P91" s="101">
        <f>N91-K91</f>
        <v>-33.362921749783084</v>
      </c>
      <c r="Q91" s="102">
        <f>N91/K91</f>
        <v>0.88787285693626217</v>
      </c>
      <c r="R91" s="272"/>
      <c r="S91" s="1">
        <v>0.25624999999999998</v>
      </c>
      <c r="T91" s="2">
        <v>0.31809027777777776</v>
      </c>
      <c r="U91" s="103">
        <v>4.9999999999999822</v>
      </c>
      <c r="V91" s="104">
        <v>89.050000000000011</v>
      </c>
      <c r="W91" s="105"/>
      <c r="X91" s="106"/>
      <c r="Y91" s="264"/>
      <c r="Z91" s="265"/>
      <c r="AA91" s="110">
        <f>M91-J91</f>
        <v>-366.99213924761398</v>
      </c>
      <c r="AB91" s="102">
        <f>M91/J91</f>
        <v>0.88787285693626217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1666</v>
      </c>
      <c r="G92" s="94">
        <f t="shared" si="42"/>
        <v>57926.820000000007</v>
      </c>
      <c r="H92" s="112"/>
      <c r="I92" s="96">
        <v>11</v>
      </c>
      <c r="J92" s="97">
        <v>3000</v>
      </c>
      <c r="K92" s="98">
        <f t="shared" si="38"/>
        <v>272.72727272727275</v>
      </c>
      <c r="L92" s="113">
        <v>11</v>
      </c>
      <c r="M92" s="97">
        <f>F92/V92*60</f>
        <v>2607.6521739130399</v>
      </c>
      <c r="N92" s="98">
        <f>M92/L92</f>
        <v>237.05928853754907</v>
      </c>
      <c r="O92" s="100">
        <f>L92-I92</f>
        <v>0</v>
      </c>
      <c r="P92" s="101">
        <f>N92-K92</f>
        <v>-35.667984189723683</v>
      </c>
      <c r="Q92" s="102">
        <f>N92/K92</f>
        <v>0.8692173913043465</v>
      </c>
      <c r="R92" s="272"/>
      <c r="S92" s="1">
        <v>0.41388888888888886</v>
      </c>
      <c r="T92" s="2">
        <v>0.44050925925925927</v>
      </c>
      <c r="U92" s="103">
        <v>5.5166666666665964</v>
      </c>
      <c r="V92" s="104">
        <v>38.333333333333385</v>
      </c>
      <c r="W92" s="105">
        <v>0.44050925925925927</v>
      </c>
      <c r="X92" s="106">
        <v>0.48055555555555557</v>
      </c>
      <c r="Y92" s="264"/>
      <c r="Z92" s="265"/>
      <c r="AA92" s="110">
        <f>M92-J92</f>
        <v>-392.34782608696014</v>
      </c>
      <c r="AB92" s="102">
        <f>M92/J92</f>
        <v>0.86921739130434661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1878</v>
      </c>
      <c r="G93" s="114">
        <f t="shared" si="42"/>
        <v>64283.939999999995</v>
      </c>
      <c r="H93" s="115"/>
      <c r="I93" s="96">
        <v>16</v>
      </c>
      <c r="J93" s="97">
        <v>3000</v>
      </c>
      <c r="K93" s="98">
        <f t="shared" si="38"/>
        <v>187.5</v>
      </c>
      <c r="L93" s="99">
        <v>16</v>
      </c>
      <c r="M93" s="97">
        <f>F93/V93*60</f>
        <v>2607.3274199768662</v>
      </c>
      <c r="N93" s="98">
        <f>M93/L93</f>
        <v>162.95796374855414</v>
      </c>
      <c r="O93" s="100">
        <f>L93-I93</f>
        <v>0</v>
      </c>
      <c r="P93" s="101">
        <f>N93-K93</f>
        <v>-24.542036251445865</v>
      </c>
      <c r="Q93" s="102">
        <f>N93/K93</f>
        <v>0.86910913999228867</v>
      </c>
      <c r="R93" s="272"/>
      <c r="S93" s="1">
        <v>0.48055555555555557</v>
      </c>
      <c r="T93" s="2">
        <v>0.51056712962962958</v>
      </c>
      <c r="U93" s="103">
        <v>57.666666666666671</v>
      </c>
      <c r="V93" s="104">
        <v>43.216666666666576</v>
      </c>
      <c r="W93" s="105"/>
      <c r="X93" s="106"/>
      <c r="Y93" s="264"/>
      <c r="Z93" s="265"/>
      <c r="AA93" s="110">
        <f>M93-J93</f>
        <v>-392.67258002313383</v>
      </c>
      <c r="AB93" s="102">
        <f>M93/J93</f>
        <v>0.86910913999228867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3">AVERAGE(I90:I105)</f>
        <v>12.5</v>
      </c>
      <c r="J106" s="137">
        <f t="shared" si="43"/>
        <v>3136.5</v>
      </c>
      <c r="K106" s="138">
        <f t="shared" ref="K106" si="44">J106/I106</f>
        <v>250.92</v>
      </c>
      <c r="L106" s="136">
        <f t="shared" ref="L106:M106" si="45">AVERAGE(L90:L105)</f>
        <v>12.5</v>
      </c>
      <c r="M106" s="137">
        <f t="shared" si="45"/>
        <v>2757.095478879718</v>
      </c>
      <c r="N106" s="138">
        <f>M106/L106</f>
        <v>220.56763831037745</v>
      </c>
      <c r="O106" s="139">
        <f>L106-I106</f>
        <v>0</v>
      </c>
      <c r="P106" s="140">
        <f>N106-K106</f>
        <v>-30.352361689622541</v>
      </c>
      <c r="Q106" s="141">
        <f>N106/K106</f>
        <v>0.87903570185866997</v>
      </c>
      <c r="R106" s="273"/>
      <c r="S106" s="142">
        <f>S90</f>
        <v>0.16668981481481482</v>
      </c>
      <c r="T106" s="143">
        <f>INDEX(T90:T105,COUNTA(T90:T105))</f>
        <v>0.51056712962962958</v>
      </c>
      <c r="U106" s="144"/>
      <c r="V106" s="155"/>
      <c r="W106" s="134"/>
      <c r="X106" s="138"/>
      <c r="Y106" s="260"/>
      <c r="Z106" s="261"/>
      <c r="AA106" s="156">
        <f>M106-J106</f>
        <v>-379.40452112028197</v>
      </c>
      <c r="AB106" s="141">
        <f>M106/J106</f>
        <v>0.87903570185866986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489</v>
      </c>
      <c r="G107" s="158">
        <f t="shared" ref="G107:G109" si="46">E107*F107</f>
        <v>9833.7899999999991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3266.0482374768312</v>
      </c>
      <c r="N107" s="162">
        <f>M107/L107</f>
        <v>544.34137291280524</v>
      </c>
      <c r="O107" s="164">
        <f>L107-I107</f>
        <v>0</v>
      </c>
      <c r="P107" s="165">
        <f>N107-K107</f>
        <v>-55.658627087194759</v>
      </c>
      <c r="Q107" s="151">
        <f>N107/K107</f>
        <v>0.90723562152134207</v>
      </c>
      <c r="R107" s="271">
        <f>Q123</f>
        <v>0.9070971379890348</v>
      </c>
      <c r="S107" s="192">
        <v>0.25001157407407409</v>
      </c>
      <c r="T107" s="193">
        <v>0.25624999999999998</v>
      </c>
      <c r="U107" s="168"/>
      <c r="V107" s="169">
        <v>8.9833333333332721</v>
      </c>
      <c r="W107" s="167"/>
      <c r="X107" s="170"/>
      <c r="Y107" s="274"/>
      <c r="Z107" s="275"/>
      <c r="AA107" s="108">
        <f>M107-J107</f>
        <v>-333.95176252316878</v>
      </c>
      <c r="AB107" s="151">
        <f>M107/J107</f>
        <v>0.90723562152134196</v>
      </c>
      <c r="AC107" s="276">
        <f>AB123</f>
        <v>0.9070971379890348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2065</v>
      </c>
      <c r="G108" s="94">
        <f t="shared" si="46"/>
        <v>51067.450000000004</v>
      </c>
      <c r="H108" s="95"/>
      <c r="I108" s="96">
        <v>6</v>
      </c>
      <c r="J108" s="97">
        <v>3600</v>
      </c>
      <c r="K108" s="98">
        <f t="shared" si="38"/>
        <v>600</v>
      </c>
      <c r="L108" s="99">
        <v>6</v>
      </c>
      <c r="M108" s="97">
        <f>F108/V108*60</f>
        <v>3266.2565905096671</v>
      </c>
      <c r="N108" s="98">
        <f>M108/L108</f>
        <v>544.37609841827782</v>
      </c>
      <c r="O108" s="100">
        <f>L108-I108</f>
        <v>0</v>
      </c>
      <c r="P108" s="101">
        <f>N108-K108</f>
        <v>-55.62390158172218</v>
      </c>
      <c r="Q108" s="102">
        <f>N108/K108</f>
        <v>0.90729349736379639</v>
      </c>
      <c r="R108" s="272"/>
      <c r="S108" s="1">
        <v>0.25976851851851851</v>
      </c>
      <c r="T108" s="2">
        <v>0.28611111111111109</v>
      </c>
      <c r="U108" s="103">
        <v>5.066666666666686</v>
      </c>
      <c r="V108" s="104">
        <v>37.933333333333323</v>
      </c>
      <c r="W108" s="105"/>
      <c r="X108" s="112"/>
      <c r="Y108" s="264"/>
      <c r="Z108" s="265"/>
      <c r="AA108" s="110">
        <f>M108-J108</f>
        <v>-333.74340949033285</v>
      </c>
      <c r="AB108" s="102">
        <f>M108/J108</f>
        <v>0.90729349736379639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1770</v>
      </c>
      <c r="G109" s="94">
        <f t="shared" si="46"/>
        <v>43772.1</v>
      </c>
      <c r="H109" s="95"/>
      <c r="I109" s="96">
        <v>6</v>
      </c>
      <c r="J109" s="97">
        <v>3600</v>
      </c>
      <c r="K109" s="98">
        <f t="shared" si="38"/>
        <v>600</v>
      </c>
      <c r="L109" s="99">
        <v>6</v>
      </c>
      <c r="M109" s="97">
        <f>F109/V109*60</f>
        <v>3264.3442622950793</v>
      </c>
      <c r="N109" s="98">
        <f>M109/L109</f>
        <v>544.05737704917988</v>
      </c>
      <c r="O109" s="100">
        <f>L109-I109</f>
        <v>0</v>
      </c>
      <c r="P109" s="101">
        <f>N109-K109</f>
        <v>-55.942622950820123</v>
      </c>
      <c r="Q109" s="102">
        <f>N109/K109</f>
        <v>0.90676229508196649</v>
      </c>
      <c r="R109" s="272"/>
      <c r="S109" s="1">
        <v>0.29060185185185183</v>
      </c>
      <c r="T109" s="2">
        <v>0.31319444444444444</v>
      </c>
      <c r="U109" s="103">
        <v>6.466666666666665</v>
      </c>
      <c r="V109" s="104">
        <v>32.53333333333336</v>
      </c>
      <c r="W109" s="105"/>
      <c r="X109" s="106"/>
      <c r="Y109" s="264"/>
      <c r="Z109" s="265"/>
      <c r="AA109" s="110">
        <f>M109-J109</f>
        <v>-335.65573770492074</v>
      </c>
      <c r="AB109" s="102">
        <f>M109/J109</f>
        <v>0.90676229508196649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7">AVERAGE(I107:I122)</f>
        <v>6</v>
      </c>
      <c r="J123" s="137">
        <f t="shared" si="47"/>
        <v>3600</v>
      </c>
      <c r="K123" s="138">
        <f t="shared" ref="K123" si="48">J123/I123</f>
        <v>600</v>
      </c>
      <c r="L123" s="136">
        <f t="shared" ref="L123:M123" si="49">AVERAGE(L107:L122)</f>
        <v>6</v>
      </c>
      <c r="M123" s="137">
        <f t="shared" si="49"/>
        <v>3265.5496967605254</v>
      </c>
      <c r="N123" s="138">
        <f>M123/L123</f>
        <v>544.2582827934209</v>
      </c>
      <c r="O123" s="139">
        <f>L123-I123</f>
        <v>0</v>
      </c>
      <c r="P123" s="140">
        <f>N123-K123</f>
        <v>-55.741717206579096</v>
      </c>
      <c r="Q123" s="141">
        <f>N123/K123</f>
        <v>0.9070971379890348</v>
      </c>
      <c r="R123" s="273"/>
      <c r="S123" s="142">
        <f>S107</f>
        <v>0.25001157407407409</v>
      </c>
      <c r="T123" s="143">
        <f>INDEX(T107:T122,COUNTA(T107:T122))</f>
        <v>0.31319444444444444</v>
      </c>
      <c r="U123" s="144"/>
      <c r="V123" s="155"/>
      <c r="W123" s="134"/>
      <c r="X123" s="138"/>
      <c r="Y123" s="260"/>
      <c r="Z123" s="261"/>
      <c r="AA123" s="156">
        <f>M123-J123</f>
        <v>-334.45030323947458</v>
      </c>
      <c r="AB123" s="141">
        <f>M123/J123</f>
        <v>0.9070971379890348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1315</v>
      </c>
      <c r="G124" s="158">
        <f t="shared" ref="G124:G126" si="50">E124*F124</f>
        <v>58254.499999999993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1764.4427879239634</v>
      </c>
      <c r="N124" s="162">
        <f>M124/L124</f>
        <v>103.79075223082137</v>
      </c>
      <c r="O124" s="164">
        <f>L124-I124</f>
        <v>0</v>
      </c>
      <c r="P124" s="165">
        <f>N124-K124</f>
        <v>-13.856306592708037</v>
      </c>
      <c r="Q124" s="151">
        <f>N124/K124</f>
        <v>0.88222139396198163</v>
      </c>
      <c r="R124" s="271">
        <f>Q140</f>
        <v>0.88282475959779549</v>
      </c>
      <c r="S124" s="166">
        <v>0.70853009259259259</v>
      </c>
      <c r="T124" s="167">
        <v>0.73958333333333337</v>
      </c>
      <c r="U124" s="168"/>
      <c r="V124" s="169">
        <v>44.716666666666725</v>
      </c>
      <c r="W124" s="86"/>
      <c r="X124" s="87"/>
      <c r="Y124" s="274"/>
      <c r="Z124" s="275"/>
      <c r="AA124" s="108">
        <f>M124-J124</f>
        <v>-235.55721207603665</v>
      </c>
      <c r="AB124" s="151">
        <f>M124/J124</f>
        <v>0.88222139396198163</v>
      </c>
      <c r="AC124" s="349">
        <f>AB140</f>
        <v>0.88282475959779549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1258</v>
      </c>
      <c r="G125" s="94">
        <f t="shared" si="50"/>
        <v>63742.86</v>
      </c>
      <c r="H125" s="95"/>
      <c r="I125" s="96">
        <v>20</v>
      </c>
      <c r="J125" s="97">
        <v>2000</v>
      </c>
      <c r="K125" s="98">
        <f t="shared" ref="K125:K126" si="51">J125/I125</f>
        <v>100</v>
      </c>
      <c r="L125" s="99">
        <v>20</v>
      </c>
      <c r="M125" s="97">
        <f>F125/V125*60</f>
        <v>1765.6140350877204</v>
      </c>
      <c r="N125" s="98">
        <f>M125/L125</f>
        <v>88.280701754386016</v>
      </c>
      <c r="O125" s="100">
        <f>L125-I125</f>
        <v>0</v>
      </c>
      <c r="P125" s="101">
        <f>N125-K125</f>
        <v>-11.719298245613984</v>
      </c>
      <c r="Q125" s="102">
        <f>N125/K125</f>
        <v>0.88280701754386015</v>
      </c>
      <c r="R125" s="272"/>
      <c r="S125" s="1">
        <v>0.74392361111111116</v>
      </c>
      <c r="T125" s="2">
        <v>0.77361111111111114</v>
      </c>
      <c r="U125" s="103">
        <v>6.2500000000000178</v>
      </c>
      <c r="V125" s="104">
        <v>42.749999999999972</v>
      </c>
      <c r="W125" s="105"/>
      <c r="X125" s="106"/>
      <c r="Y125" s="264"/>
      <c r="Z125" s="265"/>
      <c r="AA125" s="110">
        <f>M125-J125</f>
        <v>-234.38596491227963</v>
      </c>
      <c r="AB125" s="102">
        <f>M125/J125</f>
        <v>0.88280701754386015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2108</v>
      </c>
      <c r="G126" s="94">
        <f t="shared" si="50"/>
        <v>120788.4</v>
      </c>
      <c r="H126" s="95"/>
      <c r="I126" s="96">
        <v>21</v>
      </c>
      <c r="J126" s="97">
        <v>2000</v>
      </c>
      <c r="K126" s="98">
        <f t="shared" si="51"/>
        <v>95.238095238095241</v>
      </c>
      <c r="L126" s="99">
        <v>21</v>
      </c>
      <c r="M126" s="97">
        <f>F126/V126*60</f>
        <v>1766.8917345750897</v>
      </c>
      <c r="N126" s="98">
        <f>M126/L126</f>
        <v>84.137701646432845</v>
      </c>
      <c r="O126" s="100">
        <f>L126-I126</f>
        <v>0</v>
      </c>
      <c r="P126" s="101">
        <f>N126-K126</f>
        <v>-11.100393591662396</v>
      </c>
      <c r="Q126" s="102">
        <f>N126/K126</f>
        <v>0.88344586728754482</v>
      </c>
      <c r="R126" s="272"/>
      <c r="S126" s="1">
        <v>0.77806712962962965</v>
      </c>
      <c r="T126" s="2">
        <v>0.82777777777777772</v>
      </c>
      <c r="U126" s="103">
        <v>6.4166666666666572</v>
      </c>
      <c r="V126" s="104">
        <v>71.583333333333229</v>
      </c>
      <c r="W126" s="105"/>
      <c r="X126" s="106"/>
      <c r="Y126" s="264"/>
      <c r="Z126" s="265"/>
      <c r="AA126" s="110">
        <f>M126-J126</f>
        <v>-233.10826542491031</v>
      </c>
      <c r="AB126" s="102">
        <f>M126/J126</f>
        <v>0.88344586728754482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19.333333333333332</v>
      </c>
      <c r="J140" s="137">
        <f t="shared" si="52"/>
        <v>2000</v>
      </c>
      <c r="K140" s="138">
        <f t="shared" ref="K140" si="53">J140/I140</f>
        <v>103.44827586206897</v>
      </c>
      <c r="L140" s="136">
        <f t="shared" ref="L140:M140" si="54">AVERAGE(L124:L139)</f>
        <v>19.333333333333332</v>
      </c>
      <c r="M140" s="137">
        <f t="shared" si="54"/>
        <v>1765.649519195591</v>
      </c>
      <c r="N140" s="138">
        <f>M140/L140</f>
        <v>91.326699268737471</v>
      </c>
      <c r="O140" s="139">
        <f>L140-I140</f>
        <v>0</v>
      </c>
      <c r="P140" s="140">
        <f>N140-K140</f>
        <v>-12.121576593331497</v>
      </c>
      <c r="Q140" s="141">
        <f>N140/K140</f>
        <v>0.88282475959779549</v>
      </c>
      <c r="R140" s="273"/>
      <c r="S140" s="142">
        <f>S124</f>
        <v>0.70853009259259259</v>
      </c>
      <c r="T140" s="143">
        <f>INDEX(T124:T139,COUNTA(T124:T139))</f>
        <v>0.82777777777777772</v>
      </c>
      <c r="U140" s="144"/>
      <c r="V140" s="155"/>
      <c r="W140" s="187"/>
      <c r="X140" s="188"/>
      <c r="Y140" s="260"/>
      <c r="Z140" s="261"/>
      <c r="AA140" s="156">
        <f>M140-J140</f>
        <v>-234.35048080440902</v>
      </c>
      <c r="AB140" s="141">
        <f>M140/J140</f>
        <v>0.88282475959779549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2129</v>
      </c>
      <c r="G141" s="158">
        <f t="shared" ref="G141:G143" si="55">E141*F141</f>
        <v>120905.91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1765.5839668279207</v>
      </c>
      <c r="N141" s="162">
        <f>M141/L141</f>
        <v>76.76452029686611</v>
      </c>
      <c r="O141" s="164">
        <f>L141-I141</f>
        <v>0</v>
      </c>
      <c r="P141" s="165">
        <f>N141-K141</f>
        <v>-10.192001442264328</v>
      </c>
      <c r="Q141" s="151">
        <f>N141/K141</f>
        <v>0.88279198341396026</v>
      </c>
      <c r="R141" s="271">
        <f>Q157</f>
        <v>0.88327383425118378</v>
      </c>
      <c r="S141" s="166">
        <v>0.70833333333333337</v>
      </c>
      <c r="T141" s="167">
        <v>0.7585763888888889</v>
      </c>
      <c r="U141" s="168"/>
      <c r="V141" s="169">
        <v>72.349999999999966</v>
      </c>
      <c r="W141" s="167"/>
      <c r="X141" s="170"/>
      <c r="Y141" s="274"/>
      <c r="Z141" s="275"/>
      <c r="AA141" s="108">
        <f>M141-J141</f>
        <v>-234.41603317207932</v>
      </c>
      <c r="AB141" s="151">
        <f>M141/J141</f>
        <v>0.88279198341396037</v>
      </c>
      <c r="AC141" s="276">
        <f>AB157</f>
        <v>0.88327383425118389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1650</v>
      </c>
      <c r="G142" s="94">
        <f t="shared" si="55"/>
        <v>93835.5</v>
      </c>
      <c r="H142" s="95"/>
      <c r="I142" s="96">
        <v>23</v>
      </c>
      <c r="J142" s="97">
        <v>2000</v>
      </c>
      <c r="K142" s="98">
        <f t="shared" ref="K142:K143" si="56">J142/I142</f>
        <v>86.956521739130437</v>
      </c>
      <c r="L142" s="99">
        <v>23</v>
      </c>
      <c r="M142" s="97">
        <f>F142/V142*60</f>
        <v>1765.7550535077262</v>
      </c>
      <c r="N142" s="98">
        <f>M142/L142</f>
        <v>76.771958848162015</v>
      </c>
      <c r="O142" s="100">
        <f>L142-I142</f>
        <v>0</v>
      </c>
      <c r="P142" s="101">
        <f>N142-K142</f>
        <v>-10.184562890968422</v>
      </c>
      <c r="Q142" s="102">
        <f>N142/K142</f>
        <v>0.88287752675386311</v>
      </c>
      <c r="R142" s="272"/>
      <c r="S142" s="1">
        <v>0.76249999999999996</v>
      </c>
      <c r="T142" s="2">
        <v>0.80143518518518519</v>
      </c>
      <c r="U142" s="103">
        <v>5.649999999999924</v>
      </c>
      <c r="V142" s="104">
        <v>56.066666666666748</v>
      </c>
      <c r="W142" s="105"/>
      <c r="X142" s="106"/>
      <c r="Y142" s="264"/>
      <c r="Z142" s="265"/>
      <c r="AA142" s="110">
        <f>M142-J142</f>
        <v>-234.24494649227381</v>
      </c>
      <c r="AB142" s="102">
        <f>M142/J142</f>
        <v>0.88287752675386311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2120</v>
      </c>
      <c r="G143" s="94">
        <f t="shared" si="55"/>
        <v>100912</v>
      </c>
      <c r="H143" s="95"/>
      <c r="I143" s="96">
        <v>23</v>
      </c>
      <c r="J143" s="97">
        <v>2000</v>
      </c>
      <c r="K143" s="98">
        <f t="shared" si="56"/>
        <v>86.956521739130437</v>
      </c>
      <c r="L143" s="99">
        <v>23</v>
      </c>
      <c r="M143" s="97">
        <f>F143/V143*60</f>
        <v>1768.3039851714564</v>
      </c>
      <c r="N143" s="98">
        <f>M143/L143</f>
        <v>76.88278196397637</v>
      </c>
      <c r="O143" s="100">
        <f>L143-I143</f>
        <v>0</v>
      </c>
      <c r="P143" s="101">
        <f>N143-K143</f>
        <v>-10.073739775154067</v>
      </c>
      <c r="Q143" s="102">
        <f>N143/K143</f>
        <v>0.88415199258572819</v>
      </c>
      <c r="R143" s="272"/>
      <c r="S143" s="1">
        <v>0.80560185185185185</v>
      </c>
      <c r="T143" s="2">
        <v>0.85555555555555551</v>
      </c>
      <c r="U143" s="103">
        <v>5.9999999999999787</v>
      </c>
      <c r="V143" s="104">
        <v>71.93333333333328</v>
      </c>
      <c r="W143" s="105"/>
      <c r="X143" s="106"/>
      <c r="Y143" s="264"/>
      <c r="Z143" s="265"/>
      <c r="AA143" s="110">
        <f>M143-J143</f>
        <v>-231.69601482854364</v>
      </c>
      <c r="AB143" s="102">
        <f>M143/J143</f>
        <v>0.88415199258572819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7">AVERAGE(I141:I156)</f>
        <v>23</v>
      </c>
      <c r="J157" s="137">
        <f t="shared" si="57"/>
        <v>2000</v>
      </c>
      <c r="K157" s="138">
        <f t="shared" ref="K157" si="58">J157/I157</f>
        <v>86.956521739130437</v>
      </c>
      <c r="L157" s="136">
        <f t="shared" ref="L157:M157" si="59">AVERAGE(L141:L156)</f>
        <v>23</v>
      </c>
      <c r="M157" s="137">
        <f t="shared" si="59"/>
        <v>1766.5476685023677</v>
      </c>
      <c r="N157" s="138">
        <f>M157/L157</f>
        <v>76.80642036966816</v>
      </c>
      <c r="O157" s="139">
        <f>L157-I157</f>
        <v>0</v>
      </c>
      <c r="P157" s="140">
        <f>N157-K157</f>
        <v>-10.150101369462277</v>
      </c>
      <c r="Q157" s="141">
        <f>N157/K157</f>
        <v>0.88327383425118378</v>
      </c>
      <c r="R157" s="273"/>
      <c r="S157" s="142">
        <f>S141</f>
        <v>0.70833333333333337</v>
      </c>
      <c r="T157" s="143">
        <f>INDEX(T141:T156,COUNTA(T141:T156))</f>
        <v>0.85555555555555551</v>
      </c>
      <c r="U157" s="144"/>
      <c r="V157" s="155"/>
      <c r="W157" s="134"/>
      <c r="X157" s="138"/>
      <c r="Y157" s="260"/>
      <c r="Z157" s="261"/>
      <c r="AA157" s="156">
        <f>M157-J157</f>
        <v>-233.45233149763226</v>
      </c>
      <c r="AB157" s="141">
        <f>M157/J157</f>
        <v>0.88327383425118389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146" priority="3" operator="greaterThan">
      <formula>0</formula>
    </cfRule>
  </conditionalFormatting>
  <conditionalFormatting sqref="P5:P157 AA5:AA157">
    <cfRule type="cellIs" dxfId="145" priority="6" operator="lessThan">
      <formula>0</formula>
    </cfRule>
  </conditionalFormatting>
  <conditionalFormatting sqref="Q5:Q157 AB5:AB157">
    <cfRule type="cellIs" dxfId="144" priority="4" operator="greaterThan">
      <formula>1</formula>
    </cfRule>
    <cfRule type="cellIs" dxfId="143" priority="5" operator="lessThan">
      <formula>0.8</formula>
    </cfRule>
  </conditionalFormatting>
  <conditionalFormatting sqref="R5:R157 AC124">
    <cfRule type="cellIs" dxfId="142" priority="7" operator="lessThan">
      <formula>0.8</formula>
    </cfRule>
  </conditionalFormatting>
  <conditionalFormatting sqref="AC5:AC22 AC56:AC91">
    <cfRule type="cellIs" dxfId="141" priority="9" operator="lessThan">
      <formula>0.8</formula>
    </cfRule>
  </conditionalFormatting>
  <conditionalFormatting sqref="AC39">
    <cfRule type="cellIs" dxfId="140" priority="12" operator="lessThan">
      <formula>0.8</formula>
    </cfRule>
  </conditionalFormatting>
  <conditionalFormatting sqref="AC54">
    <cfRule type="cellIs" dxfId="139" priority="11" operator="lessThan">
      <formula>0.8</formula>
    </cfRule>
  </conditionalFormatting>
  <conditionalFormatting sqref="AC97:AC105">
    <cfRule type="cellIs" dxfId="138" priority="10" operator="lessThan">
      <formula>0.8</formula>
    </cfRule>
  </conditionalFormatting>
  <conditionalFormatting sqref="AC107:AC112">
    <cfRule type="cellIs" dxfId="137" priority="8" operator="lessThan">
      <formula>0.8</formula>
    </cfRule>
  </conditionalFormatting>
  <conditionalFormatting sqref="AC139">
    <cfRule type="cellIs" dxfId="136" priority="2" operator="lessThan">
      <formula>0.8</formula>
    </cfRule>
  </conditionalFormatting>
  <conditionalFormatting sqref="AC141:AC157">
    <cfRule type="cellIs" dxfId="135" priority="1" operator="lessThan">
      <formula>0.8</formula>
    </cfRule>
  </conditionalFormatting>
  <dataValidations count="1">
    <dataValidation type="list" allowBlank="1" showInputMessage="1" showErrorMessage="1" sqref="Y5:Z157" xr:uid="{CD05E929-1304-410A-B590-381AB110122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6BC0-9812-45BC-9656-F22CE5F1DA75}">
  <sheetPr codeName="工作表10">
    <tabColor theme="8" tint="0.59999389629810485"/>
  </sheetPr>
  <dimension ref="B1:AR36"/>
  <sheetViews>
    <sheetView zoomScale="70" zoomScaleNormal="70" workbookViewId="0">
      <selection activeCell="S16" sqref="S16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224</v>
      </c>
      <c r="D3" s="248"/>
      <c r="E3" s="6" t="s">
        <v>2</v>
      </c>
      <c r="F3" s="249">
        <f>'1104(18度C)'!D1+'1104(4度C)'!D1</f>
        <v>230301</v>
      </c>
      <c r="G3" s="250"/>
      <c r="H3" s="6" t="s">
        <v>3</v>
      </c>
      <c r="I3" s="251">
        <f>'1104(18度C)'!F1+'1104(4度C)'!F1</f>
        <v>7349223.8500000015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459.35503898224073</v>
      </c>
      <c r="F6" s="226" t="e">
        <f>AVERAGE(#REF!,D13:K13)</f>
        <v>#REF!</v>
      </c>
      <c r="G6" s="227">
        <f>AVERAGE(D13:K13)</f>
        <v>197.25412153441385</v>
      </c>
      <c r="H6" s="228"/>
      <c r="I6" s="227">
        <f>AVERAGE(L13:O13)</f>
        <v>95.202398800599696</v>
      </c>
      <c r="J6" s="228"/>
      <c r="K6" s="227">
        <f>AVERAGE(D27:O27)</f>
        <v>590.86591158202407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404.94163312069446</v>
      </c>
      <c r="F7" s="230" t="e">
        <f>AVERAGE(#REF!,D14:K14)</f>
        <v>#REF!</v>
      </c>
      <c r="G7" s="217">
        <f>AVERAGE(D14:K14)</f>
        <v>176.31588057744085</v>
      </c>
      <c r="H7" s="218"/>
      <c r="I7" s="217">
        <f>AVERAGE(L14:O14)</f>
        <v>84.064444248212226</v>
      </c>
      <c r="J7" s="218"/>
      <c r="K7" s="217">
        <f>AVERAGE(D28:O28)</f>
        <v>519.35532713213001</v>
      </c>
      <c r="L7" s="218"/>
      <c r="M7" s="217">
        <f>AVERAGE(P28:X28)</f>
        <v>693.18939061423282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0.88198941688258348</v>
      </c>
      <c r="F8" s="222" t="e">
        <f>AVERAGE(D15:K15,#REF!)</f>
        <v>#REF!</v>
      </c>
      <c r="G8" s="223">
        <f>AVERAGE(D15:K15)</f>
        <v>0.88776175261186407</v>
      </c>
      <c r="H8" s="224"/>
      <c r="I8" s="223">
        <f>AVERAGE(L15:O15)</f>
        <v>0.88302501158970648</v>
      </c>
      <c r="J8" s="224"/>
      <c r="K8" s="223">
        <f>AVERAGE(D29:O29)</f>
        <v>0.878004009793106</v>
      </c>
      <c r="L8" s="224"/>
      <c r="M8" s="223">
        <f>AVERAGE(P29:X29)</f>
        <v>0.87907347890400944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88.073394495412842</v>
      </c>
      <c r="G13" s="23">
        <v>86.956521739130437</v>
      </c>
      <c r="H13" s="23">
        <v>159.67741935483869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102.4852051703364</v>
      </c>
      <c r="E14" s="27">
        <v>70.868046240868978</v>
      </c>
      <c r="F14" s="27">
        <v>77.765106367606208</v>
      </c>
      <c r="G14" s="27">
        <v>76.774322413075311</v>
      </c>
      <c r="H14" s="27">
        <v>141.57968209009402</v>
      </c>
      <c r="I14" s="27">
        <v>220.55367778568296</v>
      </c>
      <c r="J14" s="27" t="s">
        <v>36</v>
      </c>
      <c r="K14" s="54">
        <v>544.18512397442214</v>
      </c>
      <c r="L14" s="26" t="s">
        <v>36</v>
      </c>
      <c r="M14" s="66" t="s">
        <v>36</v>
      </c>
      <c r="N14" s="27">
        <v>91.326651561528053</v>
      </c>
      <c r="O14" s="28">
        <v>76.802236934896385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0.89000309753186868</v>
      </c>
      <c r="E15" s="31">
        <f t="shared" si="0"/>
        <v>0.8858505780108622</v>
      </c>
      <c r="F15" s="31">
        <f t="shared" si="0"/>
        <v>0.88295797854886215</v>
      </c>
      <c r="G15" s="31">
        <f t="shared" si="0"/>
        <v>0.882904707750366</v>
      </c>
      <c r="H15" s="31">
        <f t="shared" si="0"/>
        <v>0.88666063531170003</v>
      </c>
      <c r="I15" s="31">
        <f t="shared" si="0"/>
        <v>0.87898006450535215</v>
      </c>
      <c r="J15" s="31" t="s">
        <v>36</v>
      </c>
      <c r="K15" s="55">
        <f t="shared" ref="K15" si="1">K14/K13</f>
        <v>0.90697520662403686</v>
      </c>
      <c r="L15" s="30" t="s">
        <v>36</v>
      </c>
      <c r="M15" s="67" t="s">
        <v>36</v>
      </c>
      <c r="N15" s="31">
        <f t="shared" ref="N15:O15" si="2">N14/N13</f>
        <v>0.8828242984281045</v>
      </c>
      <c r="O15" s="32">
        <f t="shared" si="2"/>
        <v>0.88322572475130845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</v>
      </c>
      <c r="E16" s="2">
        <v>0.16666666666666666</v>
      </c>
      <c r="F16" s="2">
        <v>0.16694444444444445</v>
      </c>
      <c r="G16" s="2">
        <v>0.16696759259259258</v>
      </c>
      <c r="H16" s="2">
        <v>0.2502199074074074</v>
      </c>
      <c r="I16" s="2">
        <v>0.16695601851851852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0.70854166666666663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0.55574074074074076</v>
      </c>
      <c r="E17" s="2">
        <v>0.56666666666666665</v>
      </c>
      <c r="F17" s="2">
        <v>0.54805555555555552</v>
      </c>
      <c r="G17" s="2">
        <v>0.63851851851851849</v>
      </c>
      <c r="H17" s="2">
        <v>0.52666666666666662</v>
      </c>
      <c r="I17" s="2">
        <v>0.521087962962963</v>
      </c>
      <c r="J17" s="2" t="s">
        <v>36</v>
      </c>
      <c r="K17" s="2">
        <v>0.31597222222222221</v>
      </c>
      <c r="L17" s="1" t="s">
        <v>36</v>
      </c>
      <c r="M17" s="68" t="s">
        <v>36</v>
      </c>
      <c r="N17" s="2">
        <v>0.84266203703703701</v>
      </c>
      <c r="O17" s="3">
        <v>0.87167824074074074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21.8</v>
      </c>
      <c r="G18" s="34">
        <v>23</v>
      </c>
      <c r="H18" s="34">
        <v>20.666666666666668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776.47058823529414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183.02007759465417</v>
      </c>
      <c r="E28" s="27" t="s">
        <v>36</v>
      </c>
      <c r="F28" s="27" t="s">
        <v>36</v>
      </c>
      <c r="G28" s="27">
        <v>271.33341183225559</v>
      </c>
      <c r="H28" s="27">
        <v>383.48314493537322</v>
      </c>
      <c r="I28" s="27">
        <v>369.65294117647039</v>
      </c>
      <c r="J28" s="27" t="s">
        <v>36</v>
      </c>
      <c r="K28" s="27" t="s">
        <v>36</v>
      </c>
      <c r="L28" s="27" t="s">
        <v>36</v>
      </c>
      <c r="M28" s="27">
        <v>691.14131247183741</v>
      </c>
      <c r="N28" s="27">
        <v>998.43186153545446</v>
      </c>
      <c r="O28" s="27">
        <v>738.42454037886444</v>
      </c>
      <c r="P28" s="26">
        <v>248.31591207953093</v>
      </c>
      <c r="Q28" s="27" t="s">
        <v>36</v>
      </c>
      <c r="R28" s="27" t="s">
        <v>36</v>
      </c>
      <c r="S28" s="27" t="s">
        <v>36</v>
      </c>
      <c r="T28" s="27">
        <v>773.76882911615462</v>
      </c>
      <c r="U28" s="27" t="s">
        <v>36</v>
      </c>
      <c r="V28" s="27">
        <v>677.1872985057214</v>
      </c>
      <c r="W28" s="27">
        <v>855.13935125813703</v>
      </c>
      <c r="X28" s="28">
        <v>911.53556211162027</v>
      </c>
    </row>
    <row r="29" spans="2:44" ht="40.15" customHeight="1">
      <c r="B29" s="205"/>
      <c r="C29" s="29" t="s">
        <v>38</v>
      </c>
      <c r="D29" s="31">
        <f>D28/D27</f>
        <v>0.86426147753031135</v>
      </c>
      <c r="E29" s="31" t="s">
        <v>36</v>
      </c>
      <c r="F29" s="31" t="s">
        <v>36</v>
      </c>
      <c r="G29" s="31">
        <f>G28/G27</f>
        <v>0.86675951001970541</v>
      </c>
      <c r="H29" s="31">
        <f>H28/H27</f>
        <v>0.88496110369701519</v>
      </c>
      <c r="I29" s="31">
        <f>I28/I27</f>
        <v>0.88716705882352886</v>
      </c>
      <c r="J29" s="31" t="s">
        <v>36</v>
      </c>
      <c r="K29" s="31" t="s">
        <v>36</v>
      </c>
      <c r="L29" s="31" t="s">
        <v>36</v>
      </c>
      <c r="M29" s="31">
        <f>M28/M27</f>
        <v>0.89010623575918446</v>
      </c>
      <c r="N29" s="31">
        <f>N28/N27</f>
        <v>0.86820161872648216</v>
      </c>
      <c r="O29" s="31">
        <f>O28/O27</f>
        <v>0.88457106399551477</v>
      </c>
      <c r="P29" s="30">
        <f>P28/P27</f>
        <v>0.86910569227835821</v>
      </c>
      <c r="Q29" s="31" t="s">
        <v>36</v>
      </c>
      <c r="R29" s="31" t="s">
        <v>36</v>
      </c>
      <c r="S29" s="31" t="s">
        <v>36</v>
      </c>
      <c r="T29" s="31">
        <f>T28/T27</f>
        <v>0.88661011669559386</v>
      </c>
      <c r="U29" s="31" t="s">
        <v>36</v>
      </c>
      <c r="V29" s="31">
        <f>V28/V27</f>
        <v>0.88923584652266441</v>
      </c>
      <c r="W29" s="31">
        <f>W28/W27</f>
        <v>0.88228663225045878</v>
      </c>
      <c r="X29" s="32">
        <f>X28/X27</f>
        <v>0.86812910677297173</v>
      </c>
    </row>
    <row r="30" spans="2:44" ht="17.25" customHeight="1">
      <c r="B30" s="206" t="s">
        <v>39</v>
      </c>
      <c r="C30" s="14" t="s">
        <v>40</v>
      </c>
      <c r="D30" s="2">
        <v>0.39791666666666664</v>
      </c>
      <c r="E30" s="2" t="s">
        <v>36</v>
      </c>
      <c r="F30" s="2" t="s">
        <v>36</v>
      </c>
      <c r="G30" s="2">
        <v>0.33005787037037038</v>
      </c>
      <c r="H30" s="2">
        <v>0.25</v>
      </c>
      <c r="I30" s="2">
        <v>0.3203125</v>
      </c>
      <c r="J30" s="2" t="s">
        <v>36</v>
      </c>
      <c r="K30" s="2" t="s">
        <v>36</v>
      </c>
      <c r="L30" s="2" t="s">
        <v>36</v>
      </c>
      <c r="M30" s="2">
        <v>0.2503009259259259</v>
      </c>
      <c r="N30" s="2">
        <v>0.16696759259259258</v>
      </c>
      <c r="O30" s="2">
        <v>0.16668981481481482</v>
      </c>
      <c r="P30" s="1">
        <v>0.70843750000000005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0.70864583333333331</v>
      </c>
      <c r="W30" s="2">
        <v>0.70863425925925927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0.46319444444444446</v>
      </c>
      <c r="E31" s="2" t="s">
        <v>36</v>
      </c>
      <c r="F31" s="2" t="s">
        <v>36</v>
      </c>
      <c r="G31" s="2">
        <v>0.4183912037037037</v>
      </c>
      <c r="H31" s="2">
        <v>0.36189814814814814</v>
      </c>
      <c r="I31" s="2">
        <v>0.40925925925925927</v>
      </c>
      <c r="J31" s="2" t="s">
        <v>36</v>
      </c>
      <c r="K31" s="2" t="s">
        <v>36</v>
      </c>
      <c r="L31" s="2" t="s">
        <v>36</v>
      </c>
      <c r="M31" s="2">
        <v>0.45416666666666666</v>
      </c>
      <c r="N31" s="2">
        <v>0.44583333333333336</v>
      </c>
      <c r="O31" s="2">
        <v>0.40011574074074074</v>
      </c>
      <c r="P31" s="1">
        <v>0.85783564814814817</v>
      </c>
      <c r="Q31" s="2" t="s">
        <v>36</v>
      </c>
      <c r="R31" s="2" t="s">
        <v>36</v>
      </c>
      <c r="S31" s="2" t="s">
        <v>36</v>
      </c>
      <c r="T31" s="2">
        <v>0.88680555555555551</v>
      </c>
      <c r="U31" s="2" t="s">
        <v>36</v>
      </c>
      <c r="V31" s="2">
        <v>0.89100694444444439</v>
      </c>
      <c r="W31" s="2">
        <v>1.0327893518518518</v>
      </c>
      <c r="X31" s="3">
        <v>1.03125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4.25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D982-64CC-46FC-B69E-D372E8ABCB8A}">
  <sheetPr codeName="工作表11"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R22" sqref="P22:X38"/>
      <selection pane="bottomLeft" activeCell="O30" sqref="O30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131936</v>
      </c>
      <c r="E1" s="76" t="s">
        <v>3</v>
      </c>
      <c r="F1" s="77">
        <f>SUM(G5:G208)</f>
        <v>2621083.8599999989</v>
      </c>
      <c r="G1" s="78" t="s">
        <v>73</v>
      </c>
      <c r="H1" s="79">
        <f>L21+L38+L55+L72+L89+L106+L123+L140+L157+L174+L191+L208</f>
        <v>78.766666666666666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45965</v>
      </c>
      <c r="B2" s="323"/>
      <c r="C2" s="81" t="s">
        <v>34</v>
      </c>
      <c r="D2" s="82">
        <f>AVERAGE(N21,N38,N55,N72,N89,N106,N123,N140,N157,N174,N191,N208)</f>
        <v>591.78618691633949</v>
      </c>
      <c r="E2" s="82" t="s">
        <v>80</v>
      </c>
      <c r="F2" s="83">
        <f>F1/D1</f>
        <v>19.86632806815425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2353</v>
      </c>
      <c r="G5" s="94">
        <f t="shared" ref="G5:G6" si="0">E5*F5</f>
        <v>70237.05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3111.9764878765609</v>
      </c>
      <c r="N5" s="98">
        <f>M5/L5</f>
        <v>183.05744046332711</v>
      </c>
      <c r="O5" s="100">
        <f>L5-I5</f>
        <v>0</v>
      </c>
      <c r="P5" s="101">
        <f>N5-K5</f>
        <v>-28.707265419025816</v>
      </c>
      <c r="Q5" s="102">
        <f>N5/K5</f>
        <v>0.86443791329904474</v>
      </c>
      <c r="R5" s="272">
        <f>Q21</f>
        <v>0.86426147753031135</v>
      </c>
      <c r="S5" s="1">
        <v>0.39791666666666664</v>
      </c>
      <c r="T5" s="2">
        <v>0.42942129629629627</v>
      </c>
      <c r="U5" s="103">
        <v>4.8333333333332629</v>
      </c>
      <c r="V5" s="104">
        <v>45.366666666666674</v>
      </c>
      <c r="W5" s="105"/>
      <c r="X5" s="106"/>
      <c r="Y5" s="274"/>
      <c r="Z5" s="275"/>
      <c r="AA5" s="108">
        <f>M5-J5</f>
        <v>-488.0235121234391</v>
      </c>
      <c r="AB5" s="109">
        <f>M5/J5</f>
        <v>0.86443791329904474</v>
      </c>
      <c r="AC5" s="289">
        <f>AB21</f>
        <v>0.86426147753031135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2276</v>
      </c>
      <c r="G6" s="94">
        <f t="shared" si="0"/>
        <v>67187.520000000004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3110.7061503416808</v>
      </c>
      <c r="N6" s="98">
        <f>M6/L6</f>
        <v>182.98271472598123</v>
      </c>
      <c r="O6" s="100">
        <f>L6-I6</f>
        <v>0</v>
      </c>
      <c r="P6" s="101">
        <f>N6-K6</f>
        <v>-28.781991156371703</v>
      </c>
      <c r="Q6" s="102">
        <f>N6/K6</f>
        <v>0.86408504176157808</v>
      </c>
      <c r="R6" s="272"/>
      <c r="S6" s="1">
        <v>0.43270833333333331</v>
      </c>
      <c r="T6" s="2">
        <v>0.46319444444444446</v>
      </c>
      <c r="U6" s="103">
        <v>4.7333333333333272</v>
      </c>
      <c r="V6" s="104">
        <v>43.90000000000007</v>
      </c>
      <c r="W6" s="105">
        <v>0.46319444444444446</v>
      </c>
      <c r="X6" s="106">
        <v>0.50347222222222221</v>
      </c>
      <c r="Y6" s="264"/>
      <c r="Z6" s="265"/>
      <c r="AA6" s="110">
        <f>M6-J6</f>
        <v>-489.29384965831923</v>
      </c>
      <c r="AB6" s="111">
        <f>M6/J6</f>
        <v>0.86408504176157797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3111.3413191091208</v>
      </c>
      <c r="N21" s="138">
        <f>M21/L21</f>
        <v>183.02007759465417</v>
      </c>
      <c r="O21" s="139">
        <f>L21-I21</f>
        <v>0</v>
      </c>
      <c r="P21" s="140">
        <f>N21-K21</f>
        <v>-28.74462828769876</v>
      </c>
      <c r="Q21" s="141">
        <f>N21/K21</f>
        <v>0.86426147753031135</v>
      </c>
      <c r="R21" s="273"/>
      <c r="S21" s="142">
        <f>S5</f>
        <v>0.39791666666666664</v>
      </c>
      <c r="T21" s="143">
        <f>INDEX(T5:T20,COUNTA(T5:T20))</f>
        <v>0.46319444444444446</v>
      </c>
      <c r="U21" s="144"/>
      <c r="V21" s="144"/>
      <c r="W21" s="145"/>
      <c r="X21" s="146"/>
      <c r="Y21" s="260"/>
      <c r="Z21" s="261"/>
      <c r="AA21" s="147">
        <f>M21-J21</f>
        <v>-488.65868089087917</v>
      </c>
      <c r="AB21" s="148">
        <f>M21/J21</f>
        <v>0.86426147753031135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1501</v>
      </c>
      <c r="G22" s="94">
        <f t="shared" ref="G22:G23" si="5">E22*F22</f>
        <v>38485.64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3136.1578641903702</v>
      </c>
      <c r="N22" s="98">
        <f>M22/L22</f>
        <v>285.10526038094275</v>
      </c>
      <c r="O22" s="100">
        <f>L22-I22</f>
        <v>0</v>
      </c>
      <c r="P22" s="101">
        <f>N22-K22</f>
        <v>-42.1674668917845</v>
      </c>
      <c r="Q22" s="102">
        <f>N22/K22</f>
        <v>0.87115496227510292</v>
      </c>
      <c r="R22" s="271">
        <f>Q38</f>
        <v>0.86675951001970541</v>
      </c>
      <c r="S22" s="1">
        <v>0.33005787037037038</v>
      </c>
      <c r="T22" s="2">
        <v>0.35</v>
      </c>
      <c r="U22" s="103">
        <v>5.2833333333333332</v>
      </c>
      <c r="V22" s="104">
        <v>28.716666666666626</v>
      </c>
      <c r="W22" s="172"/>
      <c r="X22" s="150"/>
      <c r="Y22" s="274"/>
      <c r="Z22" s="275"/>
      <c r="AA22" s="108">
        <f>M22-J22</f>
        <v>-463.84213580962978</v>
      </c>
      <c r="AB22" s="151">
        <f>M22/J22</f>
        <v>0.87115496227510281</v>
      </c>
      <c r="AC22" s="276">
        <f>AB38</f>
        <v>0.86675951001970541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4837</v>
      </c>
      <c r="G23" s="94">
        <f t="shared" si="5"/>
        <v>138193.09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3104.5106079515081</v>
      </c>
      <c r="N23" s="98">
        <f>M23/L23</f>
        <v>258.70921732929236</v>
      </c>
      <c r="O23" s="100">
        <f>L23-I23</f>
        <v>0</v>
      </c>
      <c r="P23" s="101">
        <f>N23-K23</f>
        <v>-41.290782670707642</v>
      </c>
      <c r="Q23" s="102">
        <f>N23/K23</f>
        <v>0.86236405776430791</v>
      </c>
      <c r="R23" s="272"/>
      <c r="S23" s="1">
        <v>0.35347222222222224</v>
      </c>
      <c r="T23" s="2">
        <v>0.4183912037037037</v>
      </c>
      <c r="U23" s="103">
        <v>5.0000000000000622</v>
      </c>
      <c r="V23" s="104">
        <v>93.483333333333292</v>
      </c>
      <c r="W23" s="105"/>
      <c r="X23" s="106"/>
      <c r="Y23" s="264"/>
      <c r="Z23" s="265"/>
      <c r="AA23" s="110">
        <f>M23-J23</f>
        <v>-495.48939204849194</v>
      </c>
      <c r="AB23" s="102">
        <f>M23/J23</f>
        <v>0.8623640577643078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3120.3342360709394</v>
      </c>
      <c r="N38" s="138">
        <f>M38/L38</f>
        <v>271.33341183225559</v>
      </c>
      <c r="O38" s="139">
        <f>L38-I38</f>
        <v>0</v>
      </c>
      <c r="P38" s="140">
        <f>N38-K38</f>
        <v>-41.71006642861397</v>
      </c>
      <c r="Q38" s="141">
        <f>N38/K38</f>
        <v>0.86675951001970541</v>
      </c>
      <c r="R38" s="273"/>
      <c r="S38" s="142">
        <f>S22</f>
        <v>0.33005787037037038</v>
      </c>
      <c r="T38" s="143">
        <f>INDEX(T22:T37,COUNTA(T22:T37))</f>
        <v>0.4183912037037037</v>
      </c>
      <c r="U38" s="144"/>
      <c r="V38" s="155"/>
      <c r="W38" s="134"/>
      <c r="X38" s="138"/>
      <c r="Y38" s="260"/>
      <c r="Z38" s="261"/>
      <c r="AA38" s="156">
        <f>M38-J38</f>
        <v>-479.66576392906063</v>
      </c>
      <c r="AB38" s="141">
        <f>M38/J38</f>
        <v>0.86675951001970541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2166</v>
      </c>
      <c r="G39" s="158">
        <f t="shared" ref="G39:G41" si="9">E39*F39</f>
        <v>30388.98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2300.8557096488635</v>
      </c>
      <c r="N39" s="162">
        <f>M39/L39</f>
        <v>383.47595160814393</v>
      </c>
      <c r="O39" s="164">
        <f>L39-I39</f>
        <v>0</v>
      </c>
      <c r="P39" s="165">
        <f>N39-K39</f>
        <v>-49.857381725189384</v>
      </c>
      <c r="Q39" s="151">
        <f>N39/K39</f>
        <v>0.88494450371110145</v>
      </c>
      <c r="R39" s="271">
        <f>Q55</f>
        <v>0.88496110369701519</v>
      </c>
      <c r="S39" s="166">
        <v>0.25</v>
      </c>
      <c r="T39" s="167">
        <v>0.28922453703703704</v>
      </c>
      <c r="U39" s="168"/>
      <c r="V39" s="169">
        <v>56.483333333333341</v>
      </c>
      <c r="W39" s="167"/>
      <c r="X39" s="170"/>
      <c r="Y39" s="274"/>
      <c r="Z39" s="275"/>
      <c r="AA39" s="108">
        <f>M39-J39</f>
        <v>-299.14429035113653</v>
      </c>
      <c r="AB39" s="151">
        <f>M39/J39</f>
        <v>0.88494450371110134</v>
      </c>
      <c r="AC39" s="276">
        <f>AB55</f>
        <v>0.88496110369701508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1528</v>
      </c>
      <c r="G40" s="94">
        <f t="shared" si="9"/>
        <v>27091.440000000002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2301.5899581589929</v>
      </c>
      <c r="N40" s="98">
        <f>M40/L40</f>
        <v>383.59832635983213</v>
      </c>
      <c r="O40" s="100">
        <f>L40-I40</f>
        <v>0</v>
      </c>
      <c r="P40" s="101">
        <f>N40-K40</f>
        <v>-49.735006973501186</v>
      </c>
      <c r="Q40" s="102">
        <f>N40/K40</f>
        <v>0.88522690698422801</v>
      </c>
      <c r="R40" s="272"/>
      <c r="S40" s="1">
        <v>0.29317129629629629</v>
      </c>
      <c r="T40" s="2">
        <v>0.32083333333333336</v>
      </c>
      <c r="U40" s="103">
        <v>5.6833333333333158</v>
      </c>
      <c r="V40" s="104">
        <v>39.833333333333378</v>
      </c>
      <c r="W40" s="105"/>
      <c r="X40" s="112"/>
      <c r="Y40" s="264"/>
      <c r="Z40" s="265"/>
      <c r="AA40" s="110">
        <f>M40-J40</f>
        <v>-298.41004184100711</v>
      </c>
      <c r="AB40" s="102">
        <f>M40/J40</f>
        <v>0.88522690698422801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2037</v>
      </c>
      <c r="G41" s="94">
        <f t="shared" si="9"/>
        <v>29516.13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2300.2509410288599</v>
      </c>
      <c r="N41" s="98">
        <f>M41/L41</f>
        <v>383.37515683814331</v>
      </c>
      <c r="O41" s="100">
        <f>L41-I41</f>
        <v>0</v>
      </c>
      <c r="P41" s="101">
        <f>N41-K41</f>
        <v>-49.958176495190003</v>
      </c>
      <c r="Q41" s="102">
        <f>N41/K41</f>
        <v>0.88471190039571534</v>
      </c>
      <c r="R41" s="272"/>
      <c r="S41" s="1">
        <v>0.32500000000000001</v>
      </c>
      <c r="T41" s="2">
        <v>0.36189814814814814</v>
      </c>
      <c r="U41" s="103">
        <v>5.9999999999999787</v>
      </c>
      <c r="V41" s="104">
        <v>53.133333333333297</v>
      </c>
      <c r="W41" s="105"/>
      <c r="X41" s="112"/>
      <c r="Y41" s="264"/>
      <c r="Z41" s="265"/>
      <c r="AA41" s="110">
        <f>M41-J41</f>
        <v>-299.74905897114013</v>
      </c>
      <c r="AB41" s="102">
        <f>M41/J41</f>
        <v>0.88471190039571534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2300.8988696122392</v>
      </c>
      <c r="N55" s="138">
        <f>M55/L55</f>
        <v>383.48314493537322</v>
      </c>
      <c r="O55" s="139">
        <f>L55-I55</f>
        <v>0</v>
      </c>
      <c r="P55" s="140">
        <f>N55-K55</f>
        <v>-49.850188397960096</v>
      </c>
      <c r="Q55" s="141">
        <f>N55/K55</f>
        <v>0.88496110369701519</v>
      </c>
      <c r="R55" s="273"/>
      <c r="S55" s="142">
        <f>S39</f>
        <v>0.25</v>
      </c>
      <c r="T55" s="143">
        <f>INDEX(T39:T54,COUNTA(T39:T54))</f>
        <v>0.36189814814814814</v>
      </c>
      <c r="U55" s="144"/>
      <c r="V55" s="155"/>
      <c r="W55" s="134"/>
      <c r="X55" s="138"/>
      <c r="Y55" s="260"/>
      <c r="Z55" s="261"/>
      <c r="AA55" s="156">
        <f>M55-J55</f>
        <v>-299.1011303877608</v>
      </c>
      <c r="AB55" s="141">
        <f>M55/J55</f>
        <v>0.88496110369701508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1617</v>
      </c>
      <c r="G56" s="94">
        <f t="shared" ref="G56:G57" si="14">E56*F56</f>
        <v>31353.63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2217.6000000000017</v>
      </c>
      <c r="N56" s="98">
        <f>M56/L56</f>
        <v>369.60000000000031</v>
      </c>
      <c r="O56" s="100">
        <f>L56-I56</f>
        <v>0</v>
      </c>
      <c r="P56" s="101">
        <f>N56-K56</f>
        <v>-47.066666666666379</v>
      </c>
      <c r="Q56" s="102">
        <f>N56/K56</f>
        <v>0.88704000000000072</v>
      </c>
      <c r="R56" s="271">
        <f>Q72</f>
        <v>0.88716705882352886</v>
      </c>
      <c r="S56" s="1">
        <v>0.3203125</v>
      </c>
      <c r="T56" s="2">
        <v>0.35069444444444442</v>
      </c>
      <c r="U56" s="103">
        <v>6.2500000000000178</v>
      </c>
      <c r="V56" s="104">
        <v>43.749999999999964</v>
      </c>
      <c r="W56" s="105"/>
      <c r="X56" s="170"/>
      <c r="Y56" s="274"/>
      <c r="Z56" s="275"/>
      <c r="AA56" s="108">
        <f>M56-J56</f>
        <v>-282.39999999999827</v>
      </c>
      <c r="AB56" s="151">
        <f>M56/J56</f>
        <v>0.88704000000000072</v>
      </c>
      <c r="AC56" s="276">
        <f>AB72</f>
        <v>0.88716705882352886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2933</v>
      </c>
      <c r="G57" s="94">
        <f t="shared" si="14"/>
        <v>57780.1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2218.2352941176428</v>
      </c>
      <c r="N57" s="98">
        <f>M57/L57</f>
        <v>369.70588235294048</v>
      </c>
      <c r="O57" s="100">
        <f>L57-I57</f>
        <v>0</v>
      </c>
      <c r="P57" s="101">
        <f>N57-K57</f>
        <v>-46.960784313726208</v>
      </c>
      <c r="Q57" s="102">
        <f>N57/K57</f>
        <v>0.88729411764705712</v>
      </c>
      <c r="R57" s="272"/>
      <c r="S57" s="1">
        <v>0.35416666666666657</v>
      </c>
      <c r="T57" s="2">
        <v>0.40925925925925927</v>
      </c>
      <c r="U57" s="103">
        <v>4.9999999999999023</v>
      </c>
      <c r="V57" s="104">
        <v>79.333333333333485</v>
      </c>
      <c r="W57" s="105"/>
      <c r="X57" s="112"/>
      <c r="Y57" s="264"/>
      <c r="Z57" s="265"/>
      <c r="AA57" s="110">
        <f>M57-J57</f>
        <v>-281.76470588235725</v>
      </c>
      <c r="AB57" s="102">
        <f>M57/J57</f>
        <v>0.88729411764705712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2217.9176470588222</v>
      </c>
      <c r="N72" s="138">
        <f>M72/L72</f>
        <v>369.65294117647039</v>
      </c>
      <c r="O72" s="139">
        <f>L72-I72</f>
        <v>0</v>
      </c>
      <c r="P72" s="140">
        <f>N72-K72</f>
        <v>-47.013725490196293</v>
      </c>
      <c r="Q72" s="141">
        <f>N72/K72</f>
        <v>0.88716705882352886</v>
      </c>
      <c r="R72" s="273"/>
      <c r="S72" s="142">
        <f>S56</f>
        <v>0.3203125</v>
      </c>
      <c r="T72" s="143">
        <f>INDEX(T56:T71,COUNTA(T56:T71))</f>
        <v>0.40925925925925927</v>
      </c>
      <c r="U72" s="144"/>
      <c r="V72" s="155"/>
      <c r="W72" s="134"/>
      <c r="X72" s="138"/>
      <c r="Y72" s="260"/>
      <c r="Z72" s="261"/>
      <c r="AA72" s="156">
        <f>M72-J72</f>
        <v>-282.08235294117776</v>
      </c>
      <c r="AB72" s="141">
        <f>M72/J72</f>
        <v>0.88716705882352886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3069</v>
      </c>
      <c r="G73" s="158">
        <f t="shared" ref="G73:G76" si="18">E73*F73</f>
        <v>65830.05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2943.1006925945635</v>
      </c>
      <c r="N73" s="162">
        <f>M73/L73</f>
        <v>735.77517314864087</v>
      </c>
      <c r="O73" s="164">
        <f>L73-I73</f>
        <v>0</v>
      </c>
      <c r="P73" s="165">
        <f>N73-K73</f>
        <v>-89.224826851359126</v>
      </c>
      <c r="Q73" s="151">
        <f>N73/K73</f>
        <v>0.89184869472562533</v>
      </c>
      <c r="R73" s="271">
        <f>Q89</f>
        <v>0.89010623575918446</v>
      </c>
      <c r="S73" s="166">
        <v>0.2503009259259259</v>
      </c>
      <c r="T73" s="167">
        <v>0.29375000000000001</v>
      </c>
      <c r="U73" s="168"/>
      <c r="V73" s="169">
        <v>62.56666666666672</v>
      </c>
      <c r="W73" s="172"/>
      <c r="X73" s="150"/>
      <c r="Y73" s="274"/>
      <c r="Z73" s="275"/>
      <c r="AA73" s="108">
        <f>M73-J73</f>
        <v>-356.8993074054365</v>
      </c>
      <c r="AB73" s="151">
        <f>M73/J73</f>
        <v>0.89184869472562533</v>
      </c>
      <c r="AC73" s="276">
        <f>AB89</f>
        <v>0.89010623575918457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3388</v>
      </c>
      <c r="G74" s="94">
        <f t="shared" si="18"/>
        <v>60611.32</v>
      </c>
      <c r="H74" s="95"/>
      <c r="I74" s="96">
        <v>4</v>
      </c>
      <c r="J74" s="97">
        <v>3300</v>
      </c>
      <c r="K74" s="98">
        <f t="shared" ref="K74:K76" si="19">J74/I74</f>
        <v>825</v>
      </c>
      <c r="L74" s="99">
        <v>4</v>
      </c>
      <c r="M74" s="97">
        <f>F74/V74*60</f>
        <v>2938.2799325463743</v>
      </c>
      <c r="N74" s="98">
        <f>M74/L74</f>
        <v>734.56998313659358</v>
      </c>
      <c r="O74" s="100">
        <f>L74-I74</f>
        <v>0</v>
      </c>
      <c r="P74" s="101">
        <f>N74-K74</f>
        <v>-90.430016863406422</v>
      </c>
      <c r="Q74" s="102">
        <f>N74/K74</f>
        <v>0.89038785834738621</v>
      </c>
      <c r="R74" s="272"/>
      <c r="S74" s="1">
        <v>0.29722222222222222</v>
      </c>
      <c r="T74" s="2">
        <v>0.3452662037037037</v>
      </c>
      <c r="U74" s="103">
        <v>4.9999999999999822</v>
      </c>
      <c r="V74" s="104">
        <v>69.183333333333337</v>
      </c>
      <c r="W74" s="105"/>
      <c r="X74" s="106"/>
      <c r="Y74" s="264"/>
      <c r="Z74" s="265"/>
      <c r="AA74" s="110">
        <f>M74-J74</f>
        <v>-361.72006745362569</v>
      </c>
      <c r="AB74" s="102">
        <f>M74/J74</f>
        <v>0.89038785834738621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1350</v>
      </c>
      <c r="G75" s="94">
        <f t="shared" si="18"/>
        <v>30078</v>
      </c>
      <c r="H75" s="95"/>
      <c r="I75" s="96">
        <v>5</v>
      </c>
      <c r="J75" s="97">
        <v>3300</v>
      </c>
      <c r="K75" s="98">
        <f t="shared" si="19"/>
        <v>660</v>
      </c>
      <c r="L75" s="99">
        <v>5</v>
      </c>
      <c r="M75" s="97">
        <f>F75/V75*60</f>
        <v>2934.7826086956525</v>
      </c>
      <c r="N75" s="98">
        <f>M75/L75</f>
        <v>586.95652173913049</v>
      </c>
      <c r="O75" s="100">
        <f>L75-I75</f>
        <v>0</v>
      </c>
      <c r="P75" s="101">
        <f>N75-K75</f>
        <v>-73.043478260869506</v>
      </c>
      <c r="Q75" s="102">
        <f>N75/K75</f>
        <v>0.8893280632411068</v>
      </c>
      <c r="R75" s="272"/>
      <c r="S75" s="1">
        <v>0.34958333333333336</v>
      </c>
      <c r="T75" s="2">
        <v>0.36875000000000002</v>
      </c>
      <c r="U75" s="103">
        <v>6.2166666666667059</v>
      </c>
      <c r="V75" s="104">
        <v>27.599999999999998</v>
      </c>
      <c r="W75" s="105"/>
      <c r="X75" s="106"/>
      <c r="Y75" s="264"/>
      <c r="Z75" s="265"/>
      <c r="AA75" s="110">
        <f>M75-J75</f>
        <v>-365.21739130434753</v>
      </c>
      <c r="AB75" s="102">
        <f>M75/J75</f>
        <v>0.8893280632411068</v>
      </c>
      <c r="AC75" s="277"/>
    </row>
    <row r="76" spans="1:29" ht="15.75" customHeight="1">
      <c r="A76" s="280"/>
      <c r="B76" s="91" t="s">
        <v>110</v>
      </c>
      <c r="C76" s="262" t="s">
        <v>115</v>
      </c>
      <c r="D76" s="263"/>
      <c r="E76" s="92">
        <v>16.66</v>
      </c>
      <c r="F76" s="93">
        <v>5763</v>
      </c>
      <c r="G76" s="94">
        <f t="shared" si="18"/>
        <v>96011.58</v>
      </c>
      <c r="H76" s="95"/>
      <c r="I76" s="96">
        <v>4</v>
      </c>
      <c r="J76" s="97">
        <v>3300</v>
      </c>
      <c r="K76" s="98">
        <f t="shared" si="19"/>
        <v>825</v>
      </c>
      <c r="L76" s="99">
        <v>4</v>
      </c>
      <c r="M76" s="97">
        <f>F76/V76*60</f>
        <v>2933.2390781846452</v>
      </c>
      <c r="N76" s="98">
        <f>M76/L76</f>
        <v>733.30976954616131</v>
      </c>
      <c r="O76" s="100">
        <f>L76-I76</f>
        <v>0</v>
      </c>
      <c r="P76" s="101">
        <f>N76-K76</f>
        <v>-91.690230453838694</v>
      </c>
      <c r="Q76" s="102">
        <f>N76/K76</f>
        <v>0.88886032672261972</v>
      </c>
      <c r="R76" s="272"/>
      <c r="S76" s="1">
        <v>0.37230324074074073</v>
      </c>
      <c r="T76" s="2">
        <v>0.45416666666666666</v>
      </c>
      <c r="U76" s="103">
        <v>5.1166666666666138</v>
      </c>
      <c r="V76" s="104">
        <v>117.88333333333335</v>
      </c>
      <c r="W76" s="105"/>
      <c r="X76" s="106"/>
      <c r="Y76" s="264"/>
      <c r="Z76" s="265"/>
      <c r="AA76" s="110">
        <f>M76-J76</f>
        <v>-366.76092181535478</v>
      </c>
      <c r="AB76" s="102">
        <f>M76/J76</f>
        <v>0.88886032672261972</v>
      </c>
      <c r="AC76" s="277"/>
    </row>
    <row r="77" spans="1:29" ht="15.75" customHeight="1">
      <c r="A77" s="281"/>
      <c r="B77" s="91"/>
      <c r="C77" s="262"/>
      <c r="D77" s="263"/>
      <c r="E77" s="92"/>
      <c r="F77" s="93"/>
      <c r="G77" s="94"/>
      <c r="H77" s="112"/>
      <c r="I77" s="96"/>
      <c r="J77" s="97"/>
      <c r="K77" s="98"/>
      <c r="L77" s="113"/>
      <c r="M77" s="97"/>
      <c r="N77" s="98"/>
      <c r="O77" s="100"/>
      <c r="P77" s="101"/>
      <c r="Q77" s="102"/>
      <c r="R77" s="272"/>
      <c r="S77" s="1"/>
      <c r="T77" s="2"/>
      <c r="U77" s="103"/>
      <c r="V77" s="104"/>
      <c r="W77" s="105"/>
      <c r="X77" s="106"/>
      <c r="Y77" s="264"/>
      <c r="Z77" s="265"/>
      <c r="AA77" s="110"/>
      <c r="AB77" s="102"/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0">AVERAGE(I73:I88)</f>
        <v>4.25</v>
      </c>
      <c r="J89" s="137">
        <f t="shared" si="20"/>
        <v>3300</v>
      </c>
      <c r="K89" s="138">
        <f t="shared" ref="K89" si="21">J89/I89</f>
        <v>776.47058823529414</v>
      </c>
      <c r="L89" s="136">
        <f t="shared" ref="L89:M89" si="22">AVERAGE(L73:L88)</f>
        <v>4.25</v>
      </c>
      <c r="M89" s="137">
        <f t="shared" si="22"/>
        <v>2937.3505780053092</v>
      </c>
      <c r="N89" s="138">
        <f>M89/L89</f>
        <v>691.14131247183741</v>
      </c>
      <c r="O89" s="139">
        <f>L89-I89</f>
        <v>0</v>
      </c>
      <c r="P89" s="140">
        <f>N89-K89</f>
        <v>-85.329275763456735</v>
      </c>
      <c r="Q89" s="141">
        <f>N89/K89</f>
        <v>0.89010623575918446</v>
      </c>
      <c r="R89" s="273"/>
      <c r="S89" s="142">
        <f>S73</f>
        <v>0.2503009259259259</v>
      </c>
      <c r="T89" s="143">
        <f>INDEX(T73:T88,COUNTA(T73:T88))</f>
        <v>0.45416666666666666</v>
      </c>
      <c r="U89" s="144"/>
      <c r="V89" s="155"/>
      <c r="W89" s="88"/>
      <c r="X89" s="90"/>
      <c r="Y89" s="260"/>
      <c r="Z89" s="261"/>
      <c r="AA89" s="156">
        <f>M89-J89</f>
        <v>-362.64942199469078</v>
      </c>
      <c r="AB89" s="141">
        <f>M89/J89</f>
        <v>0.89010623575918457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1788</v>
      </c>
      <c r="G90" s="158">
        <f t="shared" ref="G90:G93" si="23">E90*F90</f>
        <v>32505.84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3103.5679845708778</v>
      </c>
      <c r="N90" s="162">
        <f>M90/L90</f>
        <v>1034.5226615236259</v>
      </c>
      <c r="O90" s="164">
        <f>L90-I90</f>
        <v>0</v>
      </c>
      <c r="P90" s="165">
        <f>N90-K90</f>
        <v>-165.47733847637414</v>
      </c>
      <c r="Q90" s="151">
        <f>N90/K90</f>
        <v>0.86210221793635489</v>
      </c>
      <c r="R90" s="271">
        <f>Q106</f>
        <v>0.86820161872648216</v>
      </c>
      <c r="S90" s="166">
        <v>0.16696759259259258</v>
      </c>
      <c r="T90" s="167">
        <v>0.19097222222222221</v>
      </c>
      <c r="U90" s="168"/>
      <c r="V90" s="169">
        <v>34.566666666666663</v>
      </c>
      <c r="W90" s="172"/>
      <c r="X90" s="150"/>
      <c r="Y90" s="274"/>
      <c r="Z90" s="275"/>
      <c r="AA90" s="108">
        <f>M90-J90</f>
        <v>-496.4320154291222</v>
      </c>
      <c r="AB90" s="151">
        <f>M90/J90</f>
        <v>0.862102217936355</v>
      </c>
      <c r="AC90" s="276">
        <f>AB106</f>
        <v>0.86820161872648216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2647</v>
      </c>
      <c r="G91" s="94">
        <f t="shared" si="23"/>
        <v>48122.46</v>
      </c>
      <c r="H91" s="95"/>
      <c r="I91" s="96">
        <v>3</v>
      </c>
      <c r="J91" s="97">
        <v>3600</v>
      </c>
      <c r="K91" s="98">
        <f t="shared" ref="K91:K128" si="24">J91/I91</f>
        <v>1200</v>
      </c>
      <c r="L91" s="99">
        <v>3</v>
      </c>
      <c r="M91" s="97">
        <f>F91/V91*60</f>
        <v>3102.9632041680243</v>
      </c>
      <c r="N91" s="98">
        <f>M91/L91</f>
        <v>1034.321068056008</v>
      </c>
      <c r="O91" s="100">
        <f>L91-I91</f>
        <v>0</v>
      </c>
      <c r="P91" s="101">
        <f>N91-K91</f>
        <v>-165.67893194399198</v>
      </c>
      <c r="Q91" s="102">
        <f>N91/K91</f>
        <v>0.86193422338000669</v>
      </c>
      <c r="R91" s="272"/>
      <c r="S91" s="1">
        <v>0.2013888888888889</v>
      </c>
      <c r="T91" s="2">
        <v>0.23693287037037036</v>
      </c>
      <c r="U91" s="103">
        <v>15.000000000000027</v>
      </c>
      <c r="V91" s="104">
        <v>51.183333333333316</v>
      </c>
      <c r="W91" s="105"/>
      <c r="X91" s="106"/>
      <c r="Y91" s="264"/>
      <c r="Z91" s="265"/>
      <c r="AA91" s="110">
        <f>M91-J91</f>
        <v>-497.03679583197572</v>
      </c>
      <c r="AB91" s="102">
        <f>M91/J91</f>
        <v>0.86193422338000669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7097</v>
      </c>
      <c r="G92" s="94">
        <f t="shared" si="23"/>
        <v>101345.15999999999</v>
      </c>
      <c r="H92" s="95"/>
      <c r="I92" s="96">
        <v>3</v>
      </c>
      <c r="J92" s="97">
        <v>3600</v>
      </c>
      <c r="K92" s="98">
        <f t="shared" si="24"/>
        <v>1200</v>
      </c>
      <c r="L92" s="99">
        <v>3</v>
      </c>
      <c r="M92" s="97">
        <f>F92/V92*60</f>
        <v>3104.3985419198066</v>
      </c>
      <c r="N92" s="98">
        <f>M92/L92</f>
        <v>1034.7995139732689</v>
      </c>
      <c r="O92" s="100">
        <f>L92-I92</f>
        <v>0</v>
      </c>
      <c r="P92" s="101">
        <f>N92-K92</f>
        <v>-165.20048602673114</v>
      </c>
      <c r="Q92" s="102">
        <f>N92/K92</f>
        <v>0.86233292831105735</v>
      </c>
      <c r="R92" s="272"/>
      <c r="S92" s="1">
        <v>0.24722222222222223</v>
      </c>
      <c r="T92" s="2">
        <v>0.34247685185185184</v>
      </c>
      <c r="U92" s="103">
        <v>14.816666666666691</v>
      </c>
      <c r="V92" s="104">
        <v>137.16666666666663</v>
      </c>
      <c r="W92" s="105"/>
      <c r="X92" s="106"/>
      <c r="Y92" s="264"/>
      <c r="Z92" s="265"/>
      <c r="AA92" s="110">
        <f>M92-J92</f>
        <v>-495.60145808019342</v>
      </c>
      <c r="AB92" s="102">
        <f>M92/J92</f>
        <v>0.86233292831105735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5902</v>
      </c>
      <c r="G93" s="94">
        <f t="shared" si="23"/>
        <v>82805.06</v>
      </c>
      <c r="H93" s="95"/>
      <c r="I93" s="96">
        <v>3</v>
      </c>
      <c r="J93" s="97">
        <v>3000</v>
      </c>
      <c r="K93" s="98">
        <f t="shared" si="24"/>
        <v>1000</v>
      </c>
      <c r="L93" s="99">
        <v>3</v>
      </c>
      <c r="M93" s="97">
        <f>F93/V93*60</f>
        <v>2670.2526077667453</v>
      </c>
      <c r="N93" s="98">
        <f>M93/L93</f>
        <v>890.0842025889151</v>
      </c>
      <c r="O93" s="100">
        <f>L93-I93</f>
        <v>0</v>
      </c>
      <c r="P93" s="101">
        <f>N93-K93</f>
        <v>-109.9157974110849</v>
      </c>
      <c r="Q93" s="102">
        <f>N93/K93</f>
        <v>0.89008420258891507</v>
      </c>
      <c r="R93" s="272"/>
      <c r="S93" s="1">
        <v>0.35373842592592591</v>
      </c>
      <c r="T93" s="2">
        <v>0.44583333333333336</v>
      </c>
      <c r="U93" s="103">
        <v>16.216666666666669</v>
      </c>
      <c r="V93" s="104">
        <v>132.61666666666673</v>
      </c>
      <c r="W93" s="105"/>
      <c r="X93" s="106"/>
      <c r="Y93" s="264"/>
      <c r="Z93" s="265"/>
      <c r="AA93" s="110">
        <f>M93-J93</f>
        <v>-329.74739223325469</v>
      </c>
      <c r="AB93" s="102">
        <f>M93/J93</f>
        <v>0.89008420258891507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25">AVERAGE(I90:I105)</f>
        <v>3</v>
      </c>
      <c r="J106" s="137">
        <f t="shared" si="25"/>
        <v>3450</v>
      </c>
      <c r="K106" s="138">
        <f t="shared" ref="K106" si="26">J106/I106</f>
        <v>1150</v>
      </c>
      <c r="L106" s="136">
        <f t="shared" ref="L106:M106" si="27">AVERAGE(L90:L105)</f>
        <v>3</v>
      </c>
      <c r="M106" s="137">
        <f t="shared" si="27"/>
        <v>2995.2955846063633</v>
      </c>
      <c r="N106" s="138">
        <f t="shared" ref="N106:N112" si="28">M106/L106</f>
        <v>998.43186153545446</v>
      </c>
      <c r="O106" s="139">
        <f t="shared" ref="O106:O112" si="29">L106-I106</f>
        <v>0</v>
      </c>
      <c r="P106" s="140">
        <f t="shared" ref="P106:P112" si="30">N106-K106</f>
        <v>-151.56813846454554</v>
      </c>
      <c r="Q106" s="141">
        <f t="shared" ref="Q106:Q112" si="31">N106/K106</f>
        <v>0.86820161872648216</v>
      </c>
      <c r="R106" s="273"/>
      <c r="S106" s="142">
        <f>S90</f>
        <v>0.16696759259259258</v>
      </c>
      <c r="T106" s="143">
        <f>INDEX(T90:T105,COUNTA(T90:T105))</f>
        <v>0.44583333333333336</v>
      </c>
      <c r="U106" s="144"/>
      <c r="V106" s="155"/>
      <c r="W106" s="88"/>
      <c r="X106" s="90"/>
      <c r="Y106" s="260"/>
      <c r="Z106" s="261"/>
      <c r="AA106" s="156">
        <f t="shared" ref="AA106:AA112" si="32">M106-J106</f>
        <v>-454.70441539363674</v>
      </c>
      <c r="AB106" s="141">
        <f t="shared" ref="AB106:AB112" si="33">M106/J106</f>
        <v>0.86820161872648216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1982</v>
      </c>
      <c r="G107" s="158">
        <f t="shared" ref="G107:G112" si="34">E107*F107</f>
        <v>49609.46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35">F107/V107*60</f>
        <v>2902.8478437754275</v>
      </c>
      <c r="N107" s="162">
        <f t="shared" si="28"/>
        <v>725.71196094385687</v>
      </c>
      <c r="O107" s="164">
        <f t="shared" si="29"/>
        <v>0</v>
      </c>
      <c r="P107" s="165">
        <f t="shared" si="30"/>
        <v>-99.288039056143134</v>
      </c>
      <c r="Q107" s="151">
        <f t="shared" si="31"/>
        <v>0.87965086175012952</v>
      </c>
      <c r="R107" s="271">
        <f>Q123</f>
        <v>0.88457106399551477</v>
      </c>
      <c r="S107" s="166">
        <v>0.16668981481481482</v>
      </c>
      <c r="T107" s="167">
        <v>0.19513888888888889</v>
      </c>
      <c r="U107" s="168"/>
      <c r="V107" s="169">
        <v>40.966666666666661</v>
      </c>
      <c r="W107" s="167"/>
      <c r="X107" s="170"/>
      <c r="Y107" s="274"/>
      <c r="Z107" s="275"/>
      <c r="AA107" s="108">
        <f t="shared" si="32"/>
        <v>-397.15215622457254</v>
      </c>
      <c r="AB107" s="151">
        <f t="shared" si="33"/>
        <v>0.87965086175012952</v>
      </c>
      <c r="AC107" s="276">
        <f>AB123</f>
        <v>0.88457106399551477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1510</v>
      </c>
      <c r="G108" s="94">
        <f t="shared" si="34"/>
        <v>38429.5</v>
      </c>
      <c r="H108" s="95"/>
      <c r="I108" s="96">
        <v>4</v>
      </c>
      <c r="J108" s="97">
        <v>3300</v>
      </c>
      <c r="K108" s="98">
        <f t="shared" si="24"/>
        <v>825</v>
      </c>
      <c r="L108" s="99">
        <v>4</v>
      </c>
      <c r="M108" s="97">
        <f t="shared" si="35"/>
        <v>2905.3981827899506</v>
      </c>
      <c r="N108" s="98">
        <f t="shared" si="28"/>
        <v>726.34954569748766</v>
      </c>
      <c r="O108" s="100">
        <f t="shared" si="29"/>
        <v>0</v>
      </c>
      <c r="P108" s="101">
        <f t="shared" si="30"/>
        <v>-98.650454302512344</v>
      </c>
      <c r="Q108" s="102">
        <f t="shared" si="31"/>
        <v>0.8804236917545305</v>
      </c>
      <c r="R108" s="272"/>
      <c r="S108" s="1">
        <v>0.20624999999999999</v>
      </c>
      <c r="T108" s="2">
        <v>0.22790509259259259</v>
      </c>
      <c r="U108" s="103">
        <v>15.999999999999982</v>
      </c>
      <c r="V108" s="104">
        <v>31.183333333333344</v>
      </c>
      <c r="W108" s="105"/>
      <c r="X108" s="112"/>
      <c r="Y108" s="264"/>
      <c r="Z108" s="265"/>
      <c r="AA108" s="110">
        <f t="shared" si="32"/>
        <v>-394.60181721004938</v>
      </c>
      <c r="AB108" s="102">
        <f t="shared" si="33"/>
        <v>0.8804236917545305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396</v>
      </c>
      <c r="G109" s="94">
        <f t="shared" si="34"/>
        <v>10585.08</v>
      </c>
      <c r="H109" s="95"/>
      <c r="I109" s="96">
        <v>4</v>
      </c>
      <c r="J109" s="97">
        <v>3300</v>
      </c>
      <c r="K109" s="98">
        <f t="shared" si="24"/>
        <v>825</v>
      </c>
      <c r="L109" s="99">
        <v>4</v>
      </c>
      <c r="M109" s="97">
        <f t="shared" si="35"/>
        <v>2909.3877551020469</v>
      </c>
      <c r="N109" s="98">
        <f t="shared" si="28"/>
        <v>727.34693877551172</v>
      </c>
      <c r="O109" s="100">
        <f t="shared" si="29"/>
        <v>0</v>
      </c>
      <c r="P109" s="101">
        <f t="shared" si="30"/>
        <v>-97.653061224488283</v>
      </c>
      <c r="Q109" s="102">
        <f t="shared" si="31"/>
        <v>0.88163265306122629</v>
      </c>
      <c r="R109" s="272"/>
      <c r="S109" s="1">
        <v>0.23958333333333334</v>
      </c>
      <c r="T109" s="2">
        <v>0.24525462962962963</v>
      </c>
      <c r="U109" s="103">
        <v>16.816666666666684</v>
      </c>
      <c r="V109" s="104">
        <v>8.1666666666666501</v>
      </c>
      <c r="W109" s="105"/>
      <c r="X109" s="112"/>
      <c r="Y109" s="264"/>
      <c r="Z109" s="265"/>
      <c r="AA109" s="110">
        <f t="shared" si="32"/>
        <v>-390.61224489795313</v>
      </c>
      <c r="AB109" s="102">
        <f t="shared" si="33"/>
        <v>0.88163265306122629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2274</v>
      </c>
      <c r="G110" s="94">
        <f t="shared" si="34"/>
        <v>68220</v>
      </c>
      <c r="H110" s="95"/>
      <c r="I110" s="96">
        <v>4</v>
      </c>
      <c r="J110" s="97">
        <v>3000</v>
      </c>
      <c r="K110" s="98">
        <f t="shared" si="24"/>
        <v>750</v>
      </c>
      <c r="L110" s="99">
        <v>4</v>
      </c>
      <c r="M110" s="97">
        <f t="shared" si="35"/>
        <v>2680.5500982318249</v>
      </c>
      <c r="N110" s="98">
        <f t="shared" si="28"/>
        <v>670.13752455795623</v>
      </c>
      <c r="O110" s="100">
        <f t="shared" si="29"/>
        <v>0</v>
      </c>
      <c r="P110" s="101">
        <f t="shared" si="30"/>
        <v>-79.862475442043774</v>
      </c>
      <c r="Q110" s="102">
        <f t="shared" si="31"/>
        <v>0.89351669941060829</v>
      </c>
      <c r="R110" s="272"/>
      <c r="S110" s="1">
        <v>0.25701388888888888</v>
      </c>
      <c r="T110" s="2">
        <v>0.29236111111111113</v>
      </c>
      <c r="U110" s="103">
        <v>16.933333333333316</v>
      </c>
      <c r="V110" s="104">
        <v>50.900000000000041</v>
      </c>
      <c r="W110" s="105"/>
      <c r="X110" s="106"/>
      <c r="Y110" s="264"/>
      <c r="Z110" s="265"/>
      <c r="AA110" s="110">
        <f t="shared" si="32"/>
        <v>-319.4499017681751</v>
      </c>
      <c r="AB110" s="102">
        <f t="shared" si="33"/>
        <v>0.89351669941060829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2131</v>
      </c>
      <c r="G111" s="94">
        <f t="shared" si="34"/>
        <v>52891.42</v>
      </c>
      <c r="H111" s="112"/>
      <c r="I111" s="96">
        <v>4</v>
      </c>
      <c r="J111" s="97">
        <v>3300</v>
      </c>
      <c r="K111" s="98">
        <f t="shared" si="24"/>
        <v>825</v>
      </c>
      <c r="L111" s="113">
        <v>4</v>
      </c>
      <c r="M111" s="97">
        <f t="shared" si="35"/>
        <v>2905.909090909091</v>
      </c>
      <c r="N111" s="98">
        <f t="shared" si="28"/>
        <v>726.47727272727275</v>
      </c>
      <c r="O111" s="100">
        <f t="shared" si="29"/>
        <v>0</v>
      </c>
      <c r="P111" s="101">
        <f t="shared" si="30"/>
        <v>-98.522727272727252</v>
      </c>
      <c r="Q111" s="102">
        <f t="shared" si="31"/>
        <v>0.88057851239669427</v>
      </c>
      <c r="R111" s="272"/>
      <c r="S111" s="1">
        <v>0.30277777777777776</v>
      </c>
      <c r="T111" s="2">
        <v>0.33333333333333331</v>
      </c>
      <c r="U111" s="103">
        <v>14.999999999999947</v>
      </c>
      <c r="V111" s="104">
        <v>44</v>
      </c>
      <c r="W111" s="105"/>
      <c r="X111" s="106"/>
      <c r="Y111" s="264"/>
      <c r="Z111" s="265"/>
      <c r="AA111" s="110">
        <f t="shared" si="32"/>
        <v>-394.09090909090901</v>
      </c>
      <c r="AB111" s="102">
        <f t="shared" si="33"/>
        <v>0.88057851239669427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3625</v>
      </c>
      <c r="G112" s="114">
        <f t="shared" si="34"/>
        <v>108750</v>
      </c>
      <c r="H112" s="115"/>
      <c r="I112" s="96">
        <v>3</v>
      </c>
      <c r="J112" s="97">
        <v>3000</v>
      </c>
      <c r="K112" s="98">
        <f t="shared" si="24"/>
        <v>1000</v>
      </c>
      <c r="L112" s="99">
        <v>3</v>
      </c>
      <c r="M112" s="97">
        <f t="shared" si="35"/>
        <v>2679.6714579055442</v>
      </c>
      <c r="N112" s="98">
        <f t="shared" si="28"/>
        <v>893.22381930184804</v>
      </c>
      <c r="O112" s="100">
        <f t="shared" si="29"/>
        <v>0</v>
      </c>
      <c r="P112" s="101">
        <f t="shared" si="30"/>
        <v>-106.77618069815196</v>
      </c>
      <c r="Q112" s="102">
        <f t="shared" si="31"/>
        <v>0.89322381930184802</v>
      </c>
      <c r="R112" s="272"/>
      <c r="S112" s="1">
        <v>0.34375</v>
      </c>
      <c r="T112" s="2">
        <v>0.40011574074074074</v>
      </c>
      <c r="U112" s="103">
        <v>15.000000000000027</v>
      </c>
      <c r="V112" s="104">
        <v>81.166666666666671</v>
      </c>
      <c r="W112" s="105"/>
      <c r="X112" s="3"/>
      <c r="Y112" s="264"/>
      <c r="Z112" s="265"/>
      <c r="AA112" s="110">
        <f t="shared" si="32"/>
        <v>-320.32854209445577</v>
      </c>
      <c r="AB112" s="102">
        <f t="shared" si="33"/>
        <v>0.89322381930184813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36">AVERAGE(I107:I122)</f>
        <v>3.8333333333333335</v>
      </c>
      <c r="J123" s="137">
        <f t="shared" si="36"/>
        <v>3200</v>
      </c>
      <c r="K123" s="138">
        <f t="shared" ref="K123" si="37">J123/I123</f>
        <v>834.78260869565213</v>
      </c>
      <c r="L123" s="136">
        <f t="shared" ref="L123:M123" si="38">AVERAGE(L107:L122)</f>
        <v>3.8333333333333335</v>
      </c>
      <c r="M123" s="137">
        <f t="shared" si="38"/>
        <v>2830.6274047856473</v>
      </c>
      <c r="N123" s="138">
        <f t="shared" ref="N123:N128" si="39">M123/L123</f>
        <v>738.42454037886444</v>
      </c>
      <c r="O123" s="139">
        <f t="shared" ref="O123:O128" si="40">L123-I123</f>
        <v>0</v>
      </c>
      <c r="P123" s="140">
        <f t="shared" ref="P123:P128" si="41">N123-K123</f>
        <v>-96.358068316787694</v>
      </c>
      <c r="Q123" s="141">
        <f t="shared" ref="Q123:Q128" si="42">N123/K123</f>
        <v>0.88457106399551477</v>
      </c>
      <c r="R123" s="273"/>
      <c r="S123" s="142">
        <f>S107</f>
        <v>0.16668981481481482</v>
      </c>
      <c r="T123" s="143">
        <f>INDEX(T107:T122,COUNTA(T107:T122))</f>
        <v>0.40011574074074074</v>
      </c>
      <c r="U123" s="144"/>
      <c r="V123" s="155"/>
      <c r="W123" s="134"/>
      <c r="X123" s="138"/>
      <c r="Y123" s="260"/>
      <c r="Z123" s="261"/>
      <c r="AA123" s="156">
        <f t="shared" ref="AA123:AA128" si="43">M123-J123</f>
        <v>-369.37259521435271</v>
      </c>
      <c r="AB123" s="141">
        <f t="shared" ref="AB123:AB128" si="44">M123/J123</f>
        <v>0.88457106399551477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310</v>
      </c>
      <c r="G124" s="158">
        <f t="shared" ref="G124:G128" si="45">E124*F124</f>
        <v>4160.2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3179.4871794872042</v>
      </c>
      <c r="N124" s="162">
        <f t="shared" si="39"/>
        <v>529.914529914534</v>
      </c>
      <c r="O124" s="164">
        <f t="shared" si="40"/>
        <v>0</v>
      </c>
      <c r="P124" s="165">
        <f t="shared" si="41"/>
        <v>-70.085470085466</v>
      </c>
      <c r="Q124" s="151">
        <f t="shared" si="42"/>
        <v>0.88319088319089001</v>
      </c>
      <c r="R124" s="271">
        <f>Q140</f>
        <v>0.86910569227835821</v>
      </c>
      <c r="S124" s="166">
        <v>0.70843750000000005</v>
      </c>
      <c r="T124" s="167">
        <v>0.71250000000000002</v>
      </c>
      <c r="U124" s="168"/>
      <c r="V124" s="169">
        <v>5.8499999999999552</v>
      </c>
      <c r="W124" s="167"/>
      <c r="X124" s="170"/>
      <c r="Y124" s="274"/>
      <c r="Z124" s="275"/>
      <c r="AA124" s="108">
        <f t="shared" si="43"/>
        <v>-420.51282051279577</v>
      </c>
      <c r="AB124" s="151">
        <f t="shared" si="44"/>
        <v>0.88319088319089012</v>
      </c>
      <c r="AC124" s="276">
        <f>AB140</f>
        <v>0.86910569227835821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1789</v>
      </c>
      <c r="G125" s="94">
        <f t="shared" si="45"/>
        <v>45869.96</v>
      </c>
      <c r="H125" s="95"/>
      <c r="I125" s="96">
        <v>11</v>
      </c>
      <c r="J125" s="97">
        <v>3600</v>
      </c>
      <c r="K125" s="98">
        <f t="shared" si="24"/>
        <v>327.27272727272725</v>
      </c>
      <c r="L125" s="99">
        <v>11</v>
      </c>
      <c r="M125" s="97">
        <f>F125/V125*60</f>
        <v>3137.067705796394</v>
      </c>
      <c r="N125" s="98">
        <f t="shared" si="39"/>
        <v>285.18797325421764</v>
      </c>
      <c r="O125" s="100">
        <f t="shared" si="40"/>
        <v>0</v>
      </c>
      <c r="P125" s="101">
        <f t="shared" si="41"/>
        <v>-42.084754018509614</v>
      </c>
      <c r="Q125" s="102">
        <f t="shared" si="42"/>
        <v>0.87140769605455393</v>
      </c>
      <c r="R125" s="272"/>
      <c r="S125" s="1">
        <v>0.71666666666666667</v>
      </c>
      <c r="T125" s="2">
        <v>0.74042824074074076</v>
      </c>
      <c r="U125" s="103">
        <v>5.9999999999999787</v>
      </c>
      <c r="V125" s="104">
        <v>34.216666666666683</v>
      </c>
      <c r="W125" s="105"/>
      <c r="X125" s="112"/>
      <c r="Y125" s="264"/>
      <c r="Z125" s="265"/>
      <c r="AA125" s="110">
        <f t="shared" si="43"/>
        <v>-462.93229420360603</v>
      </c>
      <c r="AB125" s="102">
        <f t="shared" si="44"/>
        <v>0.87140769605455393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2294</v>
      </c>
      <c r="G126" s="94">
        <f t="shared" si="45"/>
        <v>67718.880000000005</v>
      </c>
      <c r="H126" s="95"/>
      <c r="I126" s="96">
        <v>17</v>
      </c>
      <c r="J126" s="97">
        <v>3600</v>
      </c>
      <c r="K126" s="98">
        <f t="shared" si="24"/>
        <v>211.76470588235293</v>
      </c>
      <c r="L126" s="99">
        <v>17</v>
      </c>
      <c r="M126" s="97">
        <f>F126/V126*60</f>
        <v>3112.8533735393903</v>
      </c>
      <c r="N126" s="98">
        <f t="shared" si="39"/>
        <v>183.10902197290531</v>
      </c>
      <c r="O126" s="100">
        <f t="shared" si="40"/>
        <v>0</v>
      </c>
      <c r="P126" s="101">
        <f t="shared" si="41"/>
        <v>-28.655683909447617</v>
      </c>
      <c r="Q126" s="102">
        <f t="shared" si="42"/>
        <v>0.86468149264983074</v>
      </c>
      <c r="R126" s="272"/>
      <c r="S126" s="1">
        <v>0.74444444444444446</v>
      </c>
      <c r="T126" s="2">
        <v>0.77515046296296297</v>
      </c>
      <c r="U126" s="103">
        <v>5.7833333333333314</v>
      </c>
      <c r="V126" s="104">
        <v>44.216666666666654</v>
      </c>
      <c r="W126" s="105"/>
      <c r="X126" s="112"/>
      <c r="Y126" s="264"/>
      <c r="Z126" s="265"/>
      <c r="AA126" s="110">
        <f t="shared" si="43"/>
        <v>-487.1466264606097</v>
      </c>
      <c r="AB126" s="102">
        <f t="shared" si="44"/>
        <v>0.86468149264983063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2389</v>
      </c>
      <c r="G127" s="94">
        <f t="shared" si="45"/>
        <v>71311.650000000009</v>
      </c>
      <c r="H127" s="95"/>
      <c r="I127" s="96">
        <v>17</v>
      </c>
      <c r="J127" s="97">
        <v>3600</v>
      </c>
      <c r="K127" s="98">
        <f t="shared" si="24"/>
        <v>211.76470588235293</v>
      </c>
      <c r="L127" s="99">
        <v>17</v>
      </c>
      <c r="M127" s="97">
        <f>F127/V127*60</f>
        <v>3111.5774240231581</v>
      </c>
      <c r="N127" s="98">
        <f t="shared" si="39"/>
        <v>183.03396611900931</v>
      </c>
      <c r="O127" s="100">
        <f t="shared" si="40"/>
        <v>0</v>
      </c>
      <c r="P127" s="101">
        <f t="shared" si="41"/>
        <v>-28.730739763343621</v>
      </c>
      <c r="Q127" s="102">
        <f t="shared" si="42"/>
        <v>0.86432706222865507</v>
      </c>
      <c r="R127" s="272"/>
      <c r="S127" s="1">
        <v>0.77847222222222223</v>
      </c>
      <c r="T127" s="2">
        <v>0.81046296296296294</v>
      </c>
      <c r="U127" s="103">
        <v>4.783333333333335</v>
      </c>
      <c r="V127" s="104">
        <v>46.06666666666662</v>
      </c>
      <c r="W127" s="105"/>
      <c r="X127" s="106"/>
      <c r="Y127" s="264"/>
      <c r="Z127" s="265"/>
      <c r="AA127" s="110">
        <f t="shared" si="43"/>
        <v>-488.42257597684193</v>
      </c>
      <c r="AB127" s="102">
        <f t="shared" si="44"/>
        <v>0.86432706222865507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3221</v>
      </c>
      <c r="G128" s="94">
        <f t="shared" si="45"/>
        <v>92023.97</v>
      </c>
      <c r="H128" s="112"/>
      <c r="I128" s="96">
        <v>12</v>
      </c>
      <c r="J128" s="97">
        <v>3600</v>
      </c>
      <c r="K128" s="98">
        <f t="shared" si="24"/>
        <v>300</v>
      </c>
      <c r="L128" s="113">
        <v>12</v>
      </c>
      <c r="M128" s="97">
        <f>F128/V128*60</f>
        <v>3102.9167781643009</v>
      </c>
      <c r="N128" s="98">
        <f t="shared" si="39"/>
        <v>258.57639818035841</v>
      </c>
      <c r="O128" s="100">
        <f t="shared" si="40"/>
        <v>0</v>
      </c>
      <c r="P128" s="101">
        <f t="shared" si="41"/>
        <v>-41.42360181964159</v>
      </c>
      <c r="Q128" s="102">
        <f t="shared" si="42"/>
        <v>0.86192132726786141</v>
      </c>
      <c r="R128" s="272"/>
      <c r="S128" s="1">
        <v>0.81458333333333333</v>
      </c>
      <c r="T128" s="2">
        <v>0.85783564814814817</v>
      </c>
      <c r="U128" s="103">
        <v>5.9333333333333549</v>
      </c>
      <c r="V128" s="104">
        <v>62.283333333333374</v>
      </c>
      <c r="W128" s="105"/>
      <c r="X128" s="106"/>
      <c r="Y128" s="264"/>
      <c r="Z128" s="265"/>
      <c r="AA128" s="110">
        <f t="shared" si="43"/>
        <v>-497.08322183569908</v>
      </c>
      <c r="AB128" s="102">
        <f t="shared" si="44"/>
        <v>0.86192132726786141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46">AVERAGE(I124:I139)</f>
        <v>12.6</v>
      </c>
      <c r="J140" s="137">
        <f t="shared" si="46"/>
        <v>3600</v>
      </c>
      <c r="K140" s="138">
        <f t="shared" ref="K140" si="47">J140/I140</f>
        <v>285.71428571428572</v>
      </c>
      <c r="L140" s="136">
        <f t="shared" ref="L140:M140" si="48">AVERAGE(L124:L139)</f>
        <v>12.6</v>
      </c>
      <c r="M140" s="137">
        <f t="shared" si="48"/>
        <v>3128.7804922020896</v>
      </c>
      <c r="N140" s="138">
        <f>M140/L140</f>
        <v>248.31591207953093</v>
      </c>
      <c r="O140" s="139">
        <f>L140-I140</f>
        <v>0</v>
      </c>
      <c r="P140" s="140">
        <f>N140-K140</f>
        <v>-37.39837363475479</v>
      </c>
      <c r="Q140" s="141">
        <f>N140/K140</f>
        <v>0.86910569227835821</v>
      </c>
      <c r="R140" s="273"/>
      <c r="S140" s="142">
        <f>S124</f>
        <v>0.70843750000000005</v>
      </c>
      <c r="T140" s="143">
        <f>INDEX(T124:T139,COUNTA(T124:T139))</f>
        <v>0.85783564814814817</v>
      </c>
      <c r="U140" s="144"/>
      <c r="V140" s="155"/>
      <c r="W140" s="134"/>
      <c r="X140" s="138"/>
      <c r="Y140" s="260"/>
      <c r="Z140" s="261"/>
      <c r="AA140" s="156">
        <f>M140-J140</f>
        <v>-471.21950779791041</v>
      </c>
      <c r="AB140" s="141">
        <f>M140/J140</f>
        <v>0.86910569227835821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2688</v>
      </c>
      <c r="G141" s="158">
        <f t="shared" ref="G141:G143" si="49">E141*F141</f>
        <v>59700.480000000003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2641.0480349345025</v>
      </c>
      <c r="N141" s="162">
        <f>M141/L141</f>
        <v>660.26200873362563</v>
      </c>
      <c r="O141" s="164">
        <f>L141-I141</f>
        <v>0</v>
      </c>
      <c r="P141" s="165">
        <f>N141-K141</f>
        <v>-89.737991266374365</v>
      </c>
      <c r="Q141" s="151">
        <f>N141/K141</f>
        <v>0.88034934497816753</v>
      </c>
      <c r="R141" s="271">
        <f>Q157</f>
        <v>0.88661011669559386</v>
      </c>
      <c r="S141" s="166">
        <v>0.70833333333333337</v>
      </c>
      <c r="T141" s="167">
        <v>0.75074074074074071</v>
      </c>
      <c r="U141" s="168"/>
      <c r="V141" s="169">
        <v>61.066666666666563</v>
      </c>
      <c r="W141" s="172"/>
      <c r="X141" s="150"/>
      <c r="Y141" s="274"/>
      <c r="Z141" s="275"/>
      <c r="AA141" s="108">
        <f>M141-J141</f>
        <v>-358.95196506549746</v>
      </c>
      <c r="AB141" s="151">
        <f>M141/J141</f>
        <v>0.88034934497816753</v>
      </c>
      <c r="AC141" s="276">
        <f>AB157</f>
        <v>0.88661011669559386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3301</v>
      </c>
      <c r="G142" s="94">
        <f t="shared" si="49"/>
        <v>55126.7</v>
      </c>
      <c r="H142" s="95"/>
      <c r="I142" s="96">
        <v>3</v>
      </c>
      <c r="J142" s="97">
        <v>3300</v>
      </c>
      <c r="K142" s="98">
        <f t="shared" ref="K142:K143" si="50">J142/I142</f>
        <v>1100</v>
      </c>
      <c r="L142" s="99">
        <v>3</v>
      </c>
      <c r="M142" s="97">
        <f>F142/V142*60</f>
        <v>2934.9469004692501</v>
      </c>
      <c r="N142" s="98">
        <f>M142/L142</f>
        <v>978.31563348974998</v>
      </c>
      <c r="O142" s="100">
        <f>L142-I142</f>
        <v>0</v>
      </c>
      <c r="P142" s="101">
        <f>N142-K142</f>
        <v>-121.68436651025002</v>
      </c>
      <c r="Q142" s="102">
        <f>N142/K142</f>
        <v>0.88937784862704539</v>
      </c>
      <c r="R142" s="272"/>
      <c r="S142" s="1">
        <v>0.75416666666666665</v>
      </c>
      <c r="T142" s="2">
        <v>0.80103009259259261</v>
      </c>
      <c r="U142" s="103">
        <v>4.9333333333333584</v>
      </c>
      <c r="V142" s="104">
        <v>67.483333333333377</v>
      </c>
      <c r="W142" s="105"/>
      <c r="X142" s="106"/>
      <c r="Y142" s="264"/>
      <c r="Z142" s="265"/>
      <c r="AA142" s="110">
        <f>M142-J142</f>
        <v>-365.05309953074993</v>
      </c>
      <c r="AB142" s="102">
        <f>M142/J142</f>
        <v>0.8893778486270455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5822</v>
      </c>
      <c r="G143" s="94">
        <f t="shared" si="49"/>
        <v>104155.58</v>
      </c>
      <c r="H143" s="95"/>
      <c r="I143" s="96">
        <v>4</v>
      </c>
      <c r="J143" s="97">
        <v>3300</v>
      </c>
      <c r="K143" s="98">
        <f t="shared" si="50"/>
        <v>825</v>
      </c>
      <c r="L143" s="99">
        <v>4</v>
      </c>
      <c r="M143" s="97">
        <f>F143/V143*60</f>
        <v>2935.462184873948</v>
      </c>
      <c r="N143" s="98">
        <f>M143/L143</f>
        <v>733.865546218487</v>
      </c>
      <c r="O143" s="100">
        <f>L143-I143</f>
        <v>0</v>
      </c>
      <c r="P143" s="101">
        <f>N143-K143</f>
        <v>-91.134453781513002</v>
      </c>
      <c r="Q143" s="102">
        <f>N143/K143</f>
        <v>0.88953399541634792</v>
      </c>
      <c r="R143" s="272"/>
      <c r="S143" s="1">
        <v>0.80416666666666659</v>
      </c>
      <c r="T143" s="2">
        <v>0.88680555555555551</v>
      </c>
      <c r="U143" s="103">
        <v>4.5166666666665201</v>
      </c>
      <c r="V143" s="104">
        <v>119.00000000000006</v>
      </c>
      <c r="W143" s="105"/>
      <c r="X143" s="106"/>
      <c r="Y143" s="264"/>
      <c r="Z143" s="265"/>
      <c r="AA143" s="110">
        <f>M143-J143</f>
        <v>-364.53781512605201</v>
      </c>
      <c r="AB143" s="102">
        <f>M143/J143</f>
        <v>0.88953399541634792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1">AVERAGE(I141:I156)</f>
        <v>3.6666666666666665</v>
      </c>
      <c r="J157" s="137">
        <f t="shared" si="51"/>
        <v>3200</v>
      </c>
      <c r="K157" s="138">
        <f t="shared" ref="K157" si="52">J157/I157</f>
        <v>872.72727272727275</v>
      </c>
      <c r="L157" s="136">
        <f t="shared" ref="L157:M157" si="53">AVERAGE(L141:L156)</f>
        <v>3.6666666666666665</v>
      </c>
      <c r="M157" s="137">
        <f t="shared" si="53"/>
        <v>2837.1523734259004</v>
      </c>
      <c r="N157" s="138">
        <f>M157/L157</f>
        <v>773.76882911615462</v>
      </c>
      <c r="O157" s="139">
        <f>L157-I157</f>
        <v>0</v>
      </c>
      <c r="P157" s="140">
        <f>N157-K157</f>
        <v>-98.958443611118128</v>
      </c>
      <c r="Q157" s="141">
        <f>N157/K157</f>
        <v>0.88661011669559386</v>
      </c>
      <c r="R157" s="273"/>
      <c r="S157" s="142">
        <f>S141</f>
        <v>0.70833333333333337</v>
      </c>
      <c r="T157" s="143">
        <f>INDEX(T141:T156,COUNTA(T141:T156))</f>
        <v>0.88680555555555551</v>
      </c>
      <c r="U157" s="144"/>
      <c r="V157" s="155"/>
      <c r="W157" s="88"/>
      <c r="X157" s="90"/>
      <c r="Y157" s="260"/>
      <c r="Z157" s="261"/>
      <c r="AA157" s="156">
        <f>M157-J157</f>
        <v>-362.84762657409965</v>
      </c>
      <c r="AB157" s="141">
        <f>M157/J157</f>
        <v>0.88661011669559386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1934</v>
      </c>
      <c r="G158" s="158">
        <f t="shared" ref="G158:G160" si="54">E158*F158</f>
        <v>43089.520000000004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2934.0075853350108</v>
      </c>
      <c r="N158" s="162">
        <f>M158/L158</f>
        <v>586.80151706700212</v>
      </c>
      <c r="O158" s="164">
        <f>L158-I158</f>
        <v>0</v>
      </c>
      <c r="P158" s="165">
        <f>N158-K158</f>
        <v>-73.198482932997877</v>
      </c>
      <c r="Q158" s="151">
        <f>N158/K158</f>
        <v>0.88909320767727595</v>
      </c>
      <c r="R158" s="271">
        <f>Q174</f>
        <v>0.88923584652266441</v>
      </c>
      <c r="S158" s="166">
        <v>0.70864583333333331</v>
      </c>
      <c r="T158" s="167">
        <v>0.73611111111111116</v>
      </c>
      <c r="U158" s="168"/>
      <c r="V158" s="169">
        <v>39.550000000000111</v>
      </c>
      <c r="W158" s="172"/>
      <c r="X158" s="150"/>
      <c r="Y158" s="274"/>
      <c r="Z158" s="275"/>
      <c r="AA158" s="108">
        <f>M158-J158</f>
        <v>-365.99241466498916</v>
      </c>
      <c r="AB158" s="151">
        <f>M158/J158</f>
        <v>0.88909320767727607</v>
      </c>
      <c r="AC158" s="276">
        <f>AB174</f>
        <v>0.88923584652266441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1241</v>
      </c>
      <c r="G159" s="94">
        <f t="shared" si="54"/>
        <v>22561.38</v>
      </c>
      <c r="H159" s="95"/>
      <c r="I159" s="96">
        <v>4</v>
      </c>
      <c r="J159" s="97">
        <v>3300</v>
      </c>
      <c r="K159" s="98">
        <f t="shared" ref="K159:K197" si="55">J159/I159</f>
        <v>825</v>
      </c>
      <c r="L159" s="99">
        <v>4</v>
      </c>
      <c r="M159" s="97">
        <f>F159/V159*60</f>
        <v>2933.4208798424138</v>
      </c>
      <c r="N159" s="98">
        <f>M159/L159</f>
        <v>733.35521996060345</v>
      </c>
      <c r="O159" s="100">
        <f>L159-I159</f>
        <v>0</v>
      </c>
      <c r="P159" s="101">
        <f>N159-K159</f>
        <v>-91.644780039396551</v>
      </c>
      <c r="Q159" s="102">
        <f>N159/K159</f>
        <v>0.88891541813406483</v>
      </c>
      <c r="R159" s="272"/>
      <c r="S159" s="1">
        <v>0.74027777777777781</v>
      </c>
      <c r="T159" s="2">
        <v>0.75790509259259264</v>
      </c>
      <c r="U159" s="103">
        <v>5.9999999999999787</v>
      </c>
      <c r="V159" s="104">
        <v>25.383333333333358</v>
      </c>
      <c r="W159" s="105"/>
      <c r="X159" s="106"/>
      <c r="Y159" s="264"/>
      <c r="Z159" s="265"/>
      <c r="AA159" s="110">
        <f>M159-J159</f>
        <v>-366.5791201575862</v>
      </c>
      <c r="AB159" s="102">
        <f>M159/J159</f>
        <v>0.88891541813406483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9153</v>
      </c>
      <c r="G160" s="94">
        <f t="shared" si="54"/>
        <v>152488.98000000001</v>
      </c>
      <c r="H160" s="95"/>
      <c r="I160" s="96">
        <v>4</v>
      </c>
      <c r="J160" s="97">
        <v>3300</v>
      </c>
      <c r="K160" s="98">
        <f t="shared" si="55"/>
        <v>825</v>
      </c>
      <c r="L160" s="99">
        <v>4</v>
      </c>
      <c r="M160" s="97">
        <f>F160/V160*60</f>
        <v>2936.0064153969529</v>
      </c>
      <c r="N160" s="98">
        <f>M160/L160</f>
        <v>734.00160384923822</v>
      </c>
      <c r="O160" s="100">
        <f>L160-I160</f>
        <v>0</v>
      </c>
      <c r="P160" s="101">
        <f>N160-K160</f>
        <v>-90.998396150761778</v>
      </c>
      <c r="Q160" s="102">
        <f>N160/K160</f>
        <v>0.88969891375665244</v>
      </c>
      <c r="R160" s="272"/>
      <c r="S160" s="1">
        <v>0.76111111111111107</v>
      </c>
      <c r="T160" s="2">
        <v>0.89100694444444439</v>
      </c>
      <c r="U160" s="103">
        <v>4.6166666666665357</v>
      </c>
      <c r="V160" s="104">
        <v>187.04999999999998</v>
      </c>
      <c r="W160" s="105"/>
      <c r="X160" s="106"/>
      <c r="Y160" s="264"/>
      <c r="Z160" s="265"/>
      <c r="AA160" s="110">
        <f>M160-J160</f>
        <v>-363.99358460304711</v>
      </c>
      <c r="AB160" s="102">
        <f>M160/J160</f>
        <v>0.88969891375665244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56">AVERAGE(I158:I173)</f>
        <v>4.333333333333333</v>
      </c>
      <c r="J174" s="137">
        <f t="shared" si="56"/>
        <v>3300</v>
      </c>
      <c r="K174" s="138">
        <f t="shared" ref="K174" si="57">J174/I174</f>
        <v>761.53846153846155</v>
      </c>
      <c r="L174" s="136">
        <f t="shared" ref="L174:M174" si="58">AVERAGE(L158:L173)</f>
        <v>4.333333333333333</v>
      </c>
      <c r="M174" s="137">
        <f t="shared" si="58"/>
        <v>2934.4782935247927</v>
      </c>
      <c r="N174" s="138">
        <f>M174/L174</f>
        <v>677.1872985057214</v>
      </c>
      <c r="O174" s="139">
        <f>L174-I174</f>
        <v>0</v>
      </c>
      <c r="P174" s="140">
        <f>N174-K174</f>
        <v>-84.351163032740146</v>
      </c>
      <c r="Q174" s="141">
        <f>N174/K174</f>
        <v>0.88923584652266441</v>
      </c>
      <c r="R174" s="273"/>
      <c r="S174" s="142">
        <f>S158</f>
        <v>0.70864583333333331</v>
      </c>
      <c r="T174" s="143">
        <f>INDEX(T158:T173,COUNTA(T158:T173))</f>
        <v>0.89100694444444439</v>
      </c>
      <c r="U174" s="144"/>
      <c r="V174" s="155"/>
      <c r="W174" s="88"/>
      <c r="X174" s="90"/>
      <c r="Y174" s="260"/>
      <c r="Z174" s="261"/>
      <c r="AA174" s="156">
        <f>M174-J174</f>
        <v>-365.52170647520734</v>
      </c>
      <c r="AB174" s="141">
        <f>M174/J174</f>
        <v>0.88923584652266441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1272</v>
      </c>
      <c r="G175" s="158">
        <f t="shared" ref="G175:G178" si="59">E175*F175</f>
        <v>17846.16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2671.6452742123747</v>
      </c>
      <c r="N175" s="162">
        <f>M175/L175</f>
        <v>890.54842473745828</v>
      </c>
      <c r="O175" s="164">
        <f>L175-I175</f>
        <v>0</v>
      </c>
      <c r="P175" s="165">
        <f>N175-K175</f>
        <v>-109.45157526254172</v>
      </c>
      <c r="Q175" s="151">
        <f>N175/K175</f>
        <v>0.89054842473745832</v>
      </c>
      <c r="R175" s="271">
        <f>Q191</f>
        <v>0.88228663225045878</v>
      </c>
      <c r="S175" s="166">
        <v>0.70863425925925927</v>
      </c>
      <c r="T175" s="167">
        <v>0.72847222222222219</v>
      </c>
      <c r="U175" s="168"/>
      <c r="V175" s="169">
        <v>28.566666666666602</v>
      </c>
      <c r="W175" s="172"/>
      <c r="X175" s="150"/>
      <c r="Y175" s="274"/>
      <c r="Z175" s="275"/>
      <c r="AA175" s="108">
        <f>M175-J175</f>
        <v>-328.35472578762528</v>
      </c>
      <c r="AB175" s="151">
        <f>M175/J175</f>
        <v>0.89054842473745821</v>
      </c>
      <c r="AC175" s="276">
        <f>AB191</f>
        <v>0.88228663225045889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2296</v>
      </c>
      <c r="G176" s="94">
        <f t="shared" si="59"/>
        <v>41741.279999999999</v>
      </c>
      <c r="H176" s="95"/>
      <c r="I176" s="96">
        <v>4</v>
      </c>
      <c r="J176" s="97">
        <v>3000</v>
      </c>
      <c r="K176" s="98">
        <f t="shared" si="55"/>
        <v>750</v>
      </c>
      <c r="L176" s="99">
        <v>4</v>
      </c>
      <c r="M176" s="97">
        <f>F176/V176*60</f>
        <v>2671.4932126696826</v>
      </c>
      <c r="N176" s="98">
        <f>M176/L176</f>
        <v>667.87330316742066</v>
      </c>
      <c r="O176" s="100">
        <f>L176-I176</f>
        <v>0</v>
      </c>
      <c r="P176" s="101">
        <f>N176-K176</f>
        <v>-82.126696832579341</v>
      </c>
      <c r="Q176" s="102">
        <f>N176/K176</f>
        <v>0.89049773755656092</v>
      </c>
      <c r="R176" s="272"/>
      <c r="S176" s="1">
        <v>0.73918981481481483</v>
      </c>
      <c r="T176" s="2">
        <v>0.77500000000000002</v>
      </c>
      <c r="U176" s="103">
        <v>15.433333333333401</v>
      </c>
      <c r="V176" s="104">
        <v>51.566666666666677</v>
      </c>
      <c r="W176" s="105"/>
      <c r="X176" s="106"/>
      <c r="Y176" s="264"/>
      <c r="Z176" s="265"/>
      <c r="AA176" s="110">
        <f>M176-J176</f>
        <v>-328.50678733031737</v>
      </c>
      <c r="AB176" s="102">
        <f>M176/J176</f>
        <v>0.89049773755656092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5610</v>
      </c>
      <c r="G177" s="94">
        <f t="shared" si="59"/>
        <v>80110.8</v>
      </c>
      <c r="H177" s="95">
        <v>2</v>
      </c>
      <c r="I177" s="96">
        <v>3</v>
      </c>
      <c r="J177" s="97">
        <v>3600</v>
      </c>
      <c r="K177" s="98">
        <f t="shared" si="55"/>
        <v>1200</v>
      </c>
      <c r="L177" s="99">
        <v>3</v>
      </c>
      <c r="M177" s="97">
        <f>F177/V177*60</f>
        <v>3101.8276762402052</v>
      </c>
      <c r="N177" s="98">
        <f>M177/L177</f>
        <v>1033.9425587467351</v>
      </c>
      <c r="O177" s="100">
        <f>L177-I177</f>
        <v>0</v>
      </c>
      <c r="P177" s="101">
        <f>N177-K177</f>
        <v>-166.05744125326487</v>
      </c>
      <c r="Q177" s="102">
        <f>N177/K177</f>
        <v>0.86161879895561266</v>
      </c>
      <c r="R177" s="272"/>
      <c r="S177" s="1">
        <v>0.78575231481481478</v>
      </c>
      <c r="T177" s="2">
        <v>0.86111111111111116</v>
      </c>
      <c r="U177" s="103">
        <v>15.483333333333249</v>
      </c>
      <c r="V177" s="104">
        <v>108.51666666666679</v>
      </c>
      <c r="W177" s="105">
        <v>0.86111111111111116</v>
      </c>
      <c r="X177" s="106">
        <v>0.91180555555555542</v>
      </c>
      <c r="Y177" s="264"/>
      <c r="Z177" s="265"/>
      <c r="AA177" s="110">
        <f>M177-J177</f>
        <v>-498.17232375979484</v>
      </c>
      <c r="AB177" s="102">
        <f>M177/J177</f>
        <v>0.86161879895561255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7758</v>
      </c>
      <c r="G178" s="94">
        <f t="shared" si="59"/>
        <v>108844.73999999999</v>
      </c>
      <c r="H178" s="95"/>
      <c r="I178" s="96">
        <v>3</v>
      </c>
      <c r="J178" s="97">
        <v>3000</v>
      </c>
      <c r="K178" s="98">
        <f t="shared" si="55"/>
        <v>1000</v>
      </c>
      <c r="L178" s="99">
        <v>3</v>
      </c>
      <c r="M178" s="97">
        <f>F178/V178*60</f>
        <v>2671.8454032335189</v>
      </c>
      <c r="N178" s="98">
        <f>M178/L178</f>
        <v>890.61513441117302</v>
      </c>
      <c r="O178" s="100">
        <f>L178-I178</f>
        <v>0</v>
      </c>
      <c r="P178" s="101">
        <f>N178-K178</f>
        <v>-109.38486558882698</v>
      </c>
      <c r="Q178" s="102">
        <f>N178/K178</f>
        <v>0.89061513441117302</v>
      </c>
      <c r="R178" s="272"/>
      <c r="S178" s="1">
        <v>0.91180555555555542</v>
      </c>
      <c r="T178" s="2">
        <v>1.0327893518518518</v>
      </c>
      <c r="U178" s="103">
        <v>72.999999999999744</v>
      </c>
      <c r="V178" s="104">
        <v>174.21666666666684</v>
      </c>
      <c r="W178" s="105"/>
      <c r="X178" s="106"/>
      <c r="Y178" s="264"/>
      <c r="Z178" s="265"/>
      <c r="AA178" s="110">
        <f>M178-J178</f>
        <v>-328.15459676648106</v>
      </c>
      <c r="AB178" s="102">
        <f>M178/J178</f>
        <v>0.89061513441117302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0">AVERAGE(I175:I190)</f>
        <v>3.25</v>
      </c>
      <c r="J191" s="137">
        <f t="shared" si="60"/>
        <v>3150</v>
      </c>
      <c r="K191" s="138">
        <f t="shared" ref="K191" si="61">J191/I191</f>
        <v>969.23076923076928</v>
      </c>
      <c r="L191" s="136">
        <f t="shared" ref="L191:M191" si="62">AVERAGE(L175:L190)</f>
        <v>3.25</v>
      </c>
      <c r="M191" s="137">
        <f t="shared" si="62"/>
        <v>2779.2028915889455</v>
      </c>
      <c r="N191" s="138">
        <f t="shared" ref="N191:N197" si="63">M191/L191</f>
        <v>855.13935125813703</v>
      </c>
      <c r="O191" s="139">
        <f t="shared" ref="O191:O197" si="64">L191-I191</f>
        <v>0</v>
      </c>
      <c r="P191" s="140">
        <f t="shared" ref="P191:P197" si="65">N191-K191</f>
        <v>-114.09141797263226</v>
      </c>
      <c r="Q191" s="141">
        <f t="shared" ref="Q191:Q197" si="66">N191/K191</f>
        <v>0.88228663225045878</v>
      </c>
      <c r="R191" s="273"/>
      <c r="S191" s="142">
        <f>S175</f>
        <v>0.70863425925925927</v>
      </c>
      <c r="T191" s="143">
        <f>INDEX(T175:T190,COUNTA(T175:T190))</f>
        <v>1.0327893518518518</v>
      </c>
      <c r="U191" s="144"/>
      <c r="V191" s="155"/>
      <c r="W191" s="88"/>
      <c r="X191" s="90"/>
      <c r="Y191" s="260"/>
      <c r="Z191" s="261"/>
      <c r="AA191" s="156">
        <f t="shared" ref="AA191:AA197" si="67">M191-J191</f>
        <v>-370.79710841105452</v>
      </c>
      <c r="AB191" s="141">
        <f t="shared" ref="AB191:AB197" si="68">M191/J191</f>
        <v>0.88228663225045889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1140</v>
      </c>
      <c r="G192" s="158">
        <f t="shared" ref="G192:G197" si="69">E192*F192</f>
        <v>20725.2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0">F192/V192*60</f>
        <v>3106.7373202119788</v>
      </c>
      <c r="N192" s="162">
        <f t="shared" si="63"/>
        <v>1035.5791067373264</v>
      </c>
      <c r="O192" s="164">
        <f t="shared" si="64"/>
        <v>0</v>
      </c>
      <c r="P192" s="165">
        <f t="shared" si="65"/>
        <v>-164.42089326267364</v>
      </c>
      <c r="Q192" s="151">
        <f t="shared" si="66"/>
        <v>0.86298258894777191</v>
      </c>
      <c r="R192" s="271">
        <f>Q208</f>
        <v>0.86812910677297173</v>
      </c>
      <c r="S192" s="166">
        <v>0.70833333333333337</v>
      </c>
      <c r="T192" s="167">
        <v>0.72362268518518513</v>
      </c>
      <c r="U192" s="168"/>
      <c r="V192" s="169">
        <v>22.016666666666538</v>
      </c>
      <c r="W192" s="167"/>
      <c r="X192" s="170"/>
      <c r="Y192" s="274"/>
      <c r="Z192" s="275"/>
      <c r="AA192" s="173">
        <f t="shared" si="67"/>
        <v>-493.26267978802116</v>
      </c>
      <c r="AB192" s="151">
        <f t="shared" si="68"/>
        <v>0.86298258894777191</v>
      </c>
      <c r="AC192" s="276">
        <f>AB208</f>
        <v>0.86812910677297173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1770</v>
      </c>
      <c r="G193" s="94">
        <f t="shared" si="69"/>
        <v>32178.6</v>
      </c>
      <c r="H193" s="95"/>
      <c r="I193" s="96">
        <v>3</v>
      </c>
      <c r="J193" s="97">
        <v>3600</v>
      </c>
      <c r="K193" s="98">
        <f t="shared" si="55"/>
        <v>1200</v>
      </c>
      <c r="L193" s="99">
        <v>3</v>
      </c>
      <c r="M193" s="97">
        <f t="shared" si="70"/>
        <v>3103.7506088650739</v>
      </c>
      <c r="N193" s="98">
        <f t="shared" si="63"/>
        <v>1034.5835362883579</v>
      </c>
      <c r="O193" s="100">
        <f t="shared" si="64"/>
        <v>0</v>
      </c>
      <c r="P193" s="101">
        <f t="shared" si="65"/>
        <v>-165.41646371164211</v>
      </c>
      <c r="Q193" s="102">
        <f t="shared" si="66"/>
        <v>0.86215294690696487</v>
      </c>
      <c r="R193" s="272"/>
      <c r="S193" s="1">
        <v>0.73402777777777772</v>
      </c>
      <c r="T193" s="2">
        <v>0.75778935185185181</v>
      </c>
      <c r="U193" s="103">
        <v>14.983333333333331</v>
      </c>
      <c r="V193" s="104">
        <v>34.216666666666683</v>
      </c>
      <c r="W193" s="105"/>
      <c r="X193" s="112"/>
      <c r="Y193" s="264"/>
      <c r="Z193" s="265"/>
      <c r="AA193" s="174">
        <f t="shared" si="67"/>
        <v>-496.2493911349261</v>
      </c>
      <c r="AB193" s="102">
        <f t="shared" si="68"/>
        <v>0.86215294690696498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2912</v>
      </c>
      <c r="G194" s="94">
        <f t="shared" si="69"/>
        <v>72275.839999999997</v>
      </c>
      <c r="H194" s="95"/>
      <c r="I194" s="96">
        <v>4</v>
      </c>
      <c r="J194" s="97">
        <v>3300</v>
      </c>
      <c r="K194" s="98">
        <f t="shared" si="55"/>
        <v>825</v>
      </c>
      <c r="L194" s="99">
        <v>4</v>
      </c>
      <c r="M194" s="97">
        <f t="shared" si="70"/>
        <v>2903.9335180055364</v>
      </c>
      <c r="N194" s="98">
        <f t="shared" si="63"/>
        <v>725.98337950138409</v>
      </c>
      <c r="O194" s="100">
        <f t="shared" si="64"/>
        <v>0</v>
      </c>
      <c r="P194" s="101">
        <f t="shared" si="65"/>
        <v>-99.016620498615907</v>
      </c>
      <c r="Q194" s="102">
        <f t="shared" si="66"/>
        <v>0.87997985394107159</v>
      </c>
      <c r="R194" s="272"/>
      <c r="S194" s="1">
        <v>0.76805555555555549</v>
      </c>
      <c r="T194" s="2">
        <v>0.80983796296296295</v>
      </c>
      <c r="U194" s="103">
        <v>14.783333333333299</v>
      </c>
      <c r="V194" s="104">
        <v>60.166666666666742</v>
      </c>
      <c r="W194" s="105"/>
      <c r="X194" s="112"/>
      <c r="Y194" s="264"/>
      <c r="Z194" s="265"/>
      <c r="AA194" s="174">
        <f t="shared" si="67"/>
        <v>-396.06648199446363</v>
      </c>
      <c r="AB194" s="102">
        <f t="shared" si="68"/>
        <v>0.87997985394107159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2467</v>
      </c>
      <c r="G195" s="94">
        <f t="shared" si="69"/>
        <v>61749.01</v>
      </c>
      <c r="H195" s="95"/>
      <c r="I195" s="96">
        <v>4</v>
      </c>
      <c r="J195" s="97">
        <v>3300</v>
      </c>
      <c r="K195" s="98">
        <f t="shared" si="55"/>
        <v>825</v>
      </c>
      <c r="L195" s="99">
        <v>4</v>
      </c>
      <c r="M195" s="97">
        <f t="shared" si="70"/>
        <v>2907.1031096563061</v>
      </c>
      <c r="N195" s="98">
        <f t="shared" si="63"/>
        <v>726.77577741407652</v>
      </c>
      <c r="O195" s="100">
        <f t="shared" si="64"/>
        <v>0</v>
      </c>
      <c r="P195" s="101">
        <f t="shared" si="65"/>
        <v>-98.224222585923485</v>
      </c>
      <c r="Q195" s="102">
        <f t="shared" si="66"/>
        <v>0.88094033625948664</v>
      </c>
      <c r="R195" s="272"/>
      <c r="S195" s="1">
        <v>0.82019675925925928</v>
      </c>
      <c r="T195" s="2">
        <v>0.85555555555555551</v>
      </c>
      <c r="U195" s="103">
        <v>14.916666666666707</v>
      </c>
      <c r="V195" s="104">
        <v>50.916666666666579</v>
      </c>
      <c r="W195" s="105">
        <v>0.85555555555555551</v>
      </c>
      <c r="X195" s="106">
        <v>0.90788194444444448</v>
      </c>
      <c r="Y195" s="264"/>
      <c r="Z195" s="265"/>
      <c r="AA195" s="174">
        <f t="shared" si="67"/>
        <v>-392.89689034369394</v>
      </c>
      <c r="AB195" s="102">
        <f t="shared" si="68"/>
        <v>0.88094033625948664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2933</v>
      </c>
      <c r="G196" s="94">
        <f t="shared" si="69"/>
        <v>53321.94</v>
      </c>
      <c r="H196" s="112"/>
      <c r="I196" s="96">
        <v>3</v>
      </c>
      <c r="J196" s="97">
        <v>3600</v>
      </c>
      <c r="K196" s="98">
        <f t="shared" si="55"/>
        <v>1200</v>
      </c>
      <c r="L196" s="113">
        <v>3</v>
      </c>
      <c r="M196" s="97">
        <f t="shared" si="70"/>
        <v>3106.4430714916207</v>
      </c>
      <c r="N196" s="98">
        <f t="shared" si="63"/>
        <v>1035.4810238305402</v>
      </c>
      <c r="O196" s="100">
        <f t="shared" si="64"/>
        <v>0</v>
      </c>
      <c r="P196" s="101">
        <f t="shared" si="65"/>
        <v>-164.51897616945985</v>
      </c>
      <c r="Q196" s="102">
        <f t="shared" si="66"/>
        <v>0.86290085319211685</v>
      </c>
      <c r="R196" s="272"/>
      <c r="S196" s="1">
        <v>0.90788194444444448</v>
      </c>
      <c r="T196" s="2">
        <v>0.94722222222222219</v>
      </c>
      <c r="U196" s="103">
        <v>75.350000000000108</v>
      </c>
      <c r="V196" s="104">
        <v>56.649999999999906</v>
      </c>
      <c r="W196" s="105"/>
      <c r="X196" s="106"/>
      <c r="Y196" s="264"/>
      <c r="Z196" s="265"/>
      <c r="AA196" s="174">
        <f t="shared" si="67"/>
        <v>-493.55692850837931</v>
      </c>
      <c r="AB196" s="102">
        <f t="shared" si="68"/>
        <v>0.86290085319211685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5466</v>
      </c>
      <c r="G197" s="114">
        <f t="shared" si="69"/>
        <v>78054.48</v>
      </c>
      <c r="H197" s="115"/>
      <c r="I197" s="96">
        <v>3</v>
      </c>
      <c r="J197" s="97">
        <v>3600</v>
      </c>
      <c r="K197" s="98">
        <f t="shared" si="55"/>
        <v>1200</v>
      </c>
      <c r="L197" s="99">
        <v>3</v>
      </c>
      <c r="M197" s="97">
        <f t="shared" si="70"/>
        <v>3102.7436140018904</v>
      </c>
      <c r="N197" s="98">
        <f t="shared" si="63"/>
        <v>1034.2478713339635</v>
      </c>
      <c r="O197" s="100">
        <f t="shared" si="64"/>
        <v>0</v>
      </c>
      <c r="P197" s="101">
        <f t="shared" si="65"/>
        <v>-165.75212866603647</v>
      </c>
      <c r="Q197" s="102">
        <f t="shared" si="66"/>
        <v>0.8618732261116363</v>
      </c>
      <c r="R197" s="272"/>
      <c r="S197" s="1">
        <v>0.95784722222222218</v>
      </c>
      <c r="T197" s="2">
        <v>1.03125</v>
      </c>
      <c r="U197" s="103">
        <v>15.299999999999994</v>
      </c>
      <c r="V197" s="104">
        <v>105.70000000000006</v>
      </c>
      <c r="W197" s="105"/>
      <c r="X197" s="3"/>
      <c r="Y197" s="264"/>
      <c r="Z197" s="265"/>
      <c r="AA197" s="174">
        <f t="shared" si="67"/>
        <v>-497.25638599810964</v>
      </c>
      <c r="AB197" s="102">
        <f t="shared" si="68"/>
        <v>0.86187322611163619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1">AVERAGE(I192:I207)</f>
        <v>3.3333333333333335</v>
      </c>
      <c r="J208" s="137">
        <f t="shared" si="71"/>
        <v>3500</v>
      </c>
      <c r="K208" s="138">
        <f t="shared" ref="K208" si="72">J208/I208</f>
        <v>1050</v>
      </c>
      <c r="L208" s="136">
        <f t="shared" ref="L208:M208" si="73">AVERAGE(L192:L207)</f>
        <v>3.3333333333333335</v>
      </c>
      <c r="M208" s="137">
        <f t="shared" si="73"/>
        <v>3038.4518737054009</v>
      </c>
      <c r="N208" s="138">
        <f>M208/L208</f>
        <v>911.53556211162027</v>
      </c>
      <c r="O208" s="139">
        <f>L208-I208</f>
        <v>0</v>
      </c>
      <c r="P208" s="140">
        <f>N208-K208</f>
        <v>-138.46443788837973</v>
      </c>
      <c r="Q208" s="141">
        <f>N208/K208</f>
        <v>0.86812910677297173</v>
      </c>
      <c r="R208" s="273"/>
      <c r="S208" s="142">
        <f>S192</f>
        <v>0.70833333333333337</v>
      </c>
      <c r="T208" s="143">
        <f>INDEX(T192:T207,COUNTA(T192:T207))</f>
        <v>1.03125</v>
      </c>
      <c r="U208" s="144"/>
      <c r="V208" s="155"/>
      <c r="W208" s="134"/>
      <c r="X208" s="138"/>
      <c r="Y208" s="260"/>
      <c r="Z208" s="261"/>
      <c r="AA208" s="176">
        <f>M208-J208</f>
        <v>-461.54812629459911</v>
      </c>
      <c r="AB208" s="141">
        <f>M208/J208</f>
        <v>0.86812910677297173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134" priority="1" operator="greaterThan">
      <formula>0</formula>
    </cfRule>
  </conditionalFormatting>
  <conditionalFormatting sqref="P5:P208 AA5:AA208">
    <cfRule type="cellIs" dxfId="133" priority="4" operator="lessThan">
      <formula>0</formula>
    </cfRule>
  </conditionalFormatting>
  <conditionalFormatting sqref="Q5:Q208 AB5:AB208">
    <cfRule type="cellIs" dxfId="132" priority="2" operator="greaterThan">
      <formula>1</formula>
    </cfRule>
    <cfRule type="cellIs" dxfId="131" priority="3" operator="lessThan">
      <formula>0.8</formula>
    </cfRule>
  </conditionalFormatting>
  <conditionalFormatting sqref="AC5:AC23 R5:R208 AC124:AC129">
    <cfRule type="cellIs" dxfId="130" priority="5" operator="lessThan">
      <formula>0.8</formula>
    </cfRule>
  </conditionalFormatting>
  <conditionalFormatting sqref="AC29:AC37">
    <cfRule type="cellIs" dxfId="129" priority="15" operator="lessThan">
      <formula>0.8</formula>
    </cfRule>
  </conditionalFormatting>
  <conditionalFormatting sqref="AC39:AC44">
    <cfRule type="cellIs" dxfId="128" priority="14" operator="lessThan">
      <formula>0.8</formula>
    </cfRule>
  </conditionalFormatting>
  <conditionalFormatting sqref="AC56:AC61">
    <cfRule type="cellIs" dxfId="127" priority="8" operator="lessThan">
      <formula>0.8</formula>
    </cfRule>
  </conditionalFormatting>
  <conditionalFormatting sqref="AC73">
    <cfRule type="cellIs" dxfId="126" priority="13" operator="lessThan">
      <formula>0.8</formula>
    </cfRule>
  </conditionalFormatting>
  <conditionalFormatting sqref="AC90">
    <cfRule type="cellIs" dxfId="125" priority="7" operator="lessThan">
      <formula>0.8</formula>
    </cfRule>
  </conditionalFormatting>
  <conditionalFormatting sqref="AC107:AC112">
    <cfRule type="cellIs" dxfId="124" priority="6" operator="lessThan">
      <formula>0.8</formula>
    </cfRule>
  </conditionalFormatting>
  <conditionalFormatting sqref="AC141">
    <cfRule type="cellIs" dxfId="123" priority="12" operator="lessThan">
      <formula>0.8</formula>
    </cfRule>
  </conditionalFormatting>
  <conditionalFormatting sqref="AC158">
    <cfRule type="cellIs" dxfId="122" priority="11" operator="lessThan">
      <formula>0.8</formula>
    </cfRule>
  </conditionalFormatting>
  <conditionalFormatting sqref="AC175">
    <cfRule type="cellIs" dxfId="121" priority="10" operator="lessThan">
      <formula>0.8</formula>
    </cfRule>
  </conditionalFormatting>
  <conditionalFormatting sqref="AC192:AC197">
    <cfRule type="cellIs" dxfId="120" priority="9" operator="lessThan">
      <formula>0.8</formula>
    </cfRule>
  </conditionalFormatting>
  <dataValidations count="1">
    <dataValidation type="list" allowBlank="1" showInputMessage="1" showErrorMessage="1" sqref="Y5:Z208" xr:uid="{8027892F-BDA7-4237-8392-0F188D18BB76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D5ED-AEFE-4474-A97F-60E3CA6D847D}">
  <sheetPr codeName="工作表12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R22" sqref="P22:X38"/>
      <selection pane="bottomLeft" activeCell="K26" sqref="K26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98365</v>
      </c>
      <c r="E1" s="76" t="s">
        <v>3</v>
      </c>
      <c r="F1" s="77">
        <f>SUM(G5:G157)</f>
        <v>4728139.9900000021</v>
      </c>
      <c r="G1" s="78" t="s">
        <v>73</v>
      </c>
      <c r="H1" s="79">
        <f>L21+L38+L55+L72+L89+L106+L123+L140+L157</f>
        <v>167.8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45965</v>
      </c>
      <c r="B2" s="323"/>
      <c r="C2" s="81" t="s">
        <v>34</v>
      </c>
      <c r="D2" s="82">
        <f>AVERAGE(N21,N38,N55,N72,N89,N106,N123,N140,N157)</f>
        <v>155.81556139316783</v>
      </c>
      <c r="E2" s="82" t="s">
        <v>80</v>
      </c>
      <c r="F2" s="83">
        <f>F1/D1</f>
        <v>48.067300259238571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3738</v>
      </c>
      <c r="G5" s="158">
        <f t="shared" ref="G5:G6" si="0">E5*F5</f>
        <v>73638.599999999991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1077.4059247397918</v>
      </c>
      <c r="N5" s="162">
        <f>M5/L5</f>
        <v>82.877378826137829</v>
      </c>
      <c r="O5" s="178">
        <f>L5-I5</f>
        <v>0</v>
      </c>
      <c r="P5" s="179">
        <f>N5-K5</f>
        <v>-9.430313481554478</v>
      </c>
      <c r="Q5" s="131">
        <f>N5/K5</f>
        <v>0.89783827061649313</v>
      </c>
      <c r="R5" s="272">
        <f>Q21</f>
        <v>0.89000309753186868</v>
      </c>
      <c r="S5" s="166">
        <v>0.25</v>
      </c>
      <c r="T5" s="167">
        <v>0.39456018518518521</v>
      </c>
      <c r="U5" s="168"/>
      <c r="V5" s="169">
        <v>208.16666666666669</v>
      </c>
      <c r="W5" s="86"/>
      <c r="X5" s="87"/>
      <c r="Y5" s="274"/>
      <c r="Z5" s="275"/>
      <c r="AA5" s="108">
        <f>M5-J5</f>
        <v>-122.59407526020823</v>
      </c>
      <c r="AB5" s="109">
        <f>M5/J5</f>
        <v>0.89783827061649313</v>
      </c>
      <c r="AC5" s="289">
        <f>AB21</f>
        <v>0.89000309753186879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2891</v>
      </c>
      <c r="G6" s="94">
        <f t="shared" si="0"/>
        <v>86643.26999999999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2304.6058458813095</v>
      </c>
      <c r="N6" s="98">
        <f>M6/L6</f>
        <v>115.23029229406548</v>
      </c>
      <c r="O6" s="100">
        <f>L6-I6</f>
        <v>0</v>
      </c>
      <c r="P6" s="101">
        <f>N6-K6</f>
        <v>-14.769707705934522</v>
      </c>
      <c r="Q6" s="102">
        <f>N6/K6</f>
        <v>0.88638686380050369</v>
      </c>
      <c r="R6" s="272"/>
      <c r="S6" s="1">
        <v>0.50347222222222221</v>
      </c>
      <c r="T6" s="2">
        <v>0.55574074074074076</v>
      </c>
      <c r="U6" s="103">
        <v>57.999999999999957</v>
      </c>
      <c r="V6" s="104">
        <v>75.266666666666708</v>
      </c>
      <c r="W6" s="2"/>
      <c r="X6" s="106"/>
      <c r="Y6" s="264"/>
      <c r="Z6" s="265"/>
      <c r="AA6" s="110">
        <f>M6-J6</f>
        <v>-295.39415411869049</v>
      </c>
      <c r="AB6" s="111">
        <f>M6/J6</f>
        <v>0.88638686380050369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1691.0058853105506</v>
      </c>
      <c r="N21" s="138">
        <f>M21/L21</f>
        <v>102.4852051703364</v>
      </c>
      <c r="O21" s="139">
        <f>L21-I21</f>
        <v>0</v>
      </c>
      <c r="P21" s="140">
        <f>N21-K21</f>
        <v>-12.666309981178756</v>
      </c>
      <c r="Q21" s="141">
        <f>N21/K21</f>
        <v>0.89000309753186868</v>
      </c>
      <c r="R21" s="273"/>
      <c r="S21" s="142">
        <f>S5</f>
        <v>0.25</v>
      </c>
      <c r="T21" s="143">
        <f>INDEX(T5:T20,COUNTA(T5:T20))</f>
        <v>0.55574074074074076</v>
      </c>
      <c r="U21" s="144"/>
      <c r="V21" s="144"/>
      <c r="W21" s="145"/>
      <c r="X21" s="146"/>
      <c r="Y21" s="260"/>
      <c r="Z21" s="261"/>
      <c r="AA21" s="147">
        <f>M21-J21</f>
        <v>-208.99411468944936</v>
      </c>
      <c r="AB21" s="148">
        <f>M21/J21</f>
        <v>0.89000309753186879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5056</v>
      </c>
      <c r="G22" s="158">
        <f t="shared" ref="G22:G25" si="5">E22*F22</f>
        <v>287029.12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1773.3437256430236</v>
      </c>
      <c r="N22" s="162">
        <f>M22/L22</f>
        <v>70.933749025720942</v>
      </c>
      <c r="O22" s="164">
        <f>L22-I22</f>
        <v>0</v>
      </c>
      <c r="P22" s="165">
        <f>N22-K22</f>
        <v>-9.0662509742790576</v>
      </c>
      <c r="Q22" s="151">
        <f>N22/K22</f>
        <v>0.88667186282151178</v>
      </c>
      <c r="R22" s="271">
        <f>Q38</f>
        <v>0.8858505780108622</v>
      </c>
      <c r="S22" s="166">
        <v>0.16666666666666666</v>
      </c>
      <c r="T22" s="167">
        <v>0.28546296296296297</v>
      </c>
      <c r="U22" s="168"/>
      <c r="V22" s="169">
        <v>171.06666666666672</v>
      </c>
      <c r="W22" s="180"/>
      <c r="X22" s="162"/>
      <c r="Y22" s="274"/>
      <c r="Z22" s="275"/>
      <c r="AA22" s="108">
        <f>M22-J22</f>
        <v>-226.65627435697638</v>
      </c>
      <c r="AB22" s="151">
        <f>M22/J22</f>
        <v>0.88667186282151178</v>
      </c>
      <c r="AC22" s="349">
        <f>AB38</f>
        <v>0.8858505780108622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1470</v>
      </c>
      <c r="G23" s="94">
        <f t="shared" si="5"/>
        <v>76234.2</v>
      </c>
      <c r="H23" s="95"/>
      <c r="I23" s="96">
        <v>25</v>
      </c>
      <c r="J23" s="97">
        <v>2000</v>
      </c>
      <c r="K23" s="98">
        <f t="shared" ref="K23:K61" si="6">J23/I23</f>
        <v>80</v>
      </c>
      <c r="L23" s="99">
        <v>25</v>
      </c>
      <c r="M23" s="97">
        <f>F23/V23*60</f>
        <v>1759.8935816428325</v>
      </c>
      <c r="N23" s="98">
        <f>M23/L23</f>
        <v>70.395743265713293</v>
      </c>
      <c r="O23" s="100">
        <f>L23-I23</f>
        <v>0</v>
      </c>
      <c r="P23" s="101">
        <f>N23-K23</f>
        <v>-9.6042567342867073</v>
      </c>
      <c r="Q23" s="102">
        <f>N23/K23</f>
        <v>0.87994679082141614</v>
      </c>
      <c r="R23" s="272"/>
      <c r="S23" s="1">
        <v>0.28888888888888886</v>
      </c>
      <c r="T23" s="2">
        <v>0.32369212962962962</v>
      </c>
      <c r="U23" s="103">
        <v>4.9333333333332785</v>
      </c>
      <c r="V23" s="104">
        <v>50.116666666666696</v>
      </c>
      <c r="W23" s="105"/>
      <c r="X23" s="106"/>
      <c r="Y23" s="264"/>
      <c r="Z23" s="265"/>
      <c r="AA23" s="110">
        <f>M23-J23</f>
        <v>-240.10641835716751</v>
      </c>
      <c r="AB23" s="102">
        <f>M23/J23</f>
        <v>0.87994679082141625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5692</v>
      </c>
      <c r="G24" s="94">
        <f t="shared" si="5"/>
        <v>338787.84000000003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1780.7595376727211</v>
      </c>
      <c r="N24" s="98">
        <f>M24/L24</f>
        <v>71.230381506908842</v>
      </c>
      <c r="O24" s="100">
        <f>L24-I24</f>
        <v>0</v>
      </c>
      <c r="P24" s="101">
        <f>N24-K24</f>
        <v>-8.7696184930911585</v>
      </c>
      <c r="Q24" s="102">
        <f>N24/K24</f>
        <v>0.8903797688363605</v>
      </c>
      <c r="R24" s="272"/>
      <c r="S24" s="1">
        <v>0.32723379629629629</v>
      </c>
      <c r="T24" s="2">
        <v>0.46041666666666664</v>
      </c>
      <c r="U24" s="103">
        <v>5.0999999999999979</v>
      </c>
      <c r="V24" s="104">
        <v>191.7833333333333</v>
      </c>
      <c r="W24" s="105">
        <v>0.46041666666666664</v>
      </c>
      <c r="X24" s="106">
        <v>0.50001157407407404</v>
      </c>
      <c r="Y24" s="264"/>
      <c r="Z24" s="265"/>
      <c r="AA24" s="110">
        <f>M24-J24</f>
        <v>-219.24046232727892</v>
      </c>
      <c r="AB24" s="102">
        <f>M24/J24</f>
        <v>0.8903797688363605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2836</v>
      </c>
      <c r="G25" s="94">
        <f t="shared" si="5"/>
        <v>219336.24000000002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1772.8077791283204</v>
      </c>
      <c r="N25" s="98">
        <f>M25/L25</f>
        <v>70.91231116513282</v>
      </c>
      <c r="O25" s="100">
        <f>L25-I25</f>
        <v>0</v>
      </c>
      <c r="P25" s="101">
        <f>N25-K25</f>
        <v>-9.0876888348671798</v>
      </c>
      <c r="Q25" s="102">
        <f>N25/K25</f>
        <v>0.88640388956416027</v>
      </c>
      <c r="R25" s="272"/>
      <c r="S25" s="1">
        <v>0.50001157407407404</v>
      </c>
      <c r="T25" s="2">
        <v>0.56666666666666665</v>
      </c>
      <c r="U25" s="103">
        <v>57.016666666666652</v>
      </c>
      <c r="V25" s="104">
        <v>95.983333333333363</v>
      </c>
      <c r="W25" s="105"/>
      <c r="X25" s="106"/>
      <c r="Y25" s="264"/>
      <c r="Z25" s="265"/>
      <c r="AA25" s="110">
        <f>M25-J25</f>
        <v>-227.19222087167964</v>
      </c>
      <c r="AB25" s="102">
        <f>M25/J25</f>
        <v>0.88640388956416016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1771.7011560217245</v>
      </c>
      <c r="N38" s="138">
        <f t="shared" ref="N38:N43" si="10">M38/L38</f>
        <v>70.868046240868978</v>
      </c>
      <c r="O38" s="139">
        <f t="shared" ref="O38:O43" si="11">L38-I38</f>
        <v>0</v>
      </c>
      <c r="P38" s="140">
        <f t="shared" ref="P38:P43" si="12">N38-K38</f>
        <v>-9.1319537591310223</v>
      </c>
      <c r="Q38" s="141">
        <f t="shared" ref="Q38:Q43" si="13">N38/K38</f>
        <v>0.8858505780108622</v>
      </c>
      <c r="R38" s="273"/>
      <c r="S38" s="142">
        <f>S22</f>
        <v>0.16666666666666666</v>
      </c>
      <c r="T38" s="143">
        <f>INDEX(T22:T37,COUNTA(T22:T37))</f>
        <v>0.56666666666666665</v>
      </c>
      <c r="U38" s="144"/>
      <c r="V38" s="155"/>
      <c r="W38" s="134"/>
      <c r="X38" s="138"/>
      <c r="Y38" s="260"/>
      <c r="Z38" s="261"/>
      <c r="AA38" s="156">
        <f t="shared" ref="AA38:AA43" si="14">M38-J38</f>
        <v>-228.2988439782755</v>
      </c>
      <c r="AB38" s="141">
        <f t="shared" ref="AB38:AB43" si="15">M38/J38</f>
        <v>0.8858505780108622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4709</v>
      </c>
      <c r="G39" s="158">
        <f t="shared" ref="G39:G43" si="16">E39*F39</f>
        <v>269825.7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1590.8783783783781</v>
      </c>
      <c r="N39" s="162">
        <f t="shared" si="10"/>
        <v>63.635135135135123</v>
      </c>
      <c r="O39" s="164">
        <f t="shared" si="11"/>
        <v>0</v>
      </c>
      <c r="P39" s="165">
        <f t="shared" si="12"/>
        <v>-8.3648648648648773</v>
      </c>
      <c r="Q39" s="151">
        <f t="shared" si="13"/>
        <v>0.88382132132132118</v>
      </c>
      <c r="R39" s="271">
        <f>Q55</f>
        <v>0.88295797854886215</v>
      </c>
      <c r="S39" s="166">
        <v>0.16694444444444445</v>
      </c>
      <c r="T39" s="167">
        <v>0.2902777777777778</v>
      </c>
      <c r="U39" s="168"/>
      <c r="V39" s="169">
        <v>177.60000000000002</v>
      </c>
      <c r="W39" s="86"/>
      <c r="X39" s="87"/>
      <c r="Y39" s="274"/>
      <c r="Z39" s="275"/>
      <c r="AA39" s="108">
        <f t="shared" si="14"/>
        <v>-209.1216216216219</v>
      </c>
      <c r="AB39" s="151">
        <f t="shared" si="15"/>
        <v>0.88382132132132118</v>
      </c>
      <c r="AC39" s="349">
        <f>AB55</f>
        <v>0.88295797854886227</v>
      </c>
    </row>
    <row r="40" spans="1:29" ht="15.75" customHeight="1">
      <c r="A40" s="280"/>
      <c r="B40" s="152" t="s">
        <v>151</v>
      </c>
      <c r="C40" s="262" t="s">
        <v>218</v>
      </c>
      <c r="D40" s="263"/>
      <c r="E40" s="92">
        <v>57.73</v>
      </c>
      <c r="F40" s="103">
        <v>2435</v>
      </c>
      <c r="G40" s="94">
        <f t="shared" si="16"/>
        <v>140572.54999999999</v>
      </c>
      <c r="H40" s="95"/>
      <c r="I40" s="99">
        <v>22</v>
      </c>
      <c r="J40" s="97">
        <v>1800</v>
      </c>
      <c r="K40" s="98">
        <f t="shared" si="6"/>
        <v>81.818181818181813</v>
      </c>
      <c r="L40" s="99">
        <v>22</v>
      </c>
      <c r="M40" s="97">
        <f>F40/V40*60</f>
        <v>1591.2143764748594</v>
      </c>
      <c r="N40" s="98">
        <f t="shared" si="10"/>
        <v>72.327926203402697</v>
      </c>
      <c r="O40" s="100">
        <f t="shared" si="11"/>
        <v>0</v>
      </c>
      <c r="P40" s="101">
        <f t="shared" si="12"/>
        <v>-9.4902556147791159</v>
      </c>
      <c r="Q40" s="102">
        <f t="shared" si="13"/>
        <v>0.88400798693047744</v>
      </c>
      <c r="R40" s="272"/>
      <c r="S40" s="1">
        <v>0.29457175925925927</v>
      </c>
      <c r="T40" s="2">
        <v>0.35833333333333334</v>
      </c>
      <c r="U40" s="103">
        <v>6.183333333333314</v>
      </c>
      <c r="V40" s="104">
        <v>91.816666666666663</v>
      </c>
      <c r="W40" s="105"/>
      <c r="X40" s="106"/>
      <c r="Y40" s="264"/>
      <c r="Z40" s="265"/>
      <c r="AA40" s="110">
        <f t="shared" si="14"/>
        <v>-208.78562352514064</v>
      </c>
      <c r="AB40" s="102">
        <f t="shared" si="15"/>
        <v>0.88400798693047744</v>
      </c>
      <c r="AC40" s="291"/>
    </row>
    <row r="41" spans="1:29" ht="15.75" customHeight="1">
      <c r="A41" s="280"/>
      <c r="B41" s="152" t="s">
        <v>156</v>
      </c>
      <c r="C41" s="262" t="s">
        <v>199</v>
      </c>
      <c r="D41" s="263"/>
      <c r="E41" s="92">
        <v>57.3</v>
      </c>
      <c r="F41" s="103">
        <v>750</v>
      </c>
      <c r="G41" s="94">
        <f t="shared" si="16"/>
        <v>42975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1763.5532331809318</v>
      </c>
      <c r="N41" s="98">
        <f t="shared" si="10"/>
        <v>88.177661659046592</v>
      </c>
      <c r="O41" s="100">
        <f t="shared" si="11"/>
        <v>0</v>
      </c>
      <c r="P41" s="101">
        <f t="shared" si="12"/>
        <v>-11.822338340953408</v>
      </c>
      <c r="Q41" s="102">
        <f t="shared" si="13"/>
        <v>0.88177661659046591</v>
      </c>
      <c r="R41" s="272"/>
      <c r="S41" s="1">
        <v>0.36283564814814817</v>
      </c>
      <c r="T41" s="2">
        <v>0.38055555555555554</v>
      </c>
      <c r="U41" s="103">
        <v>6.4833333333333609</v>
      </c>
      <c r="V41" s="104">
        <v>25.516666666666605</v>
      </c>
      <c r="W41" s="105"/>
      <c r="X41" s="106"/>
      <c r="Y41" s="264"/>
      <c r="Z41" s="265"/>
      <c r="AA41" s="110">
        <f t="shared" si="14"/>
        <v>-236.44676681906822</v>
      </c>
      <c r="AB41" s="102">
        <f t="shared" si="15"/>
        <v>0.88177661659046591</v>
      </c>
      <c r="AC41" s="291"/>
    </row>
    <row r="42" spans="1:29" ht="15.75" customHeight="1">
      <c r="A42" s="280"/>
      <c r="B42" s="152" t="s">
        <v>159</v>
      </c>
      <c r="C42" s="262" t="s">
        <v>219</v>
      </c>
      <c r="D42" s="263"/>
      <c r="E42" s="92">
        <v>53.76</v>
      </c>
      <c r="F42" s="103">
        <v>3582</v>
      </c>
      <c r="G42" s="94">
        <f t="shared" si="16"/>
        <v>192568.32000000001</v>
      </c>
      <c r="H42" s="95"/>
      <c r="I42" s="99">
        <v>22</v>
      </c>
      <c r="J42" s="97">
        <v>2000</v>
      </c>
      <c r="K42" s="98">
        <f t="shared" si="6"/>
        <v>90.909090909090907</v>
      </c>
      <c r="L42" s="99">
        <v>22</v>
      </c>
      <c r="M42" s="97">
        <f>F42/V42*60</f>
        <v>1765.9819227608875</v>
      </c>
      <c r="N42" s="98">
        <f t="shared" si="10"/>
        <v>80.27190558004034</v>
      </c>
      <c r="O42" s="100">
        <f t="shared" si="11"/>
        <v>0</v>
      </c>
      <c r="P42" s="101">
        <f t="shared" si="12"/>
        <v>-10.637185329050567</v>
      </c>
      <c r="Q42" s="102">
        <f t="shared" si="13"/>
        <v>0.88299096138044375</v>
      </c>
      <c r="R42" s="272"/>
      <c r="S42" s="1">
        <v>0.38423611111111111</v>
      </c>
      <c r="T42" s="2">
        <v>0.46875</v>
      </c>
      <c r="U42" s="103">
        <v>5.3000000000000291</v>
      </c>
      <c r="V42" s="104">
        <v>121.7</v>
      </c>
      <c r="W42" s="105">
        <v>0.46875</v>
      </c>
      <c r="X42" s="106">
        <v>0.50902777777777775</v>
      </c>
      <c r="Y42" s="264"/>
      <c r="Z42" s="265"/>
      <c r="AA42" s="110">
        <f t="shared" si="14"/>
        <v>-234.01807723911247</v>
      </c>
      <c r="AB42" s="102">
        <f t="shared" si="15"/>
        <v>0.88299096138044375</v>
      </c>
      <c r="AC42" s="291"/>
    </row>
    <row r="43" spans="1:29" ht="15.75" customHeight="1">
      <c r="A43" s="281"/>
      <c r="B43" s="152" t="s">
        <v>159</v>
      </c>
      <c r="C43" s="262" t="s">
        <v>209</v>
      </c>
      <c r="D43" s="263"/>
      <c r="E43" s="92">
        <v>59.36</v>
      </c>
      <c r="F43" s="103">
        <v>1653</v>
      </c>
      <c r="G43" s="94">
        <f t="shared" si="16"/>
        <v>98122.08</v>
      </c>
      <c r="H43" s="112"/>
      <c r="I43" s="113">
        <v>20</v>
      </c>
      <c r="J43" s="97">
        <v>2000</v>
      </c>
      <c r="K43" s="98">
        <f t="shared" si="6"/>
        <v>100</v>
      </c>
      <c r="L43" s="113">
        <v>20</v>
      </c>
      <c r="M43" s="97">
        <f>F43/V43*60</f>
        <v>1764.7686832740217</v>
      </c>
      <c r="N43" s="98">
        <f t="shared" si="10"/>
        <v>88.238434163701086</v>
      </c>
      <c r="O43" s="100">
        <f t="shared" si="11"/>
        <v>0</v>
      </c>
      <c r="P43" s="101">
        <f t="shared" si="12"/>
        <v>-11.761565836298914</v>
      </c>
      <c r="Q43" s="102">
        <f t="shared" si="13"/>
        <v>0.88238434163701085</v>
      </c>
      <c r="R43" s="272"/>
      <c r="S43" s="1">
        <v>0.50902777777777775</v>
      </c>
      <c r="T43" s="2">
        <v>0.54805555555555552</v>
      </c>
      <c r="U43" s="103">
        <v>57.999999999999957</v>
      </c>
      <c r="V43" s="104">
        <v>56.199999999999989</v>
      </c>
      <c r="W43" s="105"/>
      <c r="X43" s="106"/>
      <c r="Y43" s="264"/>
      <c r="Z43" s="265"/>
      <c r="AA43" s="110">
        <f t="shared" si="14"/>
        <v>-235.23131672597833</v>
      </c>
      <c r="AB43" s="102">
        <f t="shared" si="15"/>
        <v>0.88238434163701085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21.8</v>
      </c>
      <c r="J55" s="137">
        <f t="shared" si="17"/>
        <v>1920</v>
      </c>
      <c r="K55" s="138">
        <f t="shared" ref="K55" si="18">J55/I55</f>
        <v>88.073394495412842</v>
      </c>
      <c r="L55" s="136">
        <f t="shared" ref="L55:M55" si="19">AVERAGE(L39:L54)</f>
        <v>21.8</v>
      </c>
      <c r="M55" s="137">
        <f t="shared" si="19"/>
        <v>1695.2793188138155</v>
      </c>
      <c r="N55" s="138">
        <f t="shared" ref="N55:N61" si="20">M55/L55</f>
        <v>77.765106367606208</v>
      </c>
      <c r="O55" s="139">
        <f t="shared" ref="O55:O61" si="21">L55-I55</f>
        <v>0</v>
      </c>
      <c r="P55" s="140">
        <f t="shared" ref="P55:P61" si="22">N55-K55</f>
        <v>-10.308288127806634</v>
      </c>
      <c r="Q55" s="141">
        <f t="shared" ref="Q55:Q61" si="23">N55/K55</f>
        <v>0.88295797854886215</v>
      </c>
      <c r="R55" s="273"/>
      <c r="S55" s="142">
        <f>S39</f>
        <v>0.16694444444444445</v>
      </c>
      <c r="T55" s="143">
        <f>INDEX(T39:T54,COUNTA(T39:T54))</f>
        <v>0.54805555555555552</v>
      </c>
      <c r="U55" s="144"/>
      <c r="V55" s="155"/>
      <c r="W55" s="187"/>
      <c r="X55" s="188"/>
      <c r="Y55" s="260"/>
      <c r="Z55" s="261"/>
      <c r="AA55" s="156">
        <f t="shared" ref="AA55:AA61" si="24">M55-J55</f>
        <v>-224.72068118618449</v>
      </c>
      <c r="AB55" s="141">
        <f t="shared" ref="AB55:AB61" si="25">M55/J55</f>
        <v>0.88295797854886227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2045</v>
      </c>
      <c r="G56" s="158">
        <f t="shared" ref="G56:G61" si="26">E56*F56</f>
        <v>121350.3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 t="shared" ref="M56:M61" si="27">F56/V56*60</f>
        <v>1763.7757546717771</v>
      </c>
      <c r="N56" s="162">
        <f t="shared" si="20"/>
        <v>73.490656444657375</v>
      </c>
      <c r="O56" s="164">
        <f t="shared" si="21"/>
        <v>0</v>
      </c>
      <c r="P56" s="165">
        <f t="shared" si="22"/>
        <v>-9.8426768886759533</v>
      </c>
      <c r="Q56" s="151">
        <f t="shared" si="23"/>
        <v>0.88188787733588858</v>
      </c>
      <c r="R56" s="271">
        <f>Q72</f>
        <v>0.882904707750366</v>
      </c>
      <c r="S56" s="166">
        <v>0.16696759259259258</v>
      </c>
      <c r="T56" s="167">
        <v>0.21527777777777779</v>
      </c>
      <c r="U56" s="168"/>
      <c r="V56" s="169">
        <v>69.566666666666691</v>
      </c>
      <c r="W56" s="167"/>
      <c r="X56" s="170"/>
      <c r="Y56" s="274"/>
      <c r="Z56" s="275"/>
      <c r="AA56" s="108">
        <f t="shared" si="24"/>
        <v>-236.22424532822288</v>
      </c>
      <c r="AB56" s="151">
        <f t="shared" si="25"/>
        <v>0.88188787733588858</v>
      </c>
      <c r="AC56" s="276">
        <f>AB72</f>
        <v>0.88290470775036611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4029</v>
      </c>
      <c r="G57" s="94">
        <f t="shared" si="26"/>
        <v>236381.43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 t="shared" si="27"/>
        <v>1772.2873900293257</v>
      </c>
      <c r="N57" s="98">
        <f t="shared" si="20"/>
        <v>73.845307917888576</v>
      </c>
      <c r="O57" s="100">
        <f t="shared" si="21"/>
        <v>0</v>
      </c>
      <c r="P57" s="101">
        <f t="shared" si="22"/>
        <v>-9.4880254154447528</v>
      </c>
      <c r="Q57" s="102">
        <f t="shared" si="23"/>
        <v>0.88614369501466295</v>
      </c>
      <c r="R57" s="272"/>
      <c r="S57" s="1">
        <v>0.21944444444444444</v>
      </c>
      <c r="T57" s="2">
        <v>0.31416666666666665</v>
      </c>
      <c r="U57" s="103">
        <v>5.9999999999999787</v>
      </c>
      <c r="V57" s="104">
        <v>136.39999999999998</v>
      </c>
      <c r="W57" s="105"/>
      <c r="X57" s="106"/>
      <c r="Y57" s="264"/>
      <c r="Z57" s="265"/>
      <c r="AA57" s="110">
        <f t="shared" si="24"/>
        <v>-227.71260997067429</v>
      </c>
      <c r="AB57" s="102">
        <f t="shared" si="25"/>
        <v>0.88614369501466284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2825</v>
      </c>
      <c r="G58" s="94">
        <f t="shared" si="26"/>
        <v>202128.75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 t="shared" si="27"/>
        <v>1764.3997224149894</v>
      </c>
      <c r="N58" s="98">
        <f t="shared" si="20"/>
        <v>73.516655100624561</v>
      </c>
      <c r="O58" s="100">
        <f t="shared" si="21"/>
        <v>0</v>
      </c>
      <c r="P58" s="101">
        <f t="shared" si="22"/>
        <v>-9.8166782327087674</v>
      </c>
      <c r="Q58" s="102">
        <f t="shared" si="23"/>
        <v>0.88219986120749483</v>
      </c>
      <c r="R58" s="272"/>
      <c r="S58" s="1">
        <v>0.31736111111111109</v>
      </c>
      <c r="T58" s="2">
        <v>0.38407407407407407</v>
      </c>
      <c r="U58" s="103">
        <v>4.5999999999999996</v>
      </c>
      <c r="V58" s="104">
        <v>96.066666666666677</v>
      </c>
      <c r="W58" s="105"/>
      <c r="X58" s="106"/>
      <c r="Y58" s="264"/>
      <c r="Z58" s="265"/>
      <c r="AA58" s="110">
        <f t="shared" si="24"/>
        <v>-235.60027758501064</v>
      </c>
      <c r="AB58" s="102">
        <f t="shared" si="25"/>
        <v>0.88219986120749472</v>
      </c>
      <c r="AC58" s="277"/>
    </row>
    <row r="59" spans="1:29" ht="15.75" customHeight="1">
      <c r="A59" s="267"/>
      <c r="B59" s="152" t="s">
        <v>159</v>
      </c>
      <c r="C59" s="262" t="s">
        <v>166</v>
      </c>
      <c r="D59" s="263"/>
      <c r="E59" s="92">
        <v>47.37</v>
      </c>
      <c r="F59" s="93">
        <v>1948</v>
      </c>
      <c r="G59" s="94">
        <f t="shared" si="26"/>
        <v>92276.76</v>
      </c>
      <c r="H59" s="95"/>
      <c r="I59" s="96">
        <v>21</v>
      </c>
      <c r="J59" s="97">
        <v>2000</v>
      </c>
      <c r="K59" s="98">
        <f t="shared" si="6"/>
        <v>95.238095238095241</v>
      </c>
      <c r="L59" s="99">
        <v>21</v>
      </c>
      <c r="M59" s="97">
        <f t="shared" si="27"/>
        <v>1763.3392004023126</v>
      </c>
      <c r="N59" s="98">
        <f t="shared" si="20"/>
        <v>83.968533352491079</v>
      </c>
      <c r="O59" s="100">
        <f t="shared" si="21"/>
        <v>0</v>
      </c>
      <c r="P59" s="101">
        <f t="shared" si="22"/>
        <v>-11.269561885604162</v>
      </c>
      <c r="Q59" s="102">
        <f t="shared" si="23"/>
        <v>0.88166960020115626</v>
      </c>
      <c r="R59" s="272"/>
      <c r="S59" s="1">
        <v>0.38750000000000001</v>
      </c>
      <c r="T59" s="2">
        <v>0.43353009259259262</v>
      </c>
      <c r="U59" s="103">
        <v>4.9333333333333584</v>
      </c>
      <c r="V59" s="104">
        <v>66.28333333333336</v>
      </c>
      <c r="W59" s="105">
        <v>0.43353009259259262</v>
      </c>
      <c r="X59" s="106">
        <v>0.47314814814814815</v>
      </c>
      <c r="Y59" s="264"/>
      <c r="Z59" s="265"/>
      <c r="AA59" s="110">
        <f t="shared" si="24"/>
        <v>-236.6607995976874</v>
      </c>
      <c r="AB59" s="102">
        <f t="shared" si="25"/>
        <v>0.88166960020115626</v>
      </c>
      <c r="AC59" s="277"/>
    </row>
    <row r="60" spans="1:29" ht="15.75" customHeight="1">
      <c r="A60" s="267"/>
      <c r="B60" s="152" t="s">
        <v>156</v>
      </c>
      <c r="C60" s="262" t="s">
        <v>189</v>
      </c>
      <c r="D60" s="263"/>
      <c r="E60" s="92">
        <v>56.43</v>
      </c>
      <c r="F60" s="93">
        <v>2787</v>
      </c>
      <c r="G60" s="94">
        <f t="shared" si="26"/>
        <v>157270.41</v>
      </c>
      <c r="H60" s="112"/>
      <c r="I60" s="96">
        <v>22</v>
      </c>
      <c r="J60" s="97">
        <v>2000</v>
      </c>
      <c r="K60" s="98">
        <f t="shared" si="6"/>
        <v>90.909090909090907</v>
      </c>
      <c r="L60" s="113">
        <v>22</v>
      </c>
      <c r="M60" s="97">
        <f t="shared" si="27"/>
        <v>1766.408450704226</v>
      </c>
      <c r="N60" s="98">
        <f t="shared" si="20"/>
        <v>80.291293213828453</v>
      </c>
      <c r="O60" s="100">
        <f t="shared" si="21"/>
        <v>0</v>
      </c>
      <c r="P60" s="101">
        <f t="shared" si="22"/>
        <v>-10.617797695262453</v>
      </c>
      <c r="Q60" s="102">
        <f t="shared" si="23"/>
        <v>0.88320422535211296</v>
      </c>
      <c r="R60" s="272"/>
      <c r="S60" s="1">
        <v>0.47314814814814815</v>
      </c>
      <c r="T60" s="2">
        <v>0.53888888888888886</v>
      </c>
      <c r="U60" s="103">
        <v>57.049999999999969</v>
      </c>
      <c r="V60" s="104">
        <v>94.666666666666629</v>
      </c>
      <c r="W60" s="105"/>
      <c r="X60" s="106"/>
      <c r="Y60" s="264"/>
      <c r="Z60" s="265"/>
      <c r="AA60" s="110">
        <f t="shared" si="24"/>
        <v>-233.59154929577403</v>
      </c>
      <c r="AB60" s="102">
        <f t="shared" si="25"/>
        <v>0.88320422535211296</v>
      </c>
      <c r="AC60" s="277"/>
    </row>
    <row r="61" spans="1:29" ht="15.75" customHeight="1">
      <c r="A61" s="267"/>
      <c r="B61" s="152" t="s">
        <v>159</v>
      </c>
      <c r="C61" s="262" t="s">
        <v>203</v>
      </c>
      <c r="D61" s="263"/>
      <c r="E61" s="92">
        <v>59.54</v>
      </c>
      <c r="F61" s="93">
        <v>4043</v>
      </c>
      <c r="G61" s="114">
        <f t="shared" si="26"/>
        <v>240720.22</v>
      </c>
      <c r="H61" s="115"/>
      <c r="I61" s="96">
        <v>23</v>
      </c>
      <c r="J61" s="97">
        <v>2000</v>
      </c>
      <c r="K61" s="98">
        <f t="shared" si="6"/>
        <v>86.956521739130437</v>
      </c>
      <c r="L61" s="99">
        <v>23</v>
      </c>
      <c r="M61" s="97">
        <f t="shared" si="27"/>
        <v>1764.6459747817653</v>
      </c>
      <c r="N61" s="98">
        <f t="shared" si="20"/>
        <v>76.72373803398979</v>
      </c>
      <c r="O61" s="100">
        <f t="shared" si="21"/>
        <v>0</v>
      </c>
      <c r="P61" s="101">
        <f t="shared" si="22"/>
        <v>-10.232783705140648</v>
      </c>
      <c r="Q61" s="102">
        <f t="shared" si="23"/>
        <v>0.88232298739088255</v>
      </c>
      <c r="R61" s="272"/>
      <c r="S61" s="1">
        <v>0.54305555555555551</v>
      </c>
      <c r="T61" s="2">
        <v>0.63851851851851849</v>
      </c>
      <c r="U61" s="103">
        <v>5.9999999999999787</v>
      </c>
      <c r="V61" s="104">
        <v>137.46666666666667</v>
      </c>
      <c r="W61" s="105"/>
      <c r="X61" s="106"/>
      <c r="Y61" s="264"/>
      <c r="Z61" s="265"/>
      <c r="AA61" s="110">
        <f t="shared" si="24"/>
        <v>-235.35402521823471</v>
      </c>
      <c r="AB61" s="102">
        <f t="shared" si="25"/>
        <v>0.88232298739088266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8">AVERAGE(I56:I71)</f>
        <v>23</v>
      </c>
      <c r="J72" s="137">
        <f t="shared" si="28"/>
        <v>2000</v>
      </c>
      <c r="K72" s="138">
        <f t="shared" ref="K72" si="29">J72/I72</f>
        <v>86.956521739130437</v>
      </c>
      <c r="L72" s="136">
        <f t="shared" ref="L72:M72" si="30">AVERAGE(L56:L71)</f>
        <v>23</v>
      </c>
      <c r="M72" s="137">
        <f t="shared" si="30"/>
        <v>1765.8094155007323</v>
      </c>
      <c r="N72" s="138">
        <f t="shared" ref="N72:N78" si="31">M72/L72</f>
        <v>76.774322413075311</v>
      </c>
      <c r="O72" s="139">
        <f t="shared" ref="O72:O78" si="32">L72-I72</f>
        <v>0</v>
      </c>
      <c r="P72" s="140">
        <f t="shared" ref="P72:P78" si="33">N72-K72</f>
        <v>-10.182199326055127</v>
      </c>
      <c r="Q72" s="141">
        <f t="shared" ref="Q72:Q78" si="34">N72/K72</f>
        <v>0.882904707750366</v>
      </c>
      <c r="R72" s="273"/>
      <c r="S72" s="142">
        <f>S56</f>
        <v>0.16696759259259258</v>
      </c>
      <c r="T72" s="143">
        <f>INDEX(T56:T71,COUNTA(T56:T71))</f>
        <v>0.63851851851851849</v>
      </c>
      <c r="U72" s="144"/>
      <c r="V72" s="155"/>
      <c r="W72" s="134"/>
      <c r="X72" s="138"/>
      <c r="Y72" s="260"/>
      <c r="Z72" s="261"/>
      <c r="AA72" s="156">
        <f t="shared" ref="AA72:AA78" si="35">M72-J72</f>
        <v>-234.19058449926774</v>
      </c>
      <c r="AB72" s="141">
        <f t="shared" ref="AB72:AB78" si="36">M72/J72</f>
        <v>0.88290470775036611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2583</v>
      </c>
      <c r="G73" s="158">
        <f t="shared" ref="G73:G78" si="37">E73*F73</f>
        <v>99781.290000000008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8" si="38">F73/V73*60</f>
        <v>3250.1922404753591</v>
      </c>
      <c r="N73" s="162">
        <f t="shared" si="31"/>
        <v>162.50961202376794</v>
      </c>
      <c r="O73" s="164">
        <f t="shared" si="32"/>
        <v>0</v>
      </c>
      <c r="P73" s="165">
        <f t="shared" si="33"/>
        <v>-17.490387976232057</v>
      </c>
      <c r="Q73" s="151">
        <f t="shared" si="34"/>
        <v>0.90283117790982192</v>
      </c>
      <c r="R73" s="271">
        <f>Q89</f>
        <v>0.88666063531170003</v>
      </c>
      <c r="S73" s="166">
        <v>0.2502199074074074</v>
      </c>
      <c r="T73" s="167">
        <v>0.28333333333333333</v>
      </c>
      <c r="U73" s="168"/>
      <c r="V73" s="169">
        <v>47.683333333333323</v>
      </c>
      <c r="W73" s="167"/>
      <c r="X73" s="170"/>
      <c r="Y73" s="274"/>
      <c r="Z73" s="275"/>
      <c r="AA73" s="108">
        <f t="shared" si="35"/>
        <v>-349.80775952464091</v>
      </c>
      <c r="AB73" s="151">
        <f t="shared" si="36"/>
        <v>0.90283117790982192</v>
      </c>
      <c r="AC73" s="276">
        <f>AB89</f>
        <v>0.88666063531170003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3166</v>
      </c>
      <c r="G74" s="94">
        <f t="shared" si="37"/>
        <v>120308</v>
      </c>
      <c r="H74" s="95"/>
      <c r="I74" s="96">
        <v>21</v>
      </c>
      <c r="J74" s="97">
        <v>3600</v>
      </c>
      <c r="K74" s="98">
        <f t="shared" ref="K74:K109" si="39">J74/I74</f>
        <v>171.42857142857142</v>
      </c>
      <c r="L74" s="99">
        <v>21</v>
      </c>
      <c r="M74" s="97">
        <f t="shared" si="38"/>
        <v>3250.8841985168287</v>
      </c>
      <c r="N74" s="98">
        <f t="shared" si="31"/>
        <v>154.80400945318232</v>
      </c>
      <c r="O74" s="100">
        <f t="shared" si="32"/>
        <v>0</v>
      </c>
      <c r="P74" s="101">
        <f t="shared" si="33"/>
        <v>-16.624561975389099</v>
      </c>
      <c r="Q74" s="102">
        <f t="shared" si="34"/>
        <v>0.90302338847689689</v>
      </c>
      <c r="R74" s="272"/>
      <c r="S74" s="1">
        <v>0.28749999999999998</v>
      </c>
      <c r="T74" s="2">
        <v>0.32807870370370368</v>
      </c>
      <c r="U74" s="103">
        <v>5.9999999999999787</v>
      </c>
      <c r="V74" s="104">
        <v>58.43333333333333</v>
      </c>
      <c r="W74" s="105"/>
      <c r="X74" s="106"/>
      <c r="Y74" s="264"/>
      <c r="Z74" s="265"/>
      <c r="AA74" s="110">
        <f t="shared" si="35"/>
        <v>-349.11580148317125</v>
      </c>
      <c r="AB74" s="102">
        <f t="shared" si="36"/>
        <v>0.90302338847689689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1867</v>
      </c>
      <c r="G75" s="94">
        <f t="shared" si="37"/>
        <v>68817.62</v>
      </c>
      <c r="H75" s="95"/>
      <c r="I75" s="96">
        <v>21</v>
      </c>
      <c r="J75" s="97">
        <v>3600</v>
      </c>
      <c r="K75" s="98">
        <f t="shared" si="39"/>
        <v>171.42857142857142</v>
      </c>
      <c r="L75" s="99">
        <v>21</v>
      </c>
      <c r="M75" s="97">
        <f t="shared" si="38"/>
        <v>3250.0967117988339</v>
      </c>
      <c r="N75" s="98">
        <f t="shared" si="31"/>
        <v>154.76651008565875</v>
      </c>
      <c r="O75" s="100">
        <f t="shared" si="32"/>
        <v>0</v>
      </c>
      <c r="P75" s="101">
        <f t="shared" si="33"/>
        <v>-16.662061342912665</v>
      </c>
      <c r="Q75" s="102">
        <f t="shared" si="34"/>
        <v>0.90280464216634282</v>
      </c>
      <c r="R75" s="272"/>
      <c r="S75" s="1">
        <v>0.33194444444444443</v>
      </c>
      <c r="T75" s="2">
        <v>0.35587962962962966</v>
      </c>
      <c r="U75" s="103">
        <v>5.5666666666666842</v>
      </c>
      <c r="V75" s="104">
        <v>34.466666666666725</v>
      </c>
      <c r="W75" s="105"/>
      <c r="X75" s="106"/>
      <c r="Y75" s="264"/>
      <c r="Z75" s="265"/>
      <c r="AA75" s="110">
        <f t="shared" si="35"/>
        <v>-349.90328820116611</v>
      </c>
      <c r="AB75" s="102">
        <f t="shared" si="36"/>
        <v>0.90280464216634271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1897</v>
      </c>
      <c r="G76" s="94">
        <f t="shared" si="37"/>
        <v>59319.19</v>
      </c>
      <c r="H76" s="95"/>
      <c r="I76" s="96">
        <v>19</v>
      </c>
      <c r="J76" s="97">
        <v>3600</v>
      </c>
      <c r="K76" s="98">
        <f t="shared" si="39"/>
        <v>189.47368421052633</v>
      </c>
      <c r="L76" s="99">
        <v>19</v>
      </c>
      <c r="M76" s="97">
        <f t="shared" si="38"/>
        <v>3107.0063694267496</v>
      </c>
      <c r="N76" s="98">
        <f t="shared" si="31"/>
        <v>163.5266510224605</v>
      </c>
      <c r="O76" s="100">
        <f t="shared" si="32"/>
        <v>0</v>
      </c>
      <c r="P76" s="101">
        <f t="shared" si="33"/>
        <v>-25.947033188065831</v>
      </c>
      <c r="Q76" s="102">
        <f t="shared" si="34"/>
        <v>0.8630573248407637</v>
      </c>
      <c r="R76" s="272"/>
      <c r="S76" s="1">
        <v>0.35928240740740741</v>
      </c>
      <c r="T76" s="2">
        <v>0.38472222222222224</v>
      </c>
      <c r="U76" s="103">
        <v>4.8999999999999666</v>
      </c>
      <c r="V76" s="104">
        <v>36.633333333333354</v>
      </c>
      <c r="W76" s="105"/>
      <c r="X76" s="106"/>
      <c r="Y76" s="264"/>
      <c r="Z76" s="265"/>
      <c r="AA76" s="190">
        <f t="shared" si="35"/>
        <v>-492.99363057325036</v>
      </c>
      <c r="AB76" s="191">
        <f t="shared" si="36"/>
        <v>0.86305732484076381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3315</v>
      </c>
      <c r="G77" s="94">
        <f t="shared" si="37"/>
        <v>125771.09999999999</v>
      </c>
      <c r="H77" s="112"/>
      <c r="I77" s="96">
        <v>21</v>
      </c>
      <c r="J77" s="97">
        <v>3600</v>
      </c>
      <c r="K77" s="98">
        <f t="shared" si="39"/>
        <v>171.42857142857142</v>
      </c>
      <c r="L77" s="113">
        <v>21</v>
      </c>
      <c r="M77" s="97">
        <f t="shared" si="38"/>
        <v>3107.0033845352791</v>
      </c>
      <c r="N77" s="98">
        <f t="shared" si="31"/>
        <v>147.95254212072757</v>
      </c>
      <c r="O77" s="100">
        <f t="shared" si="32"/>
        <v>0</v>
      </c>
      <c r="P77" s="101">
        <f t="shared" si="33"/>
        <v>-23.476029307843845</v>
      </c>
      <c r="Q77" s="102">
        <f t="shared" si="34"/>
        <v>0.86305649570424425</v>
      </c>
      <c r="R77" s="272"/>
      <c r="S77" s="1">
        <v>0.3888888888888889</v>
      </c>
      <c r="T77" s="2">
        <v>0.43334490740740739</v>
      </c>
      <c r="U77" s="103">
        <v>5.9999999999999787</v>
      </c>
      <c r="V77" s="104">
        <v>64.016666666666623</v>
      </c>
      <c r="W77" s="105">
        <v>0.43334490740740739</v>
      </c>
      <c r="X77" s="106">
        <v>0.47291666666666665</v>
      </c>
      <c r="Y77" s="264"/>
      <c r="Z77" s="265"/>
      <c r="AA77" s="190">
        <f t="shared" si="35"/>
        <v>-492.99661546472089</v>
      </c>
      <c r="AB77" s="191">
        <f t="shared" si="36"/>
        <v>0.86305649570424414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2052</v>
      </c>
      <c r="G78" s="114">
        <f t="shared" si="37"/>
        <v>118461.95999999999</v>
      </c>
      <c r="H78" s="115"/>
      <c r="I78" s="96">
        <v>22</v>
      </c>
      <c r="J78" s="97">
        <v>1800</v>
      </c>
      <c r="K78" s="98">
        <f t="shared" si="39"/>
        <v>81.818181818181813</v>
      </c>
      <c r="L78" s="99">
        <v>22</v>
      </c>
      <c r="M78" s="97">
        <f t="shared" si="38"/>
        <v>1590.6976744186059</v>
      </c>
      <c r="N78" s="98">
        <f t="shared" si="31"/>
        <v>72.304439746300261</v>
      </c>
      <c r="O78" s="100">
        <f t="shared" si="32"/>
        <v>0</v>
      </c>
      <c r="P78" s="101">
        <f t="shared" si="33"/>
        <v>-9.513742071881552</v>
      </c>
      <c r="Q78" s="102">
        <f t="shared" si="34"/>
        <v>0.88372093023255882</v>
      </c>
      <c r="R78" s="272"/>
      <c r="S78" s="1">
        <v>0.47291666666666665</v>
      </c>
      <c r="T78" s="2">
        <v>0.52666666666666662</v>
      </c>
      <c r="U78" s="103">
        <v>56.983333333333341</v>
      </c>
      <c r="V78" s="104">
        <v>77.399999999999949</v>
      </c>
      <c r="W78" s="105"/>
      <c r="X78" s="106"/>
      <c r="Y78" s="264"/>
      <c r="Z78" s="265"/>
      <c r="AA78" s="190">
        <f t="shared" si="35"/>
        <v>-209.30232558139414</v>
      </c>
      <c r="AB78" s="191">
        <f t="shared" si="36"/>
        <v>0.88372093023255882</v>
      </c>
      <c r="AC78" s="277"/>
    </row>
    <row r="79" spans="1:29" ht="15.75" customHeight="1">
      <c r="A79" s="281"/>
      <c r="B79" s="91"/>
      <c r="C79" s="350"/>
      <c r="D79" s="350"/>
      <c r="E79" s="92"/>
      <c r="F79" s="97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90"/>
      <c r="AB79" s="191"/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0">AVERAGE(I73:I88)</f>
        <v>20.666666666666668</v>
      </c>
      <c r="J89" s="137">
        <f t="shared" si="40"/>
        <v>3300</v>
      </c>
      <c r="K89" s="138">
        <f t="shared" ref="K89" si="41">J89/I89</f>
        <v>159.67741935483869</v>
      </c>
      <c r="L89" s="136">
        <f t="shared" ref="L89:M89" si="42">AVERAGE(L73:L88)</f>
        <v>20.666666666666668</v>
      </c>
      <c r="M89" s="137">
        <f t="shared" si="42"/>
        <v>2925.9800965286099</v>
      </c>
      <c r="N89" s="138">
        <f>M89/L89</f>
        <v>141.57968209009402</v>
      </c>
      <c r="O89" s="139">
        <f>L89-I89</f>
        <v>0</v>
      </c>
      <c r="P89" s="140">
        <f>N89-K89</f>
        <v>-18.097737264744666</v>
      </c>
      <c r="Q89" s="141">
        <f>N89/K89</f>
        <v>0.88666063531170003</v>
      </c>
      <c r="R89" s="273"/>
      <c r="S89" s="142">
        <f>S73</f>
        <v>0.2502199074074074</v>
      </c>
      <c r="T89" s="143">
        <f>INDEX(T73:T88,COUNTA(T73:T88))</f>
        <v>0.52666666666666662</v>
      </c>
      <c r="U89" s="144"/>
      <c r="V89" s="155"/>
      <c r="W89" s="134"/>
      <c r="X89" s="138"/>
      <c r="Y89" s="260"/>
      <c r="Z89" s="261"/>
      <c r="AA89" s="156">
        <f>M89-J89</f>
        <v>-374.01990347139008</v>
      </c>
      <c r="AB89" s="141">
        <f>M89/J89</f>
        <v>0.88666063531170003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6279</v>
      </c>
      <c r="G90" s="158">
        <f t="shared" ref="G90:G93" si="43">E90*F90</f>
        <v>224976.56999999998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2907.3183279742775</v>
      </c>
      <c r="N90" s="162">
        <f>M90/L90</f>
        <v>242.27652733118978</v>
      </c>
      <c r="O90" s="164">
        <f>L90-I90</f>
        <v>0</v>
      </c>
      <c r="P90" s="165">
        <f>N90-K90</f>
        <v>-30.473472668810217</v>
      </c>
      <c r="Q90" s="151">
        <f>N90/K90</f>
        <v>0.88827324411068664</v>
      </c>
      <c r="R90" s="271">
        <f>Q106</f>
        <v>0.87898006450535215</v>
      </c>
      <c r="S90" s="166">
        <v>0.16695601851851852</v>
      </c>
      <c r="T90" s="167">
        <v>0.25694444444444442</v>
      </c>
      <c r="U90" s="168"/>
      <c r="V90" s="169">
        <v>129.58333333333329</v>
      </c>
      <c r="W90" s="172"/>
      <c r="X90" s="150"/>
      <c r="Y90" s="274"/>
      <c r="Z90" s="275"/>
      <c r="AA90" s="108">
        <f>M90-J90</f>
        <v>-365.68167202572249</v>
      </c>
      <c r="AB90" s="151">
        <f>M90/J90</f>
        <v>0.88827324411068664</v>
      </c>
      <c r="AC90" s="276">
        <f>AB106</f>
        <v>0.87898006450535215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4589</v>
      </c>
      <c r="G91" s="94">
        <f t="shared" si="43"/>
        <v>167085.49</v>
      </c>
      <c r="H91" s="95"/>
      <c r="I91" s="96">
        <v>11</v>
      </c>
      <c r="J91" s="97">
        <v>3273</v>
      </c>
      <c r="K91" s="98">
        <f t="shared" si="39"/>
        <v>297.54545454545456</v>
      </c>
      <c r="L91" s="99">
        <v>11</v>
      </c>
      <c r="M91" s="97">
        <f>F91/V91*60</f>
        <v>2905.9630606860146</v>
      </c>
      <c r="N91" s="98">
        <f>M91/L91</f>
        <v>264.17846006236499</v>
      </c>
      <c r="O91" s="100">
        <f>L91-I91</f>
        <v>0</v>
      </c>
      <c r="P91" s="101">
        <f>N91-K91</f>
        <v>-33.36699448308957</v>
      </c>
      <c r="Q91" s="102">
        <f>N91/K91</f>
        <v>0.88785916916774055</v>
      </c>
      <c r="R91" s="272"/>
      <c r="S91" s="1">
        <v>0.26059027777777777</v>
      </c>
      <c r="T91" s="2">
        <v>0.3263888888888889</v>
      </c>
      <c r="U91" s="103">
        <v>5.2500000000000213</v>
      </c>
      <c r="V91" s="104">
        <v>94.750000000000028</v>
      </c>
      <c r="W91" s="105"/>
      <c r="X91" s="106"/>
      <c r="Y91" s="264"/>
      <c r="Z91" s="265"/>
      <c r="AA91" s="110">
        <f>M91-J91</f>
        <v>-367.03693931398539</v>
      </c>
      <c r="AB91" s="102">
        <f>M91/J91</f>
        <v>0.88785916916774044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1687</v>
      </c>
      <c r="G92" s="94">
        <f t="shared" si="43"/>
        <v>58656.990000000005</v>
      </c>
      <c r="H92" s="112"/>
      <c r="I92" s="96">
        <v>11</v>
      </c>
      <c r="J92" s="97">
        <v>3000</v>
      </c>
      <c r="K92" s="98">
        <f t="shared" si="39"/>
        <v>272.72727272727275</v>
      </c>
      <c r="L92" s="113">
        <v>11</v>
      </c>
      <c r="M92" s="97">
        <f>F92/V92*60</f>
        <v>2607.6427651352501</v>
      </c>
      <c r="N92" s="98">
        <f>M92/L92</f>
        <v>237.05843319411363</v>
      </c>
      <c r="O92" s="100">
        <f>L92-I92</f>
        <v>0</v>
      </c>
      <c r="P92" s="101">
        <f>N92-K92</f>
        <v>-35.668839533159115</v>
      </c>
      <c r="Q92" s="102">
        <f>N92/K92</f>
        <v>0.86921425504508321</v>
      </c>
      <c r="R92" s="272"/>
      <c r="S92" s="1">
        <v>0.42234953703703704</v>
      </c>
      <c r="T92" s="2">
        <v>0.44930555555555557</v>
      </c>
      <c r="U92" s="103">
        <v>5.7000000000000117</v>
      </c>
      <c r="V92" s="104">
        <v>38.816666666666684</v>
      </c>
      <c r="W92" s="105">
        <v>0.44930555555555557</v>
      </c>
      <c r="X92" s="106">
        <v>0.48958333333333331</v>
      </c>
      <c r="Y92" s="264"/>
      <c r="Z92" s="265"/>
      <c r="AA92" s="110">
        <f>M92-J92</f>
        <v>-392.3572348647499</v>
      </c>
      <c r="AB92" s="102">
        <f>M92/J92</f>
        <v>0.86921425504508332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1971</v>
      </c>
      <c r="G93" s="114">
        <f t="shared" si="43"/>
        <v>67467.329999999987</v>
      </c>
      <c r="H93" s="115"/>
      <c r="I93" s="96">
        <v>16</v>
      </c>
      <c r="J93" s="97">
        <v>3000</v>
      </c>
      <c r="K93" s="98">
        <f t="shared" si="39"/>
        <v>187.5</v>
      </c>
      <c r="L93" s="99">
        <v>16</v>
      </c>
      <c r="M93" s="97">
        <f>F93/V93*60</f>
        <v>2606.7597354886066</v>
      </c>
      <c r="N93" s="98">
        <f>M93/L93</f>
        <v>162.92248346803791</v>
      </c>
      <c r="O93" s="100">
        <f>L93-I93</f>
        <v>0</v>
      </c>
      <c r="P93" s="101">
        <f>N93-K93</f>
        <v>-24.57751653196209</v>
      </c>
      <c r="Q93" s="102">
        <f>N93/K93</f>
        <v>0.86891991182953554</v>
      </c>
      <c r="R93" s="272"/>
      <c r="S93" s="1">
        <v>0.48958333333333331</v>
      </c>
      <c r="T93" s="2">
        <v>0.521087962962963</v>
      </c>
      <c r="U93" s="103">
        <v>57.999999999999957</v>
      </c>
      <c r="V93" s="104">
        <v>45.366666666666752</v>
      </c>
      <c r="W93" s="105"/>
      <c r="X93" s="106"/>
      <c r="Y93" s="264"/>
      <c r="Z93" s="265"/>
      <c r="AA93" s="110">
        <f>M93-J93</f>
        <v>-393.24026451139343</v>
      </c>
      <c r="AB93" s="102">
        <f>M93/J93</f>
        <v>0.86891991182953554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4">AVERAGE(I90:I105)</f>
        <v>12.5</v>
      </c>
      <c r="J106" s="137">
        <f t="shared" si="44"/>
        <v>3136.5</v>
      </c>
      <c r="K106" s="138">
        <f t="shared" ref="K106" si="45">J106/I106</f>
        <v>250.92</v>
      </c>
      <c r="L106" s="136">
        <f t="shared" ref="L106:M106" si="46">AVERAGE(L90:L105)</f>
        <v>12.5</v>
      </c>
      <c r="M106" s="137">
        <f t="shared" si="46"/>
        <v>2756.920972321037</v>
      </c>
      <c r="N106" s="138">
        <f>M106/L106</f>
        <v>220.55367778568296</v>
      </c>
      <c r="O106" s="139">
        <f>L106-I106</f>
        <v>0</v>
      </c>
      <c r="P106" s="140">
        <f>N106-K106</f>
        <v>-30.366322214317023</v>
      </c>
      <c r="Q106" s="141">
        <f>N106/K106</f>
        <v>0.87898006450535215</v>
      </c>
      <c r="R106" s="273"/>
      <c r="S106" s="142">
        <f>S90</f>
        <v>0.16695601851851852</v>
      </c>
      <c r="T106" s="143">
        <f>INDEX(T90:T105,COUNTA(T90:T105))</f>
        <v>0.521087962962963</v>
      </c>
      <c r="U106" s="144"/>
      <c r="V106" s="155"/>
      <c r="W106" s="134"/>
      <c r="X106" s="138"/>
      <c r="Y106" s="260"/>
      <c r="Z106" s="261"/>
      <c r="AA106" s="156">
        <f>M106-J106</f>
        <v>-379.57902767896303</v>
      </c>
      <c r="AB106" s="141">
        <f>M106/J106</f>
        <v>0.87898006450535215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544</v>
      </c>
      <c r="G107" s="158">
        <f t="shared" ref="G107:G109" si="47">E107*F107</f>
        <v>10939.84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3264.0000000000114</v>
      </c>
      <c r="N107" s="162">
        <f>M107/L107</f>
        <v>544.00000000000193</v>
      </c>
      <c r="O107" s="164">
        <f>L107-I107</f>
        <v>0</v>
      </c>
      <c r="P107" s="165">
        <f>N107-K107</f>
        <v>-55.999999999998067</v>
      </c>
      <c r="Q107" s="151">
        <f>N107/K107</f>
        <v>0.90666666666666984</v>
      </c>
      <c r="R107" s="271">
        <f>Q123</f>
        <v>0.90697520662403686</v>
      </c>
      <c r="S107" s="192">
        <v>0.25</v>
      </c>
      <c r="T107" s="193">
        <v>0.25694444444444442</v>
      </c>
      <c r="U107" s="168"/>
      <c r="V107" s="169">
        <v>9.9999999999999645</v>
      </c>
      <c r="W107" s="167"/>
      <c r="X107" s="170"/>
      <c r="Y107" s="274"/>
      <c r="Z107" s="275"/>
      <c r="AA107" s="108">
        <f>M107-J107</f>
        <v>-335.99999999998863</v>
      </c>
      <c r="AB107" s="151">
        <f>M107/J107</f>
        <v>0.90666666666666984</v>
      </c>
      <c r="AC107" s="276">
        <f>AB123</f>
        <v>0.90697520662403686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2165</v>
      </c>
      <c r="G108" s="94">
        <f t="shared" si="47"/>
        <v>53540.450000000004</v>
      </c>
      <c r="H108" s="95"/>
      <c r="I108" s="96">
        <v>6</v>
      </c>
      <c r="J108" s="97">
        <v>3600</v>
      </c>
      <c r="K108" s="98">
        <f t="shared" si="39"/>
        <v>600</v>
      </c>
      <c r="L108" s="99">
        <v>6</v>
      </c>
      <c r="M108" s="97">
        <f>F108/V108*60</f>
        <v>3266.5549036043649</v>
      </c>
      <c r="N108" s="98">
        <f>M108/L108</f>
        <v>544.42581726739411</v>
      </c>
      <c r="O108" s="100">
        <f>L108-I108</f>
        <v>0</v>
      </c>
      <c r="P108" s="101">
        <f>N108-K108</f>
        <v>-55.574182732605891</v>
      </c>
      <c r="Q108" s="102">
        <f>N108/K108</f>
        <v>0.90737636211232353</v>
      </c>
      <c r="R108" s="272"/>
      <c r="S108" s="1">
        <v>0.26127314814814817</v>
      </c>
      <c r="T108" s="2">
        <v>0.28888888888888886</v>
      </c>
      <c r="U108" s="103">
        <v>6.2333333333334018</v>
      </c>
      <c r="V108" s="104">
        <v>39.766666666666595</v>
      </c>
      <c r="W108" s="105"/>
      <c r="X108" s="112"/>
      <c r="Y108" s="264"/>
      <c r="Z108" s="265"/>
      <c r="AA108" s="110">
        <f>M108-J108</f>
        <v>-333.44509639563512</v>
      </c>
      <c r="AB108" s="102">
        <f>M108/J108</f>
        <v>0.90737636211232353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1792</v>
      </c>
      <c r="G109" s="94">
        <f t="shared" si="47"/>
        <v>44316.160000000003</v>
      </c>
      <c r="H109" s="95"/>
      <c r="I109" s="96">
        <v>6</v>
      </c>
      <c r="J109" s="97">
        <v>3600</v>
      </c>
      <c r="K109" s="98">
        <f t="shared" si="39"/>
        <v>600</v>
      </c>
      <c r="L109" s="99">
        <v>6</v>
      </c>
      <c r="M109" s="97">
        <f>F109/V109*60</f>
        <v>3264.7773279352223</v>
      </c>
      <c r="N109" s="98">
        <f>M109/L109</f>
        <v>544.12955465587038</v>
      </c>
      <c r="O109" s="100">
        <f>L109-I109</f>
        <v>0</v>
      </c>
      <c r="P109" s="101">
        <f>N109-K109</f>
        <v>-55.870445344129621</v>
      </c>
      <c r="Q109" s="102">
        <f>N109/K109</f>
        <v>0.90688259109311731</v>
      </c>
      <c r="R109" s="272"/>
      <c r="S109" s="1">
        <v>0.29310185185185184</v>
      </c>
      <c r="T109" s="2">
        <v>0.31597222222222221</v>
      </c>
      <c r="U109" s="103">
        <v>6.0666666666666824</v>
      </c>
      <c r="V109" s="104">
        <v>32.933333333333337</v>
      </c>
      <c r="W109" s="105"/>
      <c r="X109" s="106"/>
      <c r="Y109" s="264"/>
      <c r="Z109" s="265"/>
      <c r="AA109" s="110">
        <f>M109-J109</f>
        <v>-335.22267206477773</v>
      </c>
      <c r="AB109" s="102">
        <f>M109/J109</f>
        <v>0.90688259109311731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6</v>
      </c>
      <c r="J123" s="137">
        <f t="shared" si="48"/>
        <v>3600</v>
      </c>
      <c r="K123" s="138">
        <f t="shared" ref="K123" si="49">J123/I123</f>
        <v>600</v>
      </c>
      <c r="L123" s="136">
        <f t="shared" ref="L123:M123" si="50">AVERAGE(L107:L122)</f>
        <v>6</v>
      </c>
      <c r="M123" s="137">
        <f t="shared" si="50"/>
        <v>3265.1107438465328</v>
      </c>
      <c r="N123" s="138">
        <f>M123/L123</f>
        <v>544.18512397442214</v>
      </c>
      <c r="O123" s="139">
        <f>L123-I123</f>
        <v>0</v>
      </c>
      <c r="P123" s="140">
        <f>N123-K123</f>
        <v>-55.81487602557786</v>
      </c>
      <c r="Q123" s="141">
        <f>N123/K123</f>
        <v>0.90697520662403686</v>
      </c>
      <c r="R123" s="273"/>
      <c r="S123" s="142">
        <f>S107</f>
        <v>0.25</v>
      </c>
      <c r="T123" s="143">
        <f>INDEX(T107:T122,COUNTA(T107:T122))</f>
        <v>0.31597222222222221</v>
      </c>
      <c r="U123" s="144"/>
      <c r="V123" s="155"/>
      <c r="W123" s="134"/>
      <c r="X123" s="138"/>
      <c r="Y123" s="260"/>
      <c r="Z123" s="261"/>
      <c r="AA123" s="156">
        <f>M123-J123</f>
        <v>-334.88925615346716</v>
      </c>
      <c r="AB123" s="141">
        <f>M123/J123</f>
        <v>0.90697520662403686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1420</v>
      </c>
      <c r="G124" s="158">
        <f t="shared" ref="G124:G126" si="51">E124*F124</f>
        <v>62905.999999999993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1764.5840524680732</v>
      </c>
      <c r="N124" s="162">
        <f>M124/L124</f>
        <v>103.79906190988666</v>
      </c>
      <c r="O124" s="164">
        <f>L124-I124</f>
        <v>0</v>
      </c>
      <c r="P124" s="165">
        <f>N124-K124</f>
        <v>-13.847996913642746</v>
      </c>
      <c r="Q124" s="151">
        <f>N124/K124</f>
        <v>0.88229202623403669</v>
      </c>
      <c r="R124" s="271">
        <f>Q140</f>
        <v>0.8828242984281045</v>
      </c>
      <c r="S124" s="166">
        <v>0.70833333333333337</v>
      </c>
      <c r="T124" s="167">
        <v>0.74186342592592591</v>
      </c>
      <c r="U124" s="168"/>
      <c r="V124" s="169">
        <v>48.28333333333326</v>
      </c>
      <c r="W124" s="86"/>
      <c r="X124" s="87"/>
      <c r="Y124" s="274"/>
      <c r="Z124" s="275"/>
      <c r="AA124" s="108">
        <f>M124-J124</f>
        <v>-235.4159475319268</v>
      </c>
      <c r="AB124" s="151">
        <f>M124/J124</f>
        <v>0.88229202623403657</v>
      </c>
      <c r="AC124" s="349">
        <f>AB140</f>
        <v>0.8828242984281045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1444</v>
      </c>
      <c r="G125" s="94">
        <f t="shared" si="51"/>
        <v>73167.48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1765.7608695652195</v>
      </c>
      <c r="N125" s="98">
        <f>M125/L125</f>
        <v>88.288043478260974</v>
      </c>
      <c r="O125" s="100">
        <f>L125-I125</f>
        <v>0</v>
      </c>
      <c r="P125" s="101">
        <f>N125-K125</f>
        <v>-11.711956521739026</v>
      </c>
      <c r="Q125" s="102">
        <f>N125/K125</f>
        <v>0.88288043478260969</v>
      </c>
      <c r="R125" s="272"/>
      <c r="S125" s="1">
        <v>0.74583333333333335</v>
      </c>
      <c r="T125" s="2">
        <v>0.77990740740740738</v>
      </c>
      <c r="U125" s="103">
        <v>5.7166666666667076</v>
      </c>
      <c r="V125" s="104">
        <v>49.066666666666606</v>
      </c>
      <c r="W125" s="105"/>
      <c r="X125" s="106"/>
      <c r="Y125" s="264"/>
      <c r="Z125" s="265"/>
      <c r="AA125" s="110">
        <f>M125-J125</f>
        <v>-234.23913043478046</v>
      </c>
      <c r="AB125" s="102">
        <f>M125/J125</f>
        <v>0.8828804347826098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2486</v>
      </c>
      <c r="G126" s="94">
        <f t="shared" si="51"/>
        <v>142447.79999999999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1766.6008685353343</v>
      </c>
      <c r="N126" s="98">
        <f>M126/L126</f>
        <v>84.123850882634969</v>
      </c>
      <c r="O126" s="100">
        <f>L126-I126</f>
        <v>0</v>
      </c>
      <c r="P126" s="101">
        <f>N126-K126</f>
        <v>-11.114244355460272</v>
      </c>
      <c r="Q126" s="102">
        <f>N126/K126</f>
        <v>0.88330043426766713</v>
      </c>
      <c r="R126" s="272"/>
      <c r="S126" s="1">
        <v>0.78402777777777777</v>
      </c>
      <c r="T126" s="2">
        <v>0.84266203703703701</v>
      </c>
      <c r="U126" s="103">
        <v>5.9333333333333549</v>
      </c>
      <c r="V126" s="104">
        <v>84.433333333333309</v>
      </c>
      <c r="W126" s="105"/>
      <c r="X126" s="106"/>
      <c r="Y126" s="264"/>
      <c r="Z126" s="265"/>
      <c r="AA126" s="110">
        <f>M126-J126</f>
        <v>-233.39913146466574</v>
      </c>
      <c r="AB126" s="102">
        <f>M126/J126</f>
        <v>0.88330043426766713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1765.648596856209</v>
      </c>
      <c r="N140" s="138">
        <f>M140/L140</f>
        <v>91.326651561528053</v>
      </c>
      <c r="O140" s="139">
        <f>L140-I140</f>
        <v>0</v>
      </c>
      <c r="P140" s="140">
        <f>N140-K140</f>
        <v>-12.121624300540915</v>
      </c>
      <c r="Q140" s="141">
        <f>N140/K140</f>
        <v>0.8828242984281045</v>
      </c>
      <c r="R140" s="273"/>
      <c r="S140" s="142">
        <f>S124</f>
        <v>0.70833333333333337</v>
      </c>
      <c r="T140" s="143">
        <f>INDEX(T124:T139,COUNTA(T124:T139))</f>
        <v>0.84266203703703701</v>
      </c>
      <c r="U140" s="144"/>
      <c r="V140" s="155"/>
      <c r="W140" s="187"/>
      <c r="X140" s="188"/>
      <c r="Y140" s="260"/>
      <c r="Z140" s="261"/>
      <c r="AA140" s="156">
        <f>M140-J140</f>
        <v>-234.351403143791</v>
      </c>
      <c r="AB140" s="141">
        <f>M140/J140</f>
        <v>0.8828242984281045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2404</v>
      </c>
      <c r="G141" s="158">
        <f t="shared" ref="G141:G143" si="56">E141*F141</f>
        <v>136523.16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1765.4834761321913</v>
      </c>
      <c r="N141" s="162">
        <f>M141/L141</f>
        <v>76.76015113618223</v>
      </c>
      <c r="O141" s="164">
        <f>L141-I141</f>
        <v>0</v>
      </c>
      <c r="P141" s="165">
        <f>N141-K141</f>
        <v>-10.196370602948207</v>
      </c>
      <c r="Q141" s="151">
        <f>N141/K141</f>
        <v>0.88274173806609557</v>
      </c>
      <c r="R141" s="271">
        <f>Q157</f>
        <v>0.88322572475130845</v>
      </c>
      <c r="S141" s="166">
        <v>0.70854166666666663</v>
      </c>
      <c r="T141" s="167">
        <v>0.76527777777777772</v>
      </c>
      <c r="U141" s="168"/>
      <c r="V141" s="169">
        <v>81.699999999999989</v>
      </c>
      <c r="W141" s="167"/>
      <c r="X141" s="170"/>
      <c r="Y141" s="274"/>
      <c r="Z141" s="275"/>
      <c r="AA141" s="108">
        <f>M141-J141</f>
        <v>-234.5165238678087</v>
      </c>
      <c r="AB141" s="151">
        <f>M141/J141</f>
        <v>0.88274173806609568</v>
      </c>
      <c r="AC141" s="276">
        <f>AB157</f>
        <v>0.88322572475130845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1851</v>
      </c>
      <c r="G142" s="94">
        <f t="shared" si="56"/>
        <v>105266.37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1765.6597774244856</v>
      </c>
      <c r="N142" s="98">
        <f>M142/L142</f>
        <v>76.767816409760243</v>
      </c>
      <c r="O142" s="100">
        <f>L142-I142</f>
        <v>0</v>
      </c>
      <c r="P142" s="101">
        <f>N142-K142</f>
        <v>-10.188705329370194</v>
      </c>
      <c r="Q142" s="102">
        <f>N142/K142</f>
        <v>0.88282988871224277</v>
      </c>
      <c r="R142" s="272"/>
      <c r="S142" s="1">
        <v>0.7688194444444445</v>
      </c>
      <c r="T142" s="2">
        <v>0.8125</v>
      </c>
      <c r="U142" s="103">
        <v>5.1000000000001577</v>
      </c>
      <c r="V142" s="104">
        <v>62.89999999999992</v>
      </c>
      <c r="W142" s="105"/>
      <c r="X142" s="106"/>
      <c r="Y142" s="264"/>
      <c r="Z142" s="265"/>
      <c r="AA142" s="110">
        <f>M142-J142</f>
        <v>-234.34022257551442</v>
      </c>
      <c r="AB142" s="102">
        <f>M142/J142</f>
        <v>0.88282988871224277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2364</v>
      </c>
      <c r="G143" s="94">
        <f t="shared" si="56"/>
        <v>112526.40000000001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1768.2110949511737</v>
      </c>
      <c r="N143" s="98">
        <f>M143/L143</f>
        <v>76.878743258746681</v>
      </c>
      <c r="O143" s="100">
        <f>L143-I143</f>
        <v>0</v>
      </c>
      <c r="P143" s="101">
        <f>N143-K143</f>
        <v>-10.077778480383756</v>
      </c>
      <c r="Q143" s="102">
        <f>N143/K143</f>
        <v>0.88410554747558678</v>
      </c>
      <c r="R143" s="272"/>
      <c r="S143" s="1">
        <v>0.81597222222222221</v>
      </c>
      <c r="T143" s="2">
        <v>0.87167824074074074</v>
      </c>
      <c r="U143" s="103">
        <v>4.9999999999999822</v>
      </c>
      <c r="V143" s="104">
        <v>80.216666666666683</v>
      </c>
      <c r="W143" s="105"/>
      <c r="X143" s="106"/>
      <c r="Y143" s="264"/>
      <c r="Z143" s="265"/>
      <c r="AA143" s="110">
        <f>M143-J143</f>
        <v>-231.78890504882634</v>
      </c>
      <c r="AB143" s="102">
        <f>M143/J143</f>
        <v>0.88410554747558678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1766.4514495026169</v>
      </c>
      <c r="N157" s="138">
        <f>M157/L157</f>
        <v>76.802236934896385</v>
      </c>
      <c r="O157" s="139">
        <f>L157-I157</f>
        <v>0</v>
      </c>
      <c r="P157" s="140">
        <f>N157-K157</f>
        <v>-10.154284804234052</v>
      </c>
      <c r="Q157" s="141">
        <f>N157/K157</f>
        <v>0.88322572475130845</v>
      </c>
      <c r="R157" s="273"/>
      <c r="S157" s="142">
        <f>S141</f>
        <v>0.70854166666666663</v>
      </c>
      <c r="T157" s="143">
        <f>INDEX(T141:T156,COUNTA(T141:T156))</f>
        <v>0.87167824074074074</v>
      </c>
      <c r="U157" s="144"/>
      <c r="V157" s="155"/>
      <c r="W157" s="134"/>
      <c r="X157" s="138"/>
      <c r="Y157" s="260"/>
      <c r="Z157" s="261"/>
      <c r="AA157" s="156">
        <f>M157-J157</f>
        <v>-233.54855049738308</v>
      </c>
      <c r="AB157" s="141">
        <f>M157/J157</f>
        <v>0.88322572475130845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119" priority="3" operator="greaterThan">
      <formula>0</formula>
    </cfRule>
  </conditionalFormatting>
  <conditionalFormatting sqref="P5:P157 AA5:AA157">
    <cfRule type="cellIs" dxfId="118" priority="6" operator="lessThan">
      <formula>0</formula>
    </cfRule>
  </conditionalFormatting>
  <conditionalFormatting sqref="Q5:Q157 AB5:AB157">
    <cfRule type="cellIs" dxfId="117" priority="4" operator="greaterThan">
      <formula>1</formula>
    </cfRule>
    <cfRule type="cellIs" dxfId="116" priority="5" operator="lessThan">
      <formula>0.8</formula>
    </cfRule>
  </conditionalFormatting>
  <conditionalFormatting sqref="R5:R157 AC124">
    <cfRule type="cellIs" dxfId="115" priority="7" operator="lessThan">
      <formula>0.8</formula>
    </cfRule>
  </conditionalFormatting>
  <conditionalFormatting sqref="AC5:AC22 AC56:AC91">
    <cfRule type="cellIs" dxfId="114" priority="9" operator="lessThan">
      <formula>0.8</formula>
    </cfRule>
  </conditionalFormatting>
  <conditionalFormatting sqref="AC39">
    <cfRule type="cellIs" dxfId="113" priority="12" operator="lessThan">
      <formula>0.8</formula>
    </cfRule>
  </conditionalFormatting>
  <conditionalFormatting sqref="AC54">
    <cfRule type="cellIs" dxfId="112" priority="11" operator="lessThan">
      <formula>0.8</formula>
    </cfRule>
  </conditionalFormatting>
  <conditionalFormatting sqref="AC97:AC105">
    <cfRule type="cellIs" dxfId="111" priority="10" operator="lessThan">
      <formula>0.8</formula>
    </cfRule>
  </conditionalFormatting>
  <conditionalFormatting sqref="AC107:AC112">
    <cfRule type="cellIs" dxfId="110" priority="8" operator="lessThan">
      <formula>0.8</formula>
    </cfRule>
  </conditionalFormatting>
  <conditionalFormatting sqref="AC139">
    <cfRule type="cellIs" dxfId="109" priority="2" operator="lessThan">
      <formula>0.8</formula>
    </cfRule>
  </conditionalFormatting>
  <conditionalFormatting sqref="AC141:AC157">
    <cfRule type="cellIs" dxfId="108" priority="1" operator="lessThan">
      <formula>0.8</formula>
    </cfRule>
  </conditionalFormatting>
  <dataValidations count="1">
    <dataValidation type="list" allowBlank="1" showInputMessage="1" showErrorMessage="1" sqref="Y5:Z157" xr:uid="{F677319F-B45D-4290-94B6-0DC309A34136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0141-CD2F-46C2-8F58-E4DDA670B9AB}">
  <sheetPr codeName="工作表1">
    <tabColor theme="9" tint="0.59999389629810485"/>
  </sheetPr>
  <dimension ref="B1:AR36"/>
  <sheetViews>
    <sheetView zoomScale="70" zoomScaleNormal="70" workbookViewId="0">
      <selection activeCell="Y34" sqref="Y34:Z34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223</v>
      </c>
      <c r="D3" s="248"/>
      <c r="E3" s="6" t="s">
        <v>2</v>
      </c>
      <c r="F3" s="249">
        <f>'1103(18度C)'!D1+'1103(4度C)'!D1</f>
        <v>239451</v>
      </c>
      <c r="G3" s="250"/>
      <c r="H3" s="6" t="s">
        <v>3</v>
      </c>
      <c r="I3" s="251">
        <f>'1103(18度C)'!F1+'1103(4度C)'!F1</f>
        <v>7665529.839999998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461.66596335198858</v>
      </c>
      <c r="F6" s="226" t="e">
        <f>AVERAGE(#REF!,D13:K13)</f>
        <v>#REF!</v>
      </c>
      <c r="G6" s="227">
        <f>AVERAGE(D13:K13)</f>
        <v>197.25412153441385</v>
      </c>
      <c r="H6" s="228"/>
      <c r="I6" s="227">
        <f>AVERAGE(L13:O13)</f>
        <v>95.202398800599696</v>
      </c>
      <c r="J6" s="228"/>
      <c r="K6" s="227">
        <f>AVERAGE(D27:O27)</f>
        <v>597.79868469126779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406.90860864281507</v>
      </c>
      <c r="F7" s="230" t="e">
        <f>AVERAGE(#REF!,D14:K14)</f>
        <v>#REF!</v>
      </c>
      <c r="G7" s="217">
        <f>AVERAGE(D14:K14)</f>
        <v>176.3094641849128</v>
      </c>
      <c r="H7" s="218"/>
      <c r="I7" s="217">
        <f>AVERAGE(L14:O14)</f>
        <v>84.061164206714238</v>
      </c>
      <c r="J7" s="218"/>
      <c r="K7" s="217">
        <f>AVERAGE(D28:O28)</f>
        <v>525.35827361561894</v>
      </c>
      <c r="L7" s="218"/>
      <c r="M7" s="217">
        <f>AVERAGE(P28:X28)</f>
        <v>693.05685769639331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0.88189928482758417</v>
      </c>
      <c r="F8" s="222" t="e">
        <f>AVERAGE(D15:K15,#REF!)</f>
        <v>#REF!</v>
      </c>
      <c r="G8" s="223">
        <f>AVERAGE(D15:K15)</f>
        <v>0.88773009892952082</v>
      </c>
      <c r="H8" s="224"/>
      <c r="I8" s="223">
        <f>AVERAGE(L15:O15)</f>
        <v>0.88299173685514765</v>
      </c>
      <c r="J8" s="224"/>
      <c r="K8" s="223">
        <f>AVERAGE(D29:O29)</f>
        <v>0.87784971114447552</v>
      </c>
      <c r="L8" s="224"/>
      <c r="M8" s="223">
        <f>AVERAGE(P29:X29)</f>
        <v>0.87896856743020013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88.073394495412842</v>
      </c>
      <c r="G13" s="23">
        <v>86.956521739130437</v>
      </c>
      <c r="H13" s="23">
        <v>159.67741935483869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102.47236417033274</v>
      </c>
      <c r="E14" s="27">
        <v>70.867769837848186</v>
      </c>
      <c r="F14" s="27">
        <v>77.762955753520359</v>
      </c>
      <c r="G14" s="27">
        <v>76.774274765054784</v>
      </c>
      <c r="H14" s="27">
        <v>141.58058551941031</v>
      </c>
      <c r="I14" s="27">
        <v>220.53795292143354</v>
      </c>
      <c r="J14" s="27" t="s">
        <v>36</v>
      </c>
      <c r="K14" s="54">
        <v>544.17034632678985</v>
      </c>
      <c r="L14" s="26" t="s">
        <v>36</v>
      </c>
      <c r="M14" s="66" t="s">
        <v>36</v>
      </c>
      <c r="N14" s="27">
        <v>91.321801660435696</v>
      </c>
      <c r="O14" s="28">
        <v>76.800526752992795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0.88989158358446852</v>
      </c>
      <c r="E15" s="31">
        <f t="shared" si="0"/>
        <v>0.88584712297310231</v>
      </c>
      <c r="F15" s="31">
        <f t="shared" si="0"/>
        <v>0.88293356011809576</v>
      </c>
      <c r="G15" s="31">
        <f t="shared" si="0"/>
        <v>0.88290415979812997</v>
      </c>
      <c r="H15" s="31">
        <f t="shared" si="0"/>
        <v>0.88666629315186263</v>
      </c>
      <c r="I15" s="31">
        <f t="shared" si="0"/>
        <v>0.87891739566966987</v>
      </c>
      <c r="J15" s="31" t="s">
        <v>36</v>
      </c>
      <c r="K15" s="55">
        <f t="shared" ref="K15" si="1">K14/K13</f>
        <v>0.90695057721131644</v>
      </c>
      <c r="L15" s="30" t="s">
        <v>36</v>
      </c>
      <c r="M15" s="67" t="s">
        <v>36</v>
      </c>
      <c r="N15" s="31">
        <f t="shared" ref="N15:O15" si="2">N14/N13</f>
        <v>0.88277741605087834</v>
      </c>
      <c r="O15" s="32">
        <f t="shared" si="2"/>
        <v>0.88320605765941707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0.25025462962962963</v>
      </c>
      <c r="E16" s="2">
        <v>0.16696759259259258</v>
      </c>
      <c r="F16" s="2">
        <v>0.16666666666666666</v>
      </c>
      <c r="G16" s="2">
        <v>0.16666666666666666</v>
      </c>
      <c r="H16" s="2">
        <v>0.25031249999999999</v>
      </c>
      <c r="I16" s="2">
        <v>0.16680555555555557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0.70861111111111108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0.55003472222222227</v>
      </c>
      <c r="E17" s="2">
        <v>0.57847222222222228</v>
      </c>
      <c r="F17" s="2">
        <v>0.5708333333333333</v>
      </c>
      <c r="G17" s="2">
        <v>0.65728009259259257</v>
      </c>
      <c r="H17" s="2">
        <v>0.53680555555555554</v>
      </c>
      <c r="I17" s="2">
        <v>0.52152777777777781</v>
      </c>
      <c r="J17" s="2" t="s">
        <v>36</v>
      </c>
      <c r="K17" s="2">
        <v>0.31807870370370372</v>
      </c>
      <c r="L17" s="1" t="s">
        <v>36</v>
      </c>
      <c r="M17" s="68" t="s">
        <v>36</v>
      </c>
      <c r="N17" s="2">
        <v>0.84796296296296292</v>
      </c>
      <c r="O17" s="3">
        <v>0.87717592592592597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21.8</v>
      </c>
      <c r="G18" s="34">
        <v>23</v>
      </c>
      <c r="H18" s="34">
        <v>20.666666666666668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825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183.03276962832669</v>
      </c>
      <c r="E28" s="27" t="s">
        <v>36</v>
      </c>
      <c r="F28" s="27" t="s">
        <v>36</v>
      </c>
      <c r="G28" s="27">
        <v>271.34878537036201</v>
      </c>
      <c r="H28" s="27">
        <v>383.47521944346539</v>
      </c>
      <c r="I28" s="27">
        <v>369.66152564357481</v>
      </c>
      <c r="J28" s="27" t="s">
        <v>36</v>
      </c>
      <c r="K28" s="27" t="s">
        <v>36</v>
      </c>
      <c r="L28" s="27" t="s">
        <v>36</v>
      </c>
      <c r="M28" s="27">
        <v>734.03987433292718</v>
      </c>
      <c r="N28" s="27">
        <v>997.6534586757956</v>
      </c>
      <c r="O28" s="27">
        <v>738.29628221488122</v>
      </c>
      <c r="P28" s="26">
        <v>248.36397880095066</v>
      </c>
      <c r="Q28" s="27" t="s">
        <v>36</v>
      </c>
      <c r="R28" s="27" t="s">
        <v>36</v>
      </c>
      <c r="S28" s="27" t="s">
        <v>36</v>
      </c>
      <c r="T28" s="27">
        <v>773.69334816955234</v>
      </c>
      <c r="U28" s="27" t="s">
        <v>36</v>
      </c>
      <c r="V28" s="27">
        <v>677.21210909076274</v>
      </c>
      <c r="W28" s="27">
        <v>855.01017114174817</v>
      </c>
      <c r="X28" s="28">
        <v>911.00468127895238</v>
      </c>
    </row>
    <row r="29" spans="2:44" ht="40.15" customHeight="1">
      <c r="B29" s="205"/>
      <c r="C29" s="29" t="s">
        <v>38</v>
      </c>
      <c r="D29" s="31">
        <f>D28/D27</f>
        <v>0.86432141213376501</v>
      </c>
      <c r="E29" s="31" t="s">
        <v>36</v>
      </c>
      <c r="F29" s="31" t="s">
        <v>36</v>
      </c>
      <c r="G29" s="31">
        <f>G28/G27</f>
        <v>0.86680861993310088</v>
      </c>
      <c r="H29" s="31">
        <f>H28/H27</f>
        <v>0.88494281410030484</v>
      </c>
      <c r="I29" s="31">
        <f>I28/I27</f>
        <v>0.88718766154457951</v>
      </c>
      <c r="J29" s="31" t="s">
        <v>36</v>
      </c>
      <c r="K29" s="31" t="s">
        <v>36</v>
      </c>
      <c r="L29" s="31" t="s">
        <v>36</v>
      </c>
      <c r="M29" s="31">
        <f>M28/M27</f>
        <v>0.88974530222172987</v>
      </c>
      <c r="N29" s="31">
        <f>N28/N27</f>
        <v>0.86752474667460489</v>
      </c>
      <c r="O29" s="31">
        <f>O28/O27</f>
        <v>0.8844174214032432</v>
      </c>
      <c r="P29" s="30">
        <f>P28/P27</f>
        <v>0.8692739258033273</v>
      </c>
      <c r="Q29" s="31" t="s">
        <v>36</v>
      </c>
      <c r="R29" s="31" t="s">
        <v>36</v>
      </c>
      <c r="S29" s="31" t="s">
        <v>36</v>
      </c>
      <c r="T29" s="31">
        <f>T28/T27</f>
        <v>0.88652362811094532</v>
      </c>
      <c r="U29" s="31" t="s">
        <v>36</v>
      </c>
      <c r="V29" s="31">
        <f>V28/V27</f>
        <v>0.88926842607877932</v>
      </c>
      <c r="W29" s="31">
        <f>W28/W27</f>
        <v>0.88215335117799409</v>
      </c>
      <c r="X29" s="32">
        <f>X28/X27</f>
        <v>0.86762350597995463</v>
      </c>
    </row>
    <row r="30" spans="2:44" ht="17.25" customHeight="1">
      <c r="B30" s="206" t="s">
        <v>39</v>
      </c>
      <c r="C30" s="14" t="s">
        <v>40</v>
      </c>
      <c r="D30" s="2">
        <v>0.38750000000000001</v>
      </c>
      <c r="E30" s="2" t="s">
        <v>36</v>
      </c>
      <c r="F30" s="2" t="s">
        <v>36</v>
      </c>
      <c r="G30" s="2">
        <v>0.33333333333333326</v>
      </c>
      <c r="H30" s="2">
        <v>0.25010416666666668</v>
      </c>
      <c r="I30" s="2">
        <v>0.32222222222222224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 t="s">
        <v>36</v>
      </c>
      <c r="T30" s="2">
        <v>0.70840277777777783</v>
      </c>
      <c r="U30" s="2" t="s">
        <v>36</v>
      </c>
      <c r="V30" s="2">
        <v>0.70833333333333337</v>
      </c>
      <c r="W30" s="2">
        <v>0.70833333333333337</v>
      </c>
      <c r="X30" s="3">
        <v>0.7084259259259259</v>
      </c>
    </row>
    <row r="31" spans="2:44" ht="17.25" customHeight="1">
      <c r="B31" s="203"/>
      <c r="C31" s="14" t="s">
        <v>41</v>
      </c>
      <c r="D31" s="2">
        <v>0.45652777777777775</v>
      </c>
      <c r="E31" s="2" t="s">
        <v>36</v>
      </c>
      <c r="F31" s="2" t="s">
        <v>36</v>
      </c>
      <c r="G31" s="2">
        <v>0.41756944444444444</v>
      </c>
      <c r="H31" s="2">
        <v>0.35972222222222222</v>
      </c>
      <c r="I31" s="2">
        <v>0.41319444444444442</v>
      </c>
      <c r="J31" s="2" t="s">
        <v>36</v>
      </c>
      <c r="K31" s="2" t="s">
        <v>36</v>
      </c>
      <c r="L31" s="2" t="s">
        <v>36</v>
      </c>
      <c r="M31" s="2">
        <v>0.43194444444444446</v>
      </c>
      <c r="N31" s="2">
        <v>0.44048611111111113</v>
      </c>
      <c r="O31" s="2">
        <v>0.39614583333333331</v>
      </c>
      <c r="P31" s="1">
        <v>0.85833333333333328</v>
      </c>
      <c r="Q31" s="2" t="s">
        <v>36</v>
      </c>
      <c r="R31" s="2" t="s">
        <v>36</v>
      </c>
      <c r="S31" s="2" t="s">
        <v>36</v>
      </c>
      <c r="T31" s="2">
        <v>0.89513888888888893</v>
      </c>
      <c r="U31" s="2" t="s">
        <v>36</v>
      </c>
      <c r="V31" s="2">
        <v>0.89652777777777781</v>
      </c>
      <c r="W31" s="2">
        <v>1.0403125</v>
      </c>
      <c r="X31" s="3">
        <v>1.0398611111111111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1ACB-7C1A-46B5-A70D-432C098E0A24}">
  <sheetPr codeName="工作表2"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137185</v>
      </c>
      <c r="E1" s="76" t="s">
        <v>3</v>
      </c>
      <c r="F1" s="77">
        <f>SUM(G5:G208)</f>
        <v>2730791.189999999</v>
      </c>
      <c r="G1" s="78" t="s">
        <v>73</v>
      </c>
      <c r="H1" s="79">
        <f>L21+L38+L55+L72+L89+L106+L123+L140+L157+L174+L191+L208</f>
        <v>78.516666666666666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45964</v>
      </c>
      <c r="B2" s="323"/>
      <c r="C2" s="81" t="s">
        <v>34</v>
      </c>
      <c r="D2" s="82">
        <f>AVERAGE(N21,N38,N55,N72,N89,N106,N123,N140,N157,N174,N191,N208)</f>
        <v>595.23268364927492</v>
      </c>
      <c r="E2" s="82" t="s">
        <v>80</v>
      </c>
      <c r="F2" s="83">
        <f>F1/D1</f>
        <v>19.905902175893857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2461</v>
      </c>
      <c r="G5" s="94">
        <f t="shared" ref="G5:G6" si="0">E5*F5</f>
        <v>73460.850000000006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3111.9072708113817</v>
      </c>
      <c r="N5" s="98">
        <f>M5/L5</f>
        <v>183.05336887125776</v>
      </c>
      <c r="O5" s="100">
        <f>L5-I5</f>
        <v>0</v>
      </c>
      <c r="P5" s="101">
        <f>N5-K5</f>
        <v>-28.711337011095168</v>
      </c>
      <c r="Q5" s="102">
        <f>N5/K5</f>
        <v>0.86441868633649499</v>
      </c>
      <c r="R5" s="272">
        <f>Q21</f>
        <v>0.86432141213376501</v>
      </c>
      <c r="S5" s="1">
        <v>0.38750000000000001</v>
      </c>
      <c r="T5" s="2">
        <v>0.42045138888888889</v>
      </c>
      <c r="U5" s="103">
        <v>5.9999999999999787</v>
      </c>
      <c r="V5" s="104">
        <v>47.449999999999982</v>
      </c>
      <c r="W5" s="105"/>
      <c r="X5" s="106"/>
      <c r="Y5" s="274"/>
      <c r="Z5" s="275"/>
      <c r="AA5" s="108">
        <f>M5-J5</f>
        <v>-488.09272918861825</v>
      </c>
      <c r="AB5" s="109">
        <f>M5/J5</f>
        <v>0.86441868633649488</v>
      </c>
      <c r="AC5" s="289">
        <f>AB21</f>
        <v>0.8643214121337649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2406</v>
      </c>
      <c r="G6" s="94">
        <f t="shared" si="0"/>
        <v>71025.119999999995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3111.2068965517255</v>
      </c>
      <c r="N6" s="98">
        <f>M6/L6</f>
        <v>183.01217038539562</v>
      </c>
      <c r="O6" s="100">
        <f>L6-I6</f>
        <v>0</v>
      </c>
      <c r="P6" s="101">
        <f>N6-K6</f>
        <v>-28.752535496957307</v>
      </c>
      <c r="Q6" s="102">
        <f>N6/K6</f>
        <v>0.86422413793103492</v>
      </c>
      <c r="R6" s="272"/>
      <c r="S6" s="1">
        <v>0.42430555555555555</v>
      </c>
      <c r="T6" s="2">
        <v>0.45652777777777775</v>
      </c>
      <c r="U6" s="103">
        <v>5.5499999999999883</v>
      </c>
      <c r="V6" s="104">
        <v>46.399999999999977</v>
      </c>
      <c r="W6" s="105">
        <v>0.45652777777777775</v>
      </c>
      <c r="X6" s="106">
        <v>0.49652777777777768</v>
      </c>
      <c r="Y6" s="264"/>
      <c r="Z6" s="265"/>
      <c r="AA6" s="110">
        <f>M6-J6</f>
        <v>-488.79310344827445</v>
      </c>
      <c r="AB6" s="111">
        <f>M6/J6</f>
        <v>0.86422413793103492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114"/>
      <c r="H9" s="115"/>
      <c r="I9" s="96"/>
      <c r="J9" s="97"/>
      <c r="K9" s="98"/>
      <c r="L9" s="99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3111.5570836815536</v>
      </c>
      <c r="N21" s="138">
        <f>M21/L21</f>
        <v>183.03276962832669</v>
      </c>
      <c r="O21" s="139">
        <f>L21-I21</f>
        <v>0</v>
      </c>
      <c r="P21" s="140">
        <f>N21-K21</f>
        <v>-28.731936254026238</v>
      </c>
      <c r="Q21" s="141">
        <f>N21/K21</f>
        <v>0.86432141213376501</v>
      </c>
      <c r="R21" s="273"/>
      <c r="S21" s="142">
        <f>S5</f>
        <v>0.38750000000000001</v>
      </c>
      <c r="T21" s="143">
        <f>INDEX(T5:T20,COUNTA(T5:T20))</f>
        <v>0.45652777777777775</v>
      </c>
      <c r="U21" s="144"/>
      <c r="V21" s="144"/>
      <c r="W21" s="145"/>
      <c r="X21" s="146"/>
      <c r="Y21" s="260"/>
      <c r="Z21" s="261"/>
      <c r="AA21" s="147">
        <f>M21-J21</f>
        <v>-488.44291631844635</v>
      </c>
      <c r="AB21" s="148">
        <f>M21/J21</f>
        <v>0.8643214121337649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1537</v>
      </c>
      <c r="G22" s="94">
        <f t="shared" ref="G22:G23" si="5">E22*F22</f>
        <v>39408.68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3136.7346938775381</v>
      </c>
      <c r="N22" s="98">
        <f>M22/L22</f>
        <v>285.15769944341258</v>
      </c>
      <c r="O22" s="100">
        <f>L22-I22</f>
        <v>0</v>
      </c>
      <c r="P22" s="101">
        <f>N22-K22</f>
        <v>-42.11502782931467</v>
      </c>
      <c r="Q22" s="102">
        <f>N22/K22</f>
        <v>0.87131519274376068</v>
      </c>
      <c r="R22" s="271">
        <f>Q38</f>
        <v>0.86680861993310088</v>
      </c>
      <c r="S22" s="1">
        <v>0.33333333333333326</v>
      </c>
      <c r="T22" s="2">
        <v>0.35375000000000001</v>
      </c>
      <c r="U22" s="103">
        <v>4.5666666666665279</v>
      </c>
      <c r="V22" s="104">
        <v>29.400000000000119</v>
      </c>
      <c r="W22" s="105"/>
      <c r="X22" s="150"/>
      <c r="Y22" s="274"/>
      <c r="Z22" s="275"/>
      <c r="AA22" s="108">
        <f>M22-J22</f>
        <v>-463.26530612246188</v>
      </c>
      <c r="AB22" s="151">
        <f>M22/J22</f>
        <v>0.87131519274376057</v>
      </c>
      <c r="AC22" s="276">
        <f>AB38</f>
        <v>0.86680861993310099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4465</v>
      </c>
      <c r="G23" s="94">
        <f t="shared" si="5"/>
        <v>127565.05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3104.2873696407883</v>
      </c>
      <c r="N23" s="98">
        <f>M23/L23</f>
        <v>258.69061413673234</v>
      </c>
      <c r="O23" s="100">
        <f>L23-I23</f>
        <v>0</v>
      </c>
      <c r="P23" s="101">
        <f>N23-K23</f>
        <v>-41.309385863267664</v>
      </c>
      <c r="Q23" s="102">
        <f>N23/K23</f>
        <v>0.86230204712244107</v>
      </c>
      <c r="R23" s="272"/>
      <c r="S23" s="1">
        <v>0.3576388888888889</v>
      </c>
      <c r="T23" s="2">
        <v>0.41756944444444444</v>
      </c>
      <c r="U23" s="103">
        <v>5.5999999999999961</v>
      </c>
      <c r="V23" s="104">
        <v>86.299999999999983</v>
      </c>
      <c r="W23" s="105"/>
      <c r="X23" s="106"/>
      <c r="Y23" s="264"/>
      <c r="Z23" s="265"/>
      <c r="AA23" s="110">
        <f>M23-J23</f>
        <v>-495.71263035921174</v>
      </c>
      <c r="AB23" s="102">
        <f>M23/J23</f>
        <v>0.86230204712244118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3120.5110317591634</v>
      </c>
      <c r="N38" s="138">
        <f>M38/L38</f>
        <v>271.34878537036201</v>
      </c>
      <c r="O38" s="139">
        <f>L38-I38</f>
        <v>0</v>
      </c>
      <c r="P38" s="140">
        <f>N38-K38</f>
        <v>-41.694692890507554</v>
      </c>
      <c r="Q38" s="141">
        <f>N38/K38</f>
        <v>0.86680861993310088</v>
      </c>
      <c r="R38" s="273"/>
      <c r="S38" s="142">
        <f>S22</f>
        <v>0.33333333333333326</v>
      </c>
      <c r="T38" s="143">
        <f>INDEX(T22:T37,COUNTA(T22:T37))</f>
        <v>0.41756944444444444</v>
      </c>
      <c r="U38" s="144"/>
      <c r="V38" s="155"/>
      <c r="W38" s="134"/>
      <c r="X38" s="138"/>
      <c r="Y38" s="260"/>
      <c r="Z38" s="261"/>
      <c r="AA38" s="156">
        <f>M38-J38</f>
        <v>-479.48896824083658</v>
      </c>
      <c r="AB38" s="141">
        <f>M38/J38</f>
        <v>0.86680861993310099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2103</v>
      </c>
      <c r="G39" s="158">
        <f t="shared" ref="G39:G41" si="9">E39*F39</f>
        <v>29505.09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2300.4557885141321</v>
      </c>
      <c r="N39" s="162">
        <f>M39/L39</f>
        <v>383.4092980856887</v>
      </c>
      <c r="O39" s="164">
        <f>L39-I39</f>
        <v>0</v>
      </c>
      <c r="P39" s="165">
        <f>N39-K39</f>
        <v>-49.924035247644611</v>
      </c>
      <c r="Q39" s="151">
        <f>N39/K39</f>
        <v>0.88479068789005089</v>
      </c>
      <c r="R39" s="271">
        <f>Q55</f>
        <v>0.88494281410030484</v>
      </c>
      <c r="S39" s="166">
        <v>0.25010416666666668</v>
      </c>
      <c r="T39" s="167">
        <v>0.28819444444444442</v>
      </c>
      <c r="U39" s="168"/>
      <c r="V39" s="169">
        <v>54.849999999999937</v>
      </c>
      <c r="W39" s="167"/>
      <c r="X39" s="170"/>
      <c r="Y39" s="274"/>
      <c r="Z39" s="275"/>
      <c r="AA39" s="108">
        <f>M39-J39</f>
        <v>-299.54421148586789</v>
      </c>
      <c r="AB39" s="151">
        <f>M39/J39</f>
        <v>0.88479068789005078</v>
      </c>
      <c r="AC39" s="276">
        <f>AB55</f>
        <v>0.88494281410030473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1553</v>
      </c>
      <c r="G40" s="94">
        <f t="shared" si="9"/>
        <v>27534.690000000002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2301.6879374228038</v>
      </c>
      <c r="N40" s="98">
        <f>M40/L40</f>
        <v>383.61465623713394</v>
      </c>
      <c r="O40" s="100">
        <f>L40-I40</f>
        <v>0</v>
      </c>
      <c r="P40" s="101">
        <f>N40-K40</f>
        <v>-49.718677096199372</v>
      </c>
      <c r="Q40" s="102">
        <f>N40/K40</f>
        <v>0.88526459131646296</v>
      </c>
      <c r="R40" s="272"/>
      <c r="S40" s="1">
        <v>0.29166666666666663</v>
      </c>
      <c r="T40" s="2">
        <v>0.3197800925925926</v>
      </c>
      <c r="U40" s="103">
        <v>4.9999999999999822</v>
      </c>
      <c r="V40" s="104">
        <v>40.483333333333398</v>
      </c>
      <c r="W40" s="105"/>
      <c r="X40" s="112"/>
      <c r="Y40" s="264"/>
      <c r="Z40" s="265"/>
      <c r="AA40" s="110">
        <f>M40-J40</f>
        <v>-298.31206257719623</v>
      </c>
      <c r="AB40" s="102">
        <f>M40/J40</f>
        <v>0.88526459131646296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2025</v>
      </c>
      <c r="G41" s="94">
        <f t="shared" si="9"/>
        <v>29342.25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2300.4102240454413</v>
      </c>
      <c r="N41" s="98">
        <f>M41/L41</f>
        <v>383.40170400757353</v>
      </c>
      <c r="O41" s="100">
        <f>L41-I41</f>
        <v>0</v>
      </c>
      <c r="P41" s="101">
        <f>N41-K41</f>
        <v>-49.931629325759786</v>
      </c>
      <c r="Q41" s="102">
        <f>N41/K41</f>
        <v>0.88477316309440046</v>
      </c>
      <c r="R41" s="272"/>
      <c r="S41" s="1">
        <v>0.3230439814814815</v>
      </c>
      <c r="T41" s="2">
        <v>0.35972222222222222</v>
      </c>
      <c r="U41" s="103">
        <v>4.7000000000000153</v>
      </c>
      <c r="V41" s="104">
        <v>52.816666666666634</v>
      </c>
      <c r="W41" s="105"/>
      <c r="X41" s="112"/>
      <c r="Y41" s="264"/>
      <c r="Z41" s="265"/>
      <c r="AA41" s="110">
        <f>M41-J41</f>
        <v>-299.58977595455872</v>
      </c>
      <c r="AB41" s="102">
        <f>M41/J41</f>
        <v>0.88477316309440046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2300.8513166607922</v>
      </c>
      <c r="N55" s="138">
        <f>M55/L55</f>
        <v>383.47521944346539</v>
      </c>
      <c r="O55" s="139">
        <f>L55-I55</f>
        <v>0</v>
      </c>
      <c r="P55" s="140">
        <f>N55-K55</f>
        <v>-49.858113889867923</v>
      </c>
      <c r="Q55" s="141">
        <f>N55/K55</f>
        <v>0.88494281410030484</v>
      </c>
      <c r="R55" s="273"/>
      <c r="S55" s="142">
        <f>S39</f>
        <v>0.25010416666666668</v>
      </c>
      <c r="T55" s="143">
        <f>INDEX(T39:T54,COUNTA(T39:T54))</f>
        <v>0.35972222222222222</v>
      </c>
      <c r="U55" s="144"/>
      <c r="V55" s="155"/>
      <c r="W55" s="134"/>
      <c r="X55" s="138"/>
      <c r="Y55" s="260"/>
      <c r="Z55" s="261"/>
      <c r="AA55" s="156">
        <f>M55-J55</f>
        <v>-299.14868333920776</v>
      </c>
      <c r="AB55" s="141">
        <f>M55/J55</f>
        <v>0.88494281410030473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1592</v>
      </c>
      <c r="G56" s="94">
        <f t="shared" ref="G56:G57" si="14">E56*F56</f>
        <v>30868.880000000001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2217.9566563467506</v>
      </c>
      <c r="N56" s="98">
        <f>M56/L56</f>
        <v>369.65944272445842</v>
      </c>
      <c r="O56" s="100">
        <f>L56-I56</f>
        <v>0</v>
      </c>
      <c r="P56" s="101">
        <f>N56-K56</f>
        <v>-47.00722394220827</v>
      </c>
      <c r="Q56" s="102">
        <f>N56/K56</f>
        <v>0.88718266253870015</v>
      </c>
      <c r="R56" s="271">
        <f>Q72</f>
        <v>0.88718766154457951</v>
      </c>
      <c r="S56" s="1">
        <v>0.32222222222222224</v>
      </c>
      <c r="T56" s="2">
        <v>0.35212962962962963</v>
      </c>
      <c r="U56" s="103">
        <v>5.9666666666666668</v>
      </c>
      <c r="V56" s="104">
        <v>43.066666666666634</v>
      </c>
      <c r="W56" s="105"/>
      <c r="X56" s="170"/>
      <c r="Y56" s="274"/>
      <c r="Z56" s="275"/>
      <c r="AA56" s="108">
        <f>M56-J56</f>
        <v>-282.04334365324939</v>
      </c>
      <c r="AB56" s="151">
        <f>M56/J56</f>
        <v>0.88718266253870026</v>
      </c>
      <c r="AC56" s="276">
        <f>AB72</f>
        <v>0.88718766154457951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3022</v>
      </c>
      <c r="G57" s="94">
        <f t="shared" si="14"/>
        <v>59533.4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2217.9816513761471</v>
      </c>
      <c r="N57" s="98">
        <f>M57/L57</f>
        <v>369.66360856269119</v>
      </c>
      <c r="O57" s="100">
        <f>L57-I57</f>
        <v>0</v>
      </c>
      <c r="P57" s="101">
        <f>N57-K57</f>
        <v>-47.003058103975491</v>
      </c>
      <c r="Q57" s="102">
        <f>N57/K57</f>
        <v>0.88719266055045887</v>
      </c>
      <c r="R57" s="272"/>
      <c r="S57" s="1">
        <v>0.35642361111111109</v>
      </c>
      <c r="T57" s="2">
        <v>0.41319444444444442</v>
      </c>
      <c r="U57" s="103">
        <v>6.183333333333314</v>
      </c>
      <c r="V57" s="104">
        <v>81.749999999999986</v>
      </c>
      <c r="W57" s="105"/>
      <c r="X57" s="112"/>
      <c r="Y57" s="264"/>
      <c r="Z57" s="265"/>
      <c r="AA57" s="110">
        <f>M57-J57</f>
        <v>-282.01834862385294</v>
      </c>
      <c r="AB57" s="102">
        <f>M57/J57</f>
        <v>0.88719266055045887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2217.9691538614488</v>
      </c>
      <c r="N72" s="138">
        <f t="shared" ref="N72:N77" si="18">M72/L72</f>
        <v>369.66152564357481</v>
      </c>
      <c r="O72" s="139">
        <f t="shared" ref="O72:O77" si="19">L72-I72</f>
        <v>0</v>
      </c>
      <c r="P72" s="140">
        <f t="shared" ref="P72:P77" si="20">N72-K72</f>
        <v>-47.00514102309188</v>
      </c>
      <c r="Q72" s="141">
        <f t="shared" ref="Q72:Q77" si="21">N72/K72</f>
        <v>0.88718766154457951</v>
      </c>
      <c r="R72" s="273"/>
      <c r="S72" s="142">
        <f>S56</f>
        <v>0.32222222222222224</v>
      </c>
      <c r="T72" s="143">
        <f>INDEX(T56:T71,COUNTA(T56:T71))</f>
        <v>0.41319444444444442</v>
      </c>
      <c r="U72" s="144"/>
      <c r="V72" s="155"/>
      <c r="W72" s="134"/>
      <c r="X72" s="138"/>
      <c r="Y72" s="260"/>
      <c r="Z72" s="261"/>
      <c r="AA72" s="156">
        <f t="shared" ref="AA72:AA77" si="22">M72-J72</f>
        <v>-282.03084613855117</v>
      </c>
      <c r="AB72" s="141">
        <f t="shared" ref="AB72:AB77" si="23">M72/J72</f>
        <v>0.88718766154457951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3299</v>
      </c>
      <c r="G73" s="158">
        <f t="shared" ref="G73:G77" si="24">E73*F73</f>
        <v>70763.55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2942.6164519326053</v>
      </c>
      <c r="N73" s="162">
        <f t="shared" si="18"/>
        <v>735.65411298315132</v>
      </c>
      <c r="O73" s="164">
        <f t="shared" si="19"/>
        <v>0</v>
      </c>
      <c r="P73" s="165">
        <f t="shared" si="20"/>
        <v>-89.345887016848678</v>
      </c>
      <c r="Q73" s="151">
        <f t="shared" si="21"/>
        <v>0.89170195513109252</v>
      </c>
      <c r="R73" s="271">
        <f>Q89</f>
        <v>0.88974530222172987</v>
      </c>
      <c r="S73" s="166">
        <v>0.16666666666666666</v>
      </c>
      <c r="T73" s="167">
        <v>0.21337962962962964</v>
      </c>
      <c r="U73" s="168"/>
      <c r="V73" s="169">
        <v>67.266666666666694</v>
      </c>
      <c r="W73" s="172"/>
      <c r="X73" s="150"/>
      <c r="Y73" s="274"/>
      <c r="Z73" s="275"/>
      <c r="AA73" s="108">
        <f t="shared" si="22"/>
        <v>-357.38354806739471</v>
      </c>
      <c r="AB73" s="151">
        <f t="shared" si="23"/>
        <v>0.89170195513109252</v>
      </c>
      <c r="AC73" s="276">
        <f>AB89</f>
        <v>0.88974530222172987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3311</v>
      </c>
      <c r="G74" s="94">
        <f t="shared" si="24"/>
        <v>59233.79</v>
      </c>
      <c r="H74" s="95"/>
      <c r="I74" s="96">
        <v>4</v>
      </c>
      <c r="J74" s="97">
        <v>3300</v>
      </c>
      <c r="K74" s="98">
        <f t="shared" ref="K74:K77" si="25">J74/I74</f>
        <v>825</v>
      </c>
      <c r="L74" s="99">
        <v>4</v>
      </c>
      <c r="M74" s="97">
        <f>F74/V74*60</f>
        <v>2938.0330293320185</v>
      </c>
      <c r="N74" s="98">
        <f t="shared" si="18"/>
        <v>734.50825733300462</v>
      </c>
      <c r="O74" s="100">
        <f t="shared" si="19"/>
        <v>0</v>
      </c>
      <c r="P74" s="101">
        <f t="shared" si="20"/>
        <v>-90.491742666995378</v>
      </c>
      <c r="Q74" s="102">
        <f t="shared" si="21"/>
        <v>0.89031303919152072</v>
      </c>
      <c r="R74" s="272"/>
      <c r="S74" s="1">
        <v>0.21693287037037037</v>
      </c>
      <c r="T74" s="2">
        <v>0.2638888888888889</v>
      </c>
      <c r="U74" s="103">
        <v>5.1166666666666538</v>
      </c>
      <c r="V74" s="104">
        <v>67.616666666666674</v>
      </c>
      <c r="W74" s="105"/>
      <c r="X74" s="106"/>
      <c r="Y74" s="264"/>
      <c r="Z74" s="265"/>
      <c r="AA74" s="110">
        <f t="shared" si="22"/>
        <v>-361.96697066798151</v>
      </c>
      <c r="AB74" s="102">
        <f t="shared" si="23"/>
        <v>0.89031303919152072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1340</v>
      </c>
      <c r="G75" s="94">
        <f t="shared" si="24"/>
        <v>29855.200000000001</v>
      </c>
      <c r="H75" s="95"/>
      <c r="I75" s="96">
        <v>5</v>
      </c>
      <c r="J75" s="97">
        <v>3300</v>
      </c>
      <c r="K75" s="98">
        <f t="shared" si="25"/>
        <v>660</v>
      </c>
      <c r="L75" s="99">
        <v>5</v>
      </c>
      <c r="M75" s="97">
        <f>F75/V75*60</f>
        <v>2934.3065693430603</v>
      </c>
      <c r="N75" s="98">
        <f t="shared" si="18"/>
        <v>586.86131386861211</v>
      </c>
      <c r="O75" s="100">
        <f t="shared" si="19"/>
        <v>0</v>
      </c>
      <c r="P75" s="101">
        <f t="shared" si="20"/>
        <v>-73.138686131387885</v>
      </c>
      <c r="Q75" s="102">
        <f t="shared" si="21"/>
        <v>0.88918380889183657</v>
      </c>
      <c r="R75" s="272"/>
      <c r="S75" s="1">
        <v>0.2673611111111111</v>
      </c>
      <c r="T75" s="2">
        <v>0.28638888888888892</v>
      </c>
      <c r="U75" s="103">
        <v>4.9999999999999822</v>
      </c>
      <c r="V75" s="104">
        <v>27.400000000000048</v>
      </c>
      <c r="W75" s="105"/>
      <c r="X75" s="106"/>
      <c r="Y75" s="264"/>
      <c r="Z75" s="265"/>
      <c r="AA75" s="110">
        <f t="shared" si="22"/>
        <v>-365.69343065693965</v>
      </c>
      <c r="AB75" s="102">
        <f t="shared" si="23"/>
        <v>0.88918380889183646</v>
      </c>
      <c r="AC75" s="277"/>
    </row>
    <row r="76" spans="1:29" ht="15.75" customHeight="1">
      <c r="A76" s="280"/>
      <c r="B76" s="91" t="s">
        <v>110</v>
      </c>
      <c r="C76" s="262" t="s">
        <v>212</v>
      </c>
      <c r="D76" s="263"/>
      <c r="E76" s="92">
        <v>21.45</v>
      </c>
      <c r="F76" s="93">
        <v>4106</v>
      </c>
      <c r="G76" s="94">
        <f t="shared" si="24"/>
        <v>88073.7</v>
      </c>
      <c r="H76" s="95"/>
      <c r="I76" s="96">
        <v>3</v>
      </c>
      <c r="J76" s="97">
        <v>3300</v>
      </c>
      <c r="K76" s="98">
        <f t="shared" si="25"/>
        <v>1100</v>
      </c>
      <c r="L76" s="99">
        <v>3</v>
      </c>
      <c r="M76" s="97">
        <f>F76/V76*60</f>
        <v>2932.8571428571449</v>
      </c>
      <c r="N76" s="98">
        <f t="shared" si="18"/>
        <v>977.61904761904827</v>
      </c>
      <c r="O76" s="100">
        <f t="shared" si="19"/>
        <v>0</v>
      </c>
      <c r="P76" s="101">
        <f t="shared" si="20"/>
        <v>-122.38095238095173</v>
      </c>
      <c r="Q76" s="102">
        <f t="shared" si="21"/>
        <v>0.88874458874458939</v>
      </c>
      <c r="R76" s="272"/>
      <c r="S76" s="1">
        <v>0.2902777777777778</v>
      </c>
      <c r="T76" s="2">
        <v>0.34861111111111109</v>
      </c>
      <c r="U76" s="103">
        <v>5.5999999999999961</v>
      </c>
      <c r="V76" s="104">
        <v>83.999999999999943</v>
      </c>
      <c r="W76" s="105"/>
      <c r="X76" s="106"/>
      <c r="Y76" s="264"/>
      <c r="Z76" s="265"/>
      <c r="AA76" s="110">
        <f t="shared" si="22"/>
        <v>-367.14285714285506</v>
      </c>
      <c r="AB76" s="102">
        <f t="shared" si="23"/>
        <v>0.88874458874458939</v>
      </c>
      <c r="AC76" s="277"/>
    </row>
    <row r="77" spans="1:29" ht="15.75" customHeight="1">
      <c r="A77" s="281"/>
      <c r="B77" s="91" t="s">
        <v>110</v>
      </c>
      <c r="C77" s="262" t="s">
        <v>115</v>
      </c>
      <c r="D77" s="263"/>
      <c r="E77" s="92">
        <v>16.66</v>
      </c>
      <c r="F77" s="93">
        <v>5602</v>
      </c>
      <c r="G77" s="94">
        <f t="shared" si="24"/>
        <v>93329.32</v>
      </c>
      <c r="H77" s="112"/>
      <c r="I77" s="96">
        <v>4</v>
      </c>
      <c r="J77" s="97">
        <v>3300</v>
      </c>
      <c r="K77" s="98">
        <f t="shared" si="25"/>
        <v>825</v>
      </c>
      <c r="L77" s="113">
        <v>4</v>
      </c>
      <c r="M77" s="97">
        <f>F77/V77*60</f>
        <v>2932.9842931937169</v>
      </c>
      <c r="N77" s="98">
        <f t="shared" si="18"/>
        <v>733.24607329842922</v>
      </c>
      <c r="O77" s="100">
        <f t="shared" si="19"/>
        <v>0</v>
      </c>
      <c r="P77" s="101">
        <f t="shared" si="20"/>
        <v>-91.753926701570776</v>
      </c>
      <c r="Q77" s="102">
        <f t="shared" si="21"/>
        <v>0.88878311914961117</v>
      </c>
      <c r="R77" s="272"/>
      <c r="S77" s="1">
        <v>0.35236111111111112</v>
      </c>
      <c r="T77" s="2">
        <v>0.43194444444444446</v>
      </c>
      <c r="U77" s="103">
        <v>5.4000000000000448</v>
      </c>
      <c r="V77" s="104">
        <v>114.60000000000001</v>
      </c>
      <c r="W77" s="105"/>
      <c r="X77" s="106"/>
      <c r="Y77" s="264"/>
      <c r="Z77" s="265"/>
      <c r="AA77" s="110">
        <f t="shared" si="22"/>
        <v>-367.01570680628311</v>
      </c>
      <c r="AB77" s="102">
        <f t="shared" si="23"/>
        <v>0.88878311914961117</v>
      </c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6">AVERAGE(I73:I88)</f>
        <v>4</v>
      </c>
      <c r="J89" s="137">
        <f t="shared" si="26"/>
        <v>3300</v>
      </c>
      <c r="K89" s="138">
        <f t="shared" ref="K89" si="27">J89/I89</f>
        <v>825</v>
      </c>
      <c r="L89" s="136">
        <f t="shared" ref="L89:M89" si="28">AVERAGE(L73:L88)</f>
        <v>4</v>
      </c>
      <c r="M89" s="137">
        <f t="shared" si="28"/>
        <v>2936.1594973317087</v>
      </c>
      <c r="N89" s="138">
        <f>M89/L89</f>
        <v>734.03987433292718</v>
      </c>
      <c r="O89" s="139">
        <f>L89-I89</f>
        <v>0</v>
      </c>
      <c r="P89" s="140">
        <f>N89-K89</f>
        <v>-90.960125667072816</v>
      </c>
      <c r="Q89" s="141">
        <f>N89/K89</f>
        <v>0.88974530222172987</v>
      </c>
      <c r="R89" s="273"/>
      <c r="S89" s="142">
        <f>S73</f>
        <v>0.16666666666666666</v>
      </c>
      <c r="T89" s="143">
        <f>INDEX(T73:T88,COUNTA(T73:T88))</f>
        <v>0.43194444444444446</v>
      </c>
      <c r="U89" s="144"/>
      <c r="V89" s="155"/>
      <c r="W89" s="88"/>
      <c r="X89" s="90"/>
      <c r="Y89" s="260"/>
      <c r="Z89" s="261"/>
      <c r="AA89" s="156">
        <f>M89-J89</f>
        <v>-363.84050266829126</v>
      </c>
      <c r="AB89" s="141">
        <f>M89/J89</f>
        <v>0.88974530222172987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1763</v>
      </c>
      <c r="G90" s="158">
        <f t="shared" ref="G90:G93" si="29">E90*F90</f>
        <v>32051.34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3100.5373717635557</v>
      </c>
      <c r="N90" s="162">
        <f>M90/L90</f>
        <v>1033.5124572545185</v>
      </c>
      <c r="O90" s="164">
        <f>L90-I90</f>
        <v>0</v>
      </c>
      <c r="P90" s="165">
        <f>N90-K90</f>
        <v>-166.48754274548151</v>
      </c>
      <c r="Q90" s="151">
        <f>N90/K90</f>
        <v>0.86126038104543212</v>
      </c>
      <c r="R90" s="271">
        <f>Q106</f>
        <v>0.86752474667460489</v>
      </c>
      <c r="S90" s="166">
        <v>0.16666666666666666</v>
      </c>
      <c r="T90" s="167">
        <v>0.19035879629629629</v>
      </c>
      <c r="U90" s="168"/>
      <c r="V90" s="169">
        <v>34.116666666666674</v>
      </c>
      <c r="W90" s="172"/>
      <c r="X90" s="150"/>
      <c r="Y90" s="274"/>
      <c r="Z90" s="275"/>
      <c r="AA90" s="108">
        <f>M90-J90</f>
        <v>-499.46262823644429</v>
      </c>
      <c r="AB90" s="151">
        <f>M90/J90</f>
        <v>0.86126038104543212</v>
      </c>
      <c r="AC90" s="276">
        <f>AB106</f>
        <v>0.86752474667460489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2646</v>
      </c>
      <c r="G91" s="94">
        <f t="shared" si="29"/>
        <v>48104.28</v>
      </c>
      <c r="H91" s="95"/>
      <c r="I91" s="96">
        <v>3</v>
      </c>
      <c r="J91" s="97">
        <v>3600</v>
      </c>
      <c r="K91" s="98">
        <f t="shared" ref="K91:K128" si="30">J91/I91</f>
        <v>1200</v>
      </c>
      <c r="L91" s="99">
        <v>3</v>
      </c>
      <c r="M91" s="97">
        <f>F91/V91*60</f>
        <v>3099.7722095671979</v>
      </c>
      <c r="N91" s="98">
        <f>M91/L91</f>
        <v>1033.2574031890661</v>
      </c>
      <c r="O91" s="100">
        <f>L91-I91</f>
        <v>0</v>
      </c>
      <c r="P91" s="101">
        <f>N91-K91</f>
        <v>-166.74259681093395</v>
      </c>
      <c r="Q91" s="102">
        <f>N91/K91</f>
        <v>0.86104783599088841</v>
      </c>
      <c r="R91" s="272"/>
      <c r="S91" s="1">
        <v>0.2013888888888889</v>
      </c>
      <c r="T91" s="2">
        <v>0.23695601851851852</v>
      </c>
      <c r="U91" s="103">
        <v>15.883333333333351</v>
      </c>
      <c r="V91" s="104">
        <v>51.216666666666669</v>
      </c>
      <c r="W91" s="105"/>
      <c r="X91" s="106"/>
      <c r="Y91" s="264"/>
      <c r="Z91" s="265"/>
      <c r="AA91" s="110">
        <f>M91-J91</f>
        <v>-500.22779043280207</v>
      </c>
      <c r="AB91" s="102">
        <f>M91/J91</f>
        <v>0.8610478359908883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6893</v>
      </c>
      <c r="G92" s="94">
        <f t="shared" si="29"/>
        <v>98432.04</v>
      </c>
      <c r="H92" s="95"/>
      <c r="I92" s="96">
        <v>3</v>
      </c>
      <c r="J92" s="97">
        <v>3600</v>
      </c>
      <c r="K92" s="98">
        <f t="shared" si="30"/>
        <v>1200</v>
      </c>
      <c r="L92" s="99">
        <v>3</v>
      </c>
      <c r="M92" s="97">
        <f>F92/V92*60</f>
        <v>3101.4623172103488</v>
      </c>
      <c r="N92" s="98">
        <f>M92/L92</f>
        <v>1033.8207724034496</v>
      </c>
      <c r="O92" s="100">
        <f>L92-I92</f>
        <v>0</v>
      </c>
      <c r="P92" s="101">
        <f>N92-K92</f>
        <v>-166.17922759655039</v>
      </c>
      <c r="Q92" s="102">
        <f>N92/K92</f>
        <v>0.86151731033620804</v>
      </c>
      <c r="R92" s="272"/>
      <c r="S92" s="1">
        <v>0.24722222222222223</v>
      </c>
      <c r="T92" s="2">
        <v>0.33982638888888889</v>
      </c>
      <c r="U92" s="103">
        <v>14.783333333333339</v>
      </c>
      <c r="V92" s="104">
        <v>133.35</v>
      </c>
      <c r="W92" s="105"/>
      <c r="X92" s="106"/>
      <c r="Y92" s="264"/>
      <c r="Z92" s="265"/>
      <c r="AA92" s="110">
        <f>M92-J92</f>
        <v>-498.53768278965117</v>
      </c>
      <c r="AB92" s="102">
        <f>M92/J92</f>
        <v>0.86151731033620804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5754</v>
      </c>
      <c r="G93" s="94">
        <f t="shared" si="29"/>
        <v>80728.62</v>
      </c>
      <c r="H93" s="95"/>
      <c r="I93" s="96">
        <v>3</v>
      </c>
      <c r="J93" s="97">
        <v>3000</v>
      </c>
      <c r="K93" s="98">
        <f t="shared" si="30"/>
        <v>1000</v>
      </c>
      <c r="L93" s="99">
        <v>3</v>
      </c>
      <c r="M93" s="97">
        <f>F93/V93*60</f>
        <v>2670.0696055684443</v>
      </c>
      <c r="N93" s="98">
        <f>M93/L93</f>
        <v>890.02320185614815</v>
      </c>
      <c r="O93" s="100">
        <f>L93-I93</f>
        <v>0</v>
      </c>
      <c r="P93" s="101">
        <f>N93-K93</f>
        <v>-109.97679814385185</v>
      </c>
      <c r="Q93" s="102">
        <f>N93/K93</f>
        <v>0.89002320185614814</v>
      </c>
      <c r="R93" s="272"/>
      <c r="S93" s="1">
        <v>0.35069444444444442</v>
      </c>
      <c r="T93" s="2">
        <v>0.44048611111111113</v>
      </c>
      <c r="U93" s="103">
        <v>15.649999999999968</v>
      </c>
      <c r="V93" s="104">
        <v>129.30000000000007</v>
      </c>
      <c r="W93" s="105"/>
      <c r="X93" s="106"/>
      <c r="Y93" s="264"/>
      <c r="Z93" s="265"/>
      <c r="AA93" s="110">
        <f>M93-J93</f>
        <v>-329.93039443155567</v>
      </c>
      <c r="AB93" s="102">
        <f>M93/J93</f>
        <v>0.89002320185614814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31">AVERAGE(I90:I105)</f>
        <v>3</v>
      </c>
      <c r="J106" s="137">
        <f t="shared" si="31"/>
        <v>3450</v>
      </c>
      <c r="K106" s="138">
        <f t="shared" ref="K106" si="32">J106/I106</f>
        <v>1150</v>
      </c>
      <c r="L106" s="136">
        <f t="shared" ref="L106:M106" si="33">AVERAGE(L90:L105)</f>
        <v>3</v>
      </c>
      <c r="M106" s="137">
        <f t="shared" si="33"/>
        <v>2992.9603760273867</v>
      </c>
      <c r="N106" s="138">
        <f t="shared" ref="N106:N112" si="34">M106/L106</f>
        <v>997.6534586757956</v>
      </c>
      <c r="O106" s="139">
        <f t="shared" ref="O106:O112" si="35">L106-I106</f>
        <v>0</v>
      </c>
      <c r="P106" s="140">
        <f t="shared" ref="P106:P112" si="36">N106-K106</f>
        <v>-152.3465413242044</v>
      </c>
      <c r="Q106" s="141">
        <f t="shared" ref="Q106:Q112" si="37">N106/K106</f>
        <v>0.86752474667460489</v>
      </c>
      <c r="R106" s="273"/>
      <c r="S106" s="142">
        <f>S90</f>
        <v>0.16666666666666666</v>
      </c>
      <c r="T106" s="143">
        <f>INDEX(T90:T105,COUNTA(T90:T105))</f>
        <v>0.44048611111111113</v>
      </c>
      <c r="U106" s="144"/>
      <c r="V106" s="155"/>
      <c r="W106" s="88"/>
      <c r="X106" s="90"/>
      <c r="Y106" s="260"/>
      <c r="Z106" s="261"/>
      <c r="AA106" s="156">
        <f t="shared" ref="AA106:AA112" si="38">M106-J106</f>
        <v>-457.0396239726133</v>
      </c>
      <c r="AB106" s="141">
        <f t="shared" ref="AB106:AB112" si="39">M106/J106</f>
        <v>0.86752474667460489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1946</v>
      </c>
      <c r="G107" s="158">
        <f t="shared" ref="G107:G112" si="40">E107*F107</f>
        <v>48708.380000000005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41">F107/V107*60</f>
        <v>2903.2739328636553</v>
      </c>
      <c r="N107" s="162">
        <f t="shared" si="34"/>
        <v>725.81848321591383</v>
      </c>
      <c r="O107" s="164">
        <f t="shared" si="35"/>
        <v>0</v>
      </c>
      <c r="P107" s="165">
        <f t="shared" si="36"/>
        <v>-99.18151678408617</v>
      </c>
      <c r="Q107" s="151">
        <f t="shared" si="37"/>
        <v>0.87977997965565313</v>
      </c>
      <c r="R107" s="271">
        <f>Q123</f>
        <v>0.8844174214032432</v>
      </c>
      <c r="S107" s="166">
        <v>0.16666666666666666</v>
      </c>
      <c r="T107" s="167">
        <v>0.1945949074074074</v>
      </c>
      <c r="U107" s="168"/>
      <c r="V107" s="169">
        <v>40.216666666666669</v>
      </c>
      <c r="W107" s="167"/>
      <c r="X107" s="170"/>
      <c r="Y107" s="274"/>
      <c r="Z107" s="275"/>
      <c r="AA107" s="108">
        <f t="shared" si="38"/>
        <v>-396.72606713634468</v>
      </c>
      <c r="AB107" s="151">
        <f t="shared" si="39"/>
        <v>0.87977997965565313</v>
      </c>
      <c r="AC107" s="276">
        <f>AB123</f>
        <v>0.8844174214032432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1492</v>
      </c>
      <c r="G108" s="94">
        <f t="shared" si="40"/>
        <v>37971.4</v>
      </c>
      <c r="H108" s="95"/>
      <c r="I108" s="96">
        <v>4</v>
      </c>
      <c r="J108" s="97">
        <v>3300</v>
      </c>
      <c r="K108" s="98">
        <f t="shared" si="30"/>
        <v>825</v>
      </c>
      <c r="L108" s="99">
        <v>4</v>
      </c>
      <c r="M108" s="97">
        <f t="shared" si="41"/>
        <v>2904.9215792320165</v>
      </c>
      <c r="N108" s="98">
        <f t="shared" si="34"/>
        <v>726.23039480800412</v>
      </c>
      <c r="O108" s="100">
        <f t="shared" si="35"/>
        <v>0</v>
      </c>
      <c r="P108" s="101">
        <f t="shared" si="36"/>
        <v>-98.769605191995879</v>
      </c>
      <c r="Q108" s="102">
        <f t="shared" si="37"/>
        <v>0.88027926643394439</v>
      </c>
      <c r="R108" s="272"/>
      <c r="S108" s="1">
        <v>0.20568287037037036</v>
      </c>
      <c r="T108" s="2">
        <v>0.22708333333333333</v>
      </c>
      <c r="U108" s="103">
        <v>15.966666666666672</v>
      </c>
      <c r="V108" s="104">
        <v>30.816666666666674</v>
      </c>
      <c r="W108" s="105"/>
      <c r="X108" s="112"/>
      <c r="Y108" s="264"/>
      <c r="Z108" s="265"/>
      <c r="AA108" s="110">
        <f t="shared" si="38"/>
        <v>-395.07842076798352</v>
      </c>
      <c r="AB108" s="102">
        <f t="shared" si="39"/>
        <v>0.88027926643394439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382</v>
      </c>
      <c r="G109" s="94">
        <f t="shared" si="40"/>
        <v>10210.86</v>
      </c>
      <c r="H109" s="95"/>
      <c r="I109" s="96">
        <v>4</v>
      </c>
      <c r="J109" s="97">
        <v>3300</v>
      </c>
      <c r="K109" s="98">
        <f t="shared" si="30"/>
        <v>825</v>
      </c>
      <c r="L109" s="99">
        <v>4</v>
      </c>
      <c r="M109" s="97">
        <f t="shared" si="41"/>
        <v>2907.3995771670166</v>
      </c>
      <c r="N109" s="98">
        <f t="shared" si="34"/>
        <v>726.84989429175414</v>
      </c>
      <c r="O109" s="100">
        <f t="shared" si="35"/>
        <v>0</v>
      </c>
      <c r="P109" s="101">
        <f t="shared" si="36"/>
        <v>-98.15010570824586</v>
      </c>
      <c r="Q109" s="102">
        <f t="shared" si="37"/>
        <v>0.88103017489909596</v>
      </c>
      <c r="R109" s="272"/>
      <c r="S109" s="1">
        <v>0.23827546296296295</v>
      </c>
      <c r="T109" s="2">
        <v>0.24374999999999999</v>
      </c>
      <c r="U109" s="103">
        <v>16.116666666666653</v>
      </c>
      <c r="V109" s="104">
        <v>7.88333333333334</v>
      </c>
      <c r="W109" s="105"/>
      <c r="X109" s="112"/>
      <c r="Y109" s="264"/>
      <c r="Z109" s="265"/>
      <c r="AA109" s="110">
        <f t="shared" si="38"/>
        <v>-392.60042283298344</v>
      </c>
      <c r="AB109" s="102">
        <f t="shared" si="39"/>
        <v>0.88103017489909596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2246</v>
      </c>
      <c r="G110" s="94">
        <f t="shared" si="40"/>
        <v>67380</v>
      </c>
      <c r="H110" s="95"/>
      <c r="I110" s="96">
        <v>4</v>
      </c>
      <c r="J110" s="97">
        <v>3000</v>
      </c>
      <c r="K110" s="98">
        <f t="shared" si="30"/>
        <v>750</v>
      </c>
      <c r="L110" s="99">
        <v>4</v>
      </c>
      <c r="M110" s="97">
        <f t="shared" si="41"/>
        <v>2680.0132582035135</v>
      </c>
      <c r="N110" s="98">
        <f t="shared" si="34"/>
        <v>670.00331455087837</v>
      </c>
      <c r="O110" s="100">
        <f t="shared" si="35"/>
        <v>0</v>
      </c>
      <c r="P110" s="101">
        <f t="shared" si="36"/>
        <v>-79.996685449121628</v>
      </c>
      <c r="Q110" s="102">
        <f t="shared" si="37"/>
        <v>0.89333775273450444</v>
      </c>
      <c r="R110" s="272"/>
      <c r="S110" s="1">
        <v>0.25416666666666665</v>
      </c>
      <c r="T110" s="2">
        <v>0.28908564814814813</v>
      </c>
      <c r="U110" s="103">
        <v>14.999999999999986</v>
      </c>
      <c r="V110" s="104">
        <v>50.283333333333331</v>
      </c>
      <c r="W110" s="105"/>
      <c r="X110" s="106"/>
      <c r="Y110" s="264"/>
      <c r="Z110" s="265"/>
      <c r="AA110" s="110">
        <f t="shared" si="38"/>
        <v>-319.98674179648651</v>
      </c>
      <c r="AB110" s="102">
        <f t="shared" si="39"/>
        <v>0.89333775273450444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2051</v>
      </c>
      <c r="G111" s="94">
        <f t="shared" si="40"/>
        <v>50905.82</v>
      </c>
      <c r="H111" s="112"/>
      <c r="I111" s="96">
        <v>4</v>
      </c>
      <c r="J111" s="97">
        <v>3300</v>
      </c>
      <c r="K111" s="98">
        <f t="shared" si="30"/>
        <v>825</v>
      </c>
      <c r="L111" s="113">
        <v>4</v>
      </c>
      <c r="M111" s="97">
        <f t="shared" si="41"/>
        <v>2905.785123966943</v>
      </c>
      <c r="N111" s="98">
        <f t="shared" si="34"/>
        <v>726.44628099173576</v>
      </c>
      <c r="O111" s="100">
        <f t="shared" si="35"/>
        <v>0</v>
      </c>
      <c r="P111" s="101">
        <f t="shared" si="36"/>
        <v>-98.553719008264238</v>
      </c>
      <c r="Q111" s="102">
        <f t="shared" si="37"/>
        <v>0.88054094665664939</v>
      </c>
      <c r="R111" s="272"/>
      <c r="S111" s="1">
        <v>0.30069444444444443</v>
      </c>
      <c r="T111" s="2">
        <v>0.33010416666666664</v>
      </c>
      <c r="U111" s="103">
        <v>16.716666666666669</v>
      </c>
      <c r="V111" s="104">
        <v>42.349999999999987</v>
      </c>
      <c r="W111" s="105"/>
      <c r="X111" s="106"/>
      <c r="Y111" s="264"/>
      <c r="Z111" s="265"/>
      <c r="AA111" s="110">
        <f t="shared" si="38"/>
        <v>-394.21487603305695</v>
      </c>
      <c r="AB111" s="102">
        <f t="shared" si="39"/>
        <v>0.88054094665664939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3548</v>
      </c>
      <c r="G112" s="114">
        <f t="shared" si="40"/>
        <v>106440</v>
      </c>
      <c r="H112" s="115"/>
      <c r="I112" s="96">
        <v>3</v>
      </c>
      <c r="J112" s="97">
        <v>3000</v>
      </c>
      <c r="K112" s="98">
        <f t="shared" si="30"/>
        <v>1000</v>
      </c>
      <c r="L112" s="99">
        <v>3</v>
      </c>
      <c r="M112" s="97">
        <f t="shared" si="41"/>
        <v>2679.4210195091273</v>
      </c>
      <c r="N112" s="98">
        <f t="shared" si="34"/>
        <v>893.1403398363758</v>
      </c>
      <c r="O112" s="100">
        <f t="shared" si="35"/>
        <v>0</v>
      </c>
      <c r="P112" s="101">
        <f t="shared" si="36"/>
        <v>-106.8596601636242</v>
      </c>
      <c r="Q112" s="102">
        <f t="shared" si="37"/>
        <v>0.89314033983637575</v>
      </c>
      <c r="R112" s="272"/>
      <c r="S112" s="1">
        <v>0.34097222222222223</v>
      </c>
      <c r="T112" s="2">
        <v>0.39614583333333331</v>
      </c>
      <c r="U112" s="103">
        <v>15.650000000000048</v>
      </c>
      <c r="V112" s="104">
        <v>79.449999999999946</v>
      </c>
      <c r="W112" s="105"/>
      <c r="X112" s="3"/>
      <c r="Y112" s="264"/>
      <c r="Z112" s="265"/>
      <c r="AA112" s="110">
        <f t="shared" si="38"/>
        <v>-320.57898049087271</v>
      </c>
      <c r="AB112" s="102">
        <f t="shared" si="39"/>
        <v>0.89314033983637575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3.8333333333333335</v>
      </c>
      <c r="J123" s="137">
        <f t="shared" si="42"/>
        <v>3200</v>
      </c>
      <c r="K123" s="138">
        <f t="shared" ref="K123" si="43">J123/I123</f>
        <v>834.78260869565213</v>
      </c>
      <c r="L123" s="136">
        <f t="shared" ref="L123:M123" si="44">AVERAGE(L107:L122)</f>
        <v>3.8333333333333335</v>
      </c>
      <c r="M123" s="137">
        <f t="shared" si="44"/>
        <v>2830.1357484903783</v>
      </c>
      <c r="N123" s="138">
        <f t="shared" ref="N123:N128" si="45">M123/L123</f>
        <v>738.29628221488122</v>
      </c>
      <c r="O123" s="139">
        <f t="shared" ref="O123:O128" si="46">L123-I123</f>
        <v>0</v>
      </c>
      <c r="P123" s="140">
        <f t="shared" ref="P123:P128" si="47">N123-K123</f>
        <v>-96.486326480770913</v>
      </c>
      <c r="Q123" s="141">
        <f t="shared" ref="Q123:Q128" si="48">N123/K123</f>
        <v>0.8844174214032432</v>
      </c>
      <c r="R123" s="273"/>
      <c r="S123" s="142">
        <f>S107</f>
        <v>0.16666666666666666</v>
      </c>
      <c r="T123" s="143">
        <f>INDEX(T107:T122,COUNTA(T107:T122))</f>
        <v>0.39614583333333331</v>
      </c>
      <c r="U123" s="144"/>
      <c r="V123" s="155"/>
      <c r="W123" s="134"/>
      <c r="X123" s="138"/>
      <c r="Y123" s="260"/>
      <c r="Z123" s="261"/>
      <c r="AA123" s="156">
        <f t="shared" ref="AA123:AA128" si="49">M123-J123</f>
        <v>-369.86425150962168</v>
      </c>
      <c r="AB123" s="141">
        <f t="shared" ref="AB123:AB128" si="50">M123/J123</f>
        <v>0.8844174214032432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328</v>
      </c>
      <c r="G124" s="158">
        <f t="shared" ref="G124:G128" si="51">E124*F124</f>
        <v>4401.76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3182.7493261456034</v>
      </c>
      <c r="N124" s="162">
        <f t="shared" si="45"/>
        <v>530.45822102426723</v>
      </c>
      <c r="O124" s="164">
        <f t="shared" si="46"/>
        <v>0</v>
      </c>
      <c r="P124" s="165">
        <f t="shared" si="47"/>
        <v>-69.541778975732768</v>
      </c>
      <c r="Q124" s="151">
        <f t="shared" si="48"/>
        <v>0.88409703504044534</v>
      </c>
      <c r="R124" s="271">
        <f>Q140</f>
        <v>0.8692739258033273</v>
      </c>
      <c r="S124" s="166">
        <v>0.70833333333333337</v>
      </c>
      <c r="T124" s="167">
        <v>0.71262731481481478</v>
      </c>
      <c r="U124" s="168"/>
      <c r="V124" s="169">
        <v>6.1833333333332341</v>
      </c>
      <c r="W124" s="167"/>
      <c r="X124" s="170"/>
      <c r="Y124" s="274"/>
      <c r="Z124" s="275"/>
      <c r="AA124" s="108">
        <f t="shared" si="49"/>
        <v>-417.25067385439661</v>
      </c>
      <c r="AB124" s="151">
        <f t="shared" si="50"/>
        <v>0.88409703504044534</v>
      </c>
      <c r="AC124" s="276">
        <f>AB140</f>
        <v>0.8692739258033273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1858</v>
      </c>
      <c r="G125" s="94">
        <f t="shared" si="51"/>
        <v>47639.12</v>
      </c>
      <c r="H125" s="95"/>
      <c r="I125" s="96">
        <v>11</v>
      </c>
      <c r="J125" s="97">
        <v>3600</v>
      </c>
      <c r="K125" s="98">
        <f t="shared" si="30"/>
        <v>327.27272727272725</v>
      </c>
      <c r="L125" s="99">
        <v>11</v>
      </c>
      <c r="M125" s="97">
        <f>F125/V125*60</f>
        <v>3137.3358348968095</v>
      </c>
      <c r="N125" s="98">
        <f t="shared" si="45"/>
        <v>285.2123486269827</v>
      </c>
      <c r="O125" s="100">
        <f t="shared" si="46"/>
        <v>0</v>
      </c>
      <c r="P125" s="101">
        <f t="shared" si="47"/>
        <v>-42.060378645744549</v>
      </c>
      <c r="Q125" s="102">
        <f t="shared" si="48"/>
        <v>0.87148217636022496</v>
      </c>
      <c r="R125" s="272"/>
      <c r="S125" s="1">
        <v>0.71629629629629632</v>
      </c>
      <c r="T125" s="2">
        <v>0.74097222222222225</v>
      </c>
      <c r="U125" s="103">
        <v>5.2833333333334132</v>
      </c>
      <c r="V125" s="104">
        <v>35.533333333333346</v>
      </c>
      <c r="W125" s="105"/>
      <c r="X125" s="112"/>
      <c r="Y125" s="264"/>
      <c r="Z125" s="265"/>
      <c r="AA125" s="110">
        <f t="shared" si="49"/>
        <v>-462.6641651031905</v>
      </c>
      <c r="AB125" s="102">
        <f t="shared" si="50"/>
        <v>0.87148217636022485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2256</v>
      </c>
      <c r="G126" s="94">
        <f t="shared" si="51"/>
        <v>66597.119999999995</v>
      </c>
      <c r="H126" s="95"/>
      <c r="I126" s="96">
        <v>17</v>
      </c>
      <c r="J126" s="97">
        <v>3600</v>
      </c>
      <c r="K126" s="98">
        <f t="shared" si="30"/>
        <v>211.76470588235293</v>
      </c>
      <c r="L126" s="99">
        <v>17</v>
      </c>
      <c r="M126" s="97">
        <f>F126/V126*60</f>
        <v>3112.9168263702586</v>
      </c>
      <c r="N126" s="98">
        <f t="shared" si="45"/>
        <v>183.11275449236814</v>
      </c>
      <c r="O126" s="100">
        <f t="shared" si="46"/>
        <v>0</v>
      </c>
      <c r="P126" s="101">
        <f t="shared" si="47"/>
        <v>-28.651951389984788</v>
      </c>
      <c r="Q126" s="102">
        <f t="shared" si="48"/>
        <v>0.86469911843618297</v>
      </c>
      <c r="R126" s="272"/>
      <c r="S126" s="1">
        <v>0.74444444444444446</v>
      </c>
      <c r="T126" s="2">
        <v>0.77464120370370371</v>
      </c>
      <c r="U126" s="103">
        <v>4.9999999999999822</v>
      </c>
      <c r="V126" s="104">
        <v>43.483333333333306</v>
      </c>
      <c r="W126" s="105"/>
      <c r="X126" s="112"/>
      <c r="Y126" s="264"/>
      <c r="Z126" s="265"/>
      <c r="AA126" s="110">
        <f t="shared" si="49"/>
        <v>-487.0831736297414</v>
      </c>
      <c r="AB126" s="102">
        <f t="shared" si="50"/>
        <v>0.86469911843618297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2405</v>
      </c>
      <c r="G127" s="94">
        <f t="shared" si="51"/>
        <v>71789.25</v>
      </c>
      <c r="H127" s="95"/>
      <c r="I127" s="96">
        <v>17</v>
      </c>
      <c r="J127" s="97">
        <v>3600</v>
      </c>
      <c r="K127" s="98">
        <f t="shared" si="30"/>
        <v>211.76470588235293</v>
      </c>
      <c r="L127" s="99">
        <v>17</v>
      </c>
      <c r="M127" s="97">
        <f>F127/V127*60</f>
        <v>3111.0312612288931</v>
      </c>
      <c r="N127" s="98">
        <f t="shared" si="45"/>
        <v>183.00183889581723</v>
      </c>
      <c r="O127" s="100">
        <f t="shared" si="46"/>
        <v>0</v>
      </c>
      <c r="P127" s="101">
        <f t="shared" si="47"/>
        <v>-28.762866986535698</v>
      </c>
      <c r="Q127" s="102">
        <f t="shared" si="48"/>
        <v>0.86417535034135917</v>
      </c>
      <c r="R127" s="272"/>
      <c r="S127" s="1">
        <v>0.77847222222222223</v>
      </c>
      <c r="T127" s="2">
        <v>0.81068287037037035</v>
      </c>
      <c r="U127" s="103">
        <v>5.5166666666666764</v>
      </c>
      <c r="V127" s="104">
        <v>46.383333333333283</v>
      </c>
      <c r="W127" s="105"/>
      <c r="X127" s="106"/>
      <c r="Y127" s="264"/>
      <c r="Z127" s="265"/>
      <c r="AA127" s="110">
        <f t="shared" si="49"/>
        <v>-488.96873877110693</v>
      </c>
      <c r="AB127" s="102">
        <f t="shared" si="50"/>
        <v>0.86417535034135917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3302</v>
      </c>
      <c r="G128" s="94">
        <f t="shared" si="51"/>
        <v>94338.14</v>
      </c>
      <c r="H128" s="112"/>
      <c r="I128" s="96">
        <v>12</v>
      </c>
      <c r="J128" s="97">
        <v>3600</v>
      </c>
      <c r="K128" s="98">
        <f t="shared" si="30"/>
        <v>300</v>
      </c>
      <c r="L128" s="113">
        <v>12</v>
      </c>
      <c r="M128" s="97">
        <f>F128/V128*60</f>
        <v>3102.8974158183287</v>
      </c>
      <c r="N128" s="98">
        <f t="shared" si="45"/>
        <v>258.57478465152741</v>
      </c>
      <c r="O128" s="100">
        <f t="shared" si="46"/>
        <v>0</v>
      </c>
      <c r="P128" s="101">
        <f t="shared" si="47"/>
        <v>-41.425215348472591</v>
      </c>
      <c r="Q128" s="102">
        <f t="shared" si="48"/>
        <v>0.86191594883842471</v>
      </c>
      <c r="R128" s="272"/>
      <c r="S128" s="1">
        <v>0.81399305555555557</v>
      </c>
      <c r="T128" s="2">
        <v>0.85833333333333328</v>
      </c>
      <c r="U128" s="103">
        <v>4.766666666666719</v>
      </c>
      <c r="V128" s="104">
        <v>63.849999999999909</v>
      </c>
      <c r="W128" s="105"/>
      <c r="X128" s="106"/>
      <c r="Y128" s="264"/>
      <c r="Z128" s="265"/>
      <c r="AA128" s="110">
        <f t="shared" si="49"/>
        <v>-497.10258418167132</v>
      </c>
      <c r="AB128" s="102">
        <f t="shared" si="50"/>
        <v>0.86191594883842459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12.6</v>
      </c>
      <c r="J140" s="137">
        <f t="shared" si="52"/>
        <v>3600</v>
      </c>
      <c r="K140" s="138">
        <f t="shared" ref="K140" si="53">J140/I140</f>
        <v>285.71428571428572</v>
      </c>
      <c r="L140" s="136">
        <f t="shared" ref="L140:M140" si="54">AVERAGE(L124:L139)</f>
        <v>12.6</v>
      </c>
      <c r="M140" s="137">
        <f t="shared" si="54"/>
        <v>3129.3861328919784</v>
      </c>
      <c r="N140" s="138">
        <f>M140/L140</f>
        <v>248.36397880095066</v>
      </c>
      <c r="O140" s="139">
        <f>L140-I140</f>
        <v>0</v>
      </c>
      <c r="P140" s="140">
        <f>N140-K140</f>
        <v>-37.350306913335061</v>
      </c>
      <c r="Q140" s="141">
        <f>N140/K140</f>
        <v>0.8692739258033273</v>
      </c>
      <c r="R140" s="273"/>
      <c r="S140" s="142">
        <f>S124</f>
        <v>0.70833333333333337</v>
      </c>
      <c r="T140" s="143">
        <f>INDEX(T124:T139,COUNTA(T124:T139))</f>
        <v>0.85833333333333328</v>
      </c>
      <c r="U140" s="144"/>
      <c r="V140" s="155"/>
      <c r="W140" s="134"/>
      <c r="X140" s="138"/>
      <c r="Y140" s="260"/>
      <c r="Z140" s="261"/>
      <c r="AA140" s="156">
        <f>M140-J140</f>
        <v>-470.61386710802162</v>
      </c>
      <c r="AB140" s="141">
        <f>M140/J140</f>
        <v>0.8692739258033273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216</v>
      </c>
      <c r="D141" s="270"/>
      <c r="E141" s="157">
        <v>22.21</v>
      </c>
      <c r="F141" s="86">
        <v>2857</v>
      </c>
      <c r="G141" s="158">
        <f t="shared" ref="G141:G143" si="55">E141*F141</f>
        <v>63453.97</v>
      </c>
      <c r="H141" s="159"/>
      <c r="I141" s="160">
        <v>4</v>
      </c>
      <c r="J141" s="161">
        <v>3000</v>
      </c>
      <c r="K141" s="162">
        <f>J141/I141</f>
        <v>750</v>
      </c>
      <c r="L141" s="163">
        <v>4</v>
      </c>
      <c r="M141" s="161">
        <f>F141/V141*60</f>
        <v>2641.2942989214207</v>
      </c>
      <c r="N141" s="162">
        <f>M141/L141</f>
        <v>660.32357473035518</v>
      </c>
      <c r="O141" s="164">
        <f>L141-I141</f>
        <v>0</v>
      </c>
      <c r="P141" s="165">
        <f>N141-K141</f>
        <v>-89.676425269644824</v>
      </c>
      <c r="Q141" s="151">
        <f>N141/K141</f>
        <v>0.88043143297380688</v>
      </c>
      <c r="R141" s="271">
        <f>Q157</f>
        <v>0.88652362811094532</v>
      </c>
      <c r="S141" s="166">
        <v>0.70840277777777783</v>
      </c>
      <c r="T141" s="167">
        <v>0.75347222222222221</v>
      </c>
      <c r="U141" s="168"/>
      <c r="V141" s="169">
        <v>64.89999999999992</v>
      </c>
      <c r="W141" s="172"/>
      <c r="X141" s="150"/>
      <c r="Y141" s="274"/>
      <c r="Z141" s="275"/>
      <c r="AA141" s="108">
        <f>M141-J141</f>
        <v>-358.7057010785793</v>
      </c>
      <c r="AB141" s="151">
        <f>M141/J141</f>
        <v>0.88043143297380688</v>
      </c>
      <c r="AC141" s="276">
        <f>AB157</f>
        <v>0.88652362811094532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3451</v>
      </c>
      <c r="G142" s="94">
        <f t="shared" si="55"/>
        <v>57631.7</v>
      </c>
      <c r="H142" s="95"/>
      <c r="I142" s="96">
        <v>3</v>
      </c>
      <c r="J142" s="97">
        <v>3300</v>
      </c>
      <c r="K142" s="98">
        <f t="shared" ref="K142:K143" si="56">J142/I142</f>
        <v>1100</v>
      </c>
      <c r="L142" s="99">
        <v>3</v>
      </c>
      <c r="M142" s="97">
        <f>F142/V142*60</f>
        <v>2933.5537190082623</v>
      </c>
      <c r="N142" s="98">
        <f>M142/L142</f>
        <v>977.85123966942081</v>
      </c>
      <c r="O142" s="100">
        <f>L142-I142</f>
        <v>0</v>
      </c>
      <c r="P142" s="101">
        <f>N142-K142</f>
        <v>-122.14876033057919</v>
      </c>
      <c r="Q142" s="102">
        <f>N142/K142</f>
        <v>0.88895567242674622</v>
      </c>
      <c r="R142" s="272"/>
      <c r="S142" s="1">
        <v>0.75723379629629628</v>
      </c>
      <c r="T142" s="2">
        <v>0.80625000000000002</v>
      </c>
      <c r="U142" s="103">
        <v>5.4166666666666607</v>
      </c>
      <c r="V142" s="104">
        <v>70.583333333333385</v>
      </c>
      <c r="W142" s="105"/>
      <c r="X142" s="106"/>
      <c r="Y142" s="264"/>
      <c r="Z142" s="265"/>
      <c r="AA142" s="110">
        <f>M142-J142</f>
        <v>-366.44628099173769</v>
      </c>
      <c r="AB142" s="102">
        <f>M142/J142</f>
        <v>0.88895567242674611</v>
      </c>
      <c r="AC142" s="277"/>
    </row>
    <row r="143" spans="1:29" ht="15.75" customHeight="1">
      <c r="A143" s="280"/>
      <c r="B143" s="91" t="s">
        <v>110</v>
      </c>
      <c r="C143" s="262" t="s">
        <v>125</v>
      </c>
      <c r="D143" s="263"/>
      <c r="E143" s="92">
        <v>17.89</v>
      </c>
      <c r="F143" s="93">
        <v>5958</v>
      </c>
      <c r="G143" s="94">
        <f t="shared" si="55"/>
        <v>106588.62000000001</v>
      </c>
      <c r="H143" s="95"/>
      <c r="I143" s="96">
        <v>4</v>
      </c>
      <c r="J143" s="97">
        <v>3300</v>
      </c>
      <c r="K143" s="98">
        <f t="shared" si="56"/>
        <v>825</v>
      </c>
      <c r="L143" s="99">
        <v>4</v>
      </c>
      <c r="M143" s="97">
        <f>F143/V143*60</f>
        <v>2935.7788119353927</v>
      </c>
      <c r="N143" s="98">
        <f>M143/L143</f>
        <v>733.94470298384817</v>
      </c>
      <c r="O143" s="100">
        <f>L143-I143</f>
        <v>0</v>
      </c>
      <c r="P143" s="101">
        <f>N143-K143</f>
        <v>-91.055297016151826</v>
      </c>
      <c r="Q143" s="102">
        <f>N143/K143</f>
        <v>0.88962994301072507</v>
      </c>
      <c r="R143" s="272"/>
      <c r="S143" s="1">
        <v>0.81057870370370366</v>
      </c>
      <c r="T143" s="2">
        <v>0.89513888888888893</v>
      </c>
      <c r="U143" s="103">
        <v>6.2333333333332419</v>
      </c>
      <c r="V143" s="104">
        <v>121.76666666666678</v>
      </c>
      <c r="W143" s="105"/>
      <c r="X143" s="106"/>
      <c r="Y143" s="264"/>
      <c r="Z143" s="265"/>
      <c r="AA143" s="110">
        <f>M143-J143</f>
        <v>-364.2211880646073</v>
      </c>
      <c r="AB143" s="102">
        <f>M143/J143</f>
        <v>0.88962994301072507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7">AVERAGE(I141:I156)</f>
        <v>3.6666666666666665</v>
      </c>
      <c r="J157" s="137">
        <f t="shared" si="57"/>
        <v>3200</v>
      </c>
      <c r="K157" s="138">
        <f t="shared" ref="K157" si="58">J157/I157</f>
        <v>872.72727272727275</v>
      </c>
      <c r="L157" s="136">
        <f t="shared" ref="L157:M157" si="59">AVERAGE(L141:L156)</f>
        <v>3.6666666666666665</v>
      </c>
      <c r="M157" s="137">
        <f t="shared" si="59"/>
        <v>2836.8756099550251</v>
      </c>
      <c r="N157" s="138">
        <f>M157/L157</f>
        <v>773.69334816955234</v>
      </c>
      <c r="O157" s="139">
        <f>L157-I157</f>
        <v>0</v>
      </c>
      <c r="P157" s="140">
        <f>N157-K157</f>
        <v>-99.033924557720411</v>
      </c>
      <c r="Q157" s="141">
        <f>N157/K157</f>
        <v>0.88652362811094532</v>
      </c>
      <c r="R157" s="273"/>
      <c r="S157" s="142">
        <f>S141</f>
        <v>0.70840277777777783</v>
      </c>
      <c r="T157" s="143">
        <f>INDEX(T141:T156,COUNTA(T141:T156))</f>
        <v>0.89513888888888893</v>
      </c>
      <c r="U157" s="144"/>
      <c r="V157" s="155"/>
      <c r="W157" s="88"/>
      <c r="X157" s="90"/>
      <c r="Y157" s="260"/>
      <c r="Z157" s="261"/>
      <c r="AA157" s="156">
        <f>M157-J157</f>
        <v>-363.12439004497492</v>
      </c>
      <c r="AB157" s="141">
        <f>M157/J157</f>
        <v>0.88652362811094532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1965</v>
      </c>
      <c r="G158" s="158">
        <f t="shared" ref="G158:G160" si="60">E158*F158</f>
        <v>43780.200000000004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2934.0522604728371</v>
      </c>
      <c r="N158" s="162">
        <f>M158/L158</f>
        <v>586.81045209456738</v>
      </c>
      <c r="O158" s="164">
        <f>L158-I158</f>
        <v>0</v>
      </c>
      <c r="P158" s="165">
        <f>N158-K158</f>
        <v>-73.189547905432619</v>
      </c>
      <c r="Q158" s="151">
        <f>N158/K158</f>
        <v>0.88910674559782932</v>
      </c>
      <c r="R158" s="271">
        <f>Q174</f>
        <v>0.88926842607877932</v>
      </c>
      <c r="S158" s="166">
        <v>0.70833333333333337</v>
      </c>
      <c r="T158" s="167">
        <v>0.73623842592592592</v>
      </c>
      <c r="U158" s="168"/>
      <c r="V158" s="169">
        <v>40.183333333333273</v>
      </c>
      <c r="W158" s="172"/>
      <c r="X158" s="150"/>
      <c r="Y158" s="274"/>
      <c r="Z158" s="275"/>
      <c r="AA158" s="108">
        <f>M158-J158</f>
        <v>-365.94773952716287</v>
      </c>
      <c r="AB158" s="151">
        <f>M158/J158</f>
        <v>0.88910674559782943</v>
      </c>
      <c r="AC158" s="276">
        <f>AB174</f>
        <v>0.88926842607877932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1339</v>
      </c>
      <c r="G159" s="94">
        <f t="shared" si="60"/>
        <v>24343.02</v>
      </c>
      <c r="H159" s="95"/>
      <c r="I159" s="96">
        <v>4</v>
      </c>
      <c r="J159" s="97">
        <v>3300</v>
      </c>
      <c r="K159" s="98">
        <f t="shared" ref="K159:K197" si="61">J159/I159</f>
        <v>825</v>
      </c>
      <c r="L159" s="99">
        <v>4</v>
      </c>
      <c r="M159" s="97">
        <f>F159/V159*60</f>
        <v>2933.9013998782693</v>
      </c>
      <c r="N159" s="98">
        <f>M159/L159</f>
        <v>733.47534996956733</v>
      </c>
      <c r="O159" s="100">
        <f>L159-I159</f>
        <v>0</v>
      </c>
      <c r="P159" s="101">
        <f>N159-K159</f>
        <v>-91.524650030432667</v>
      </c>
      <c r="Q159" s="102">
        <f>N159/K159</f>
        <v>0.88906103026614225</v>
      </c>
      <c r="R159" s="272"/>
      <c r="S159" s="1">
        <v>0.74027777777777781</v>
      </c>
      <c r="T159" s="2">
        <v>0.75929398148148153</v>
      </c>
      <c r="U159" s="103">
        <v>5.8166666666667233</v>
      </c>
      <c r="V159" s="104">
        <v>27.383333333333351</v>
      </c>
      <c r="W159" s="105"/>
      <c r="X159" s="106"/>
      <c r="Y159" s="264"/>
      <c r="Z159" s="265"/>
      <c r="AA159" s="110">
        <f>M159-J159</f>
        <v>-366.09860012173067</v>
      </c>
      <c r="AB159" s="102">
        <f>M159/J159</f>
        <v>0.88906103026614225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9375</v>
      </c>
      <c r="G160" s="94">
        <f t="shared" si="60"/>
        <v>156187.5</v>
      </c>
      <c r="H160" s="95"/>
      <c r="I160" s="96">
        <v>4</v>
      </c>
      <c r="J160" s="97">
        <v>3300</v>
      </c>
      <c r="K160" s="98">
        <f t="shared" si="61"/>
        <v>825</v>
      </c>
      <c r="L160" s="99">
        <v>4</v>
      </c>
      <c r="M160" s="97">
        <f>F160/V160*60</f>
        <v>2935.803757828809</v>
      </c>
      <c r="N160" s="98">
        <f>M160/L160</f>
        <v>733.95093945720225</v>
      </c>
      <c r="O160" s="100">
        <f>L160-I160</f>
        <v>0</v>
      </c>
      <c r="P160" s="101">
        <f>N160-K160</f>
        <v>-91.049060542797747</v>
      </c>
      <c r="Q160" s="102">
        <f>N160/K160</f>
        <v>0.88963750237236638</v>
      </c>
      <c r="R160" s="272"/>
      <c r="S160" s="1">
        <v>0.76347222222222222</v>
      </c>
      <c r="T160" s="2">
        <v>0.89652777777777781</v>
      </c>
      <c r="U160" s="103">
        <v>6.0166666666665947</v>
      </c>
      <c r="V160" s="104">
        <v>191.60000000000005</v>
      </c>
      <c r="W160" s="105"/>
      <c r="X160" s="106"/>
      <c r="Y160" s="264"/>
      <c r="Z160" s="265"/>
      <c r="AA160" s="110">
        <f>M160-J160</f>
        <v>-364.19624217119099</v>
      </c>
      <c r="AB160" s="102">
        <f>M160/J160</f>
        <v>0.88963750237236638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62">AVERAGE(I158:I173)</f>
        <v>4.333333333333333</v>
      </c>
      <c r="J174" s="137">
        <f t="shared" si="62"/>
        <v>3300</v>
      </c>
      <c r="K174" s="138">
        <f t="shared" ref="K174" si="63">J174/I174</f>
        <v>761.53846153846155</v>
      </c>
      <c r="L174" s="136">
        <f t="shared" ref="L174:M174" si="64">AVERAGE(L158:L173)</f>
        <v>4.333333333333333</v>
      </c>
      <c r="M174" s="137">
        <f t="shared" si="64"/>
        <v>2934.5858060599717</v>
      </c>
      <c r="N174" s="138">
        <f>M174/L174</f>
        <v>677.21210909076274</v>
      </c>
      <c r="O174" s="139">
        <f>L174-I174</f>
        <v>0</v>
      </c>
      <c r="P174" s="140">
        <f>N174-K174</f>
        <v>-84.32635244769881</v>
      </c>
      <c r="Q174" s="141">
        <f>N174/K174</f>
        <v>0.88926842607877932</v>
      </c>
      <c r="R174" s="273"/>
      <c r="S174" s="142">
        <f>S158</f>
        <v>0.70833333333333337</v>
      </c>
      <c r="T174" s="143">
        <f>INDEX(T158:T173,COUNTA(T158:T173))</f>
        <v>0.89652777777777781</v>
      </c>
      <c r="U174" s="144"/>
      <c r="V174" s="155"/>
      <c r="W174" s="88"/>
      <c r="X174" s="90"/>
      <c r="Y174" s="260"/>
      <c r="Z174" s="261"/>
      <c r="AA174" s="156">
        <f>M174-J174</f>
        <v>-365.41419394002833</v>
      </c>
      <c r="AB174" s="141">
        <f>M174/J174</f>
        <v>0.88926842607877932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1212</v>
      </c>
      <c r="G175" s="158">
        <f t="shared" ref="G175:G178" si="65">E175*F175</f>
        <v>17004.36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2671.8922229026443</v>
      </c>
      <c r="N175" s="162">
        <f>M175/L175</f>
        <v>890.63074096754815</v>
      </c>
      <c r="O175" s="164">
        <f>L175-I175</f>
        <v>0</v>
      </c>
      <c r="P175" s="165">
        <f>N175-K175</f>
        <v>-109.36925903245185</v>
      </c>
      <c r="Q175" s="151">
        <f>N175/K175</f>
        <v>0.89063074096754813</v>
      </c>
      <c r="R175" s="271">
        <f>Q191</f>
        <v>0.88215335117799409</v>
      </c>
      <c r="S175" s="166">
        <v>0.70833333333333337</v>
      </c>
      <c r="T175" s="167">
        <v>0.72723379629629625</v>
      </c>
      <c r="U175" s="168"/>
      <c r="V175" s="169">
        <v>27.216666666666551</v>
      </c>
      <c r="W175" s="172"/>
      <c r="X175" s="150"/>
      <c r="Y175" s="274"/>
      <c r="Z175" s="275"/>
      <c r="AA175" s="108">
        <f>M175-J175</f>
        <v>-328.10777709735567</v>
      </c>
      <c r="AB175" s="151">
        <f>M175/J175</f>
        <v>0.89063074096754813</v>
      </c>
      <c r="AC175" s="276">
        <f>AB191</f>
        <v>0.88215335117799409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2335</v>
      </c>
      <c r="G176" s="94">
        <f t="shared" si="65"/>
        <v>42450.3</v>
      </c>
      <c r="H176" s="95"/>
      <c r="I176" s="96">
        <v>4</v>
      </c>
      <c r="J176" s="97">
        <v>3000</v>
      </c>
      <c r="K176" s="98">
        <f t="shared" si="61"/>
        <v>750</v>
      </c>
      <c r="L176" s="99">
        <v>4</v>
      </c>
      <c r="M176" s="97">
        <f>F176/V176*60</f>
        <v>2671.1153479504346</v>
      </c>
      <c r="N176" s="98">
        <f>M176/L176</f>
        <v>667.77883698760866</v>
      </c>
      <c r="O176" s="100">
        <f>L176-I176</f>
        <v>0</v>
      </c>
      <c r="P176" s="101">
        <f>N176-K176</f>
        <v>-82.221163012391344</v>
      </c>
      <c r="Q176" s="102">
        <f>N176/K176</f>
        <v>0.89037178265014483</v>
      </c>
      <c r="R176" s="272"/>
      <c r="S176" s="1">
        <v>0.73750000000000004</v>
      </c>
      <c r="T176" s="2">
        <v>0.77392361111111108</v>
      </c>
      <c r="U176" s="103">
        <v>14.783333333333459</v>
      </c>
      <c r="V176" s="104">
        <v>52.449999999999889</v>
      </c>
      <c r="W176" s="105"/>
      <c r="X176" s="106"/>
      <c r="Y176" s="264"/>
      <c r="Z176" s="265"/>
      <c r="AA176" s="110">
        <f>M176-J176</f>
        <v>-328.88465204956537</v>
      </c>
      <c r="AB176" s="102">
        <f>M176/J176</f>
        <v>0.89037178265014483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5787</v>
      </c>
      <c r="G177" s="94">
        <f t="shared" si="65"/>
        <v>82638.36</v>
      </c>
      <c r="H177" s="95">
        <v>2</v>
      </c>
      <c r="I177" s="96">
        <v>3</v>
      </c>
      <c r="J177" s="97">
        <v>3600</v>
      </c>
      <c r="K177" s="98">
        <f t="shared" si="61"/>
        <v>1200</v>
      </c>
      <c r="L177" s="99">
        <v>3</v>
      </c>
      <c r="M177" s="97">
        <f>F177/V177*60</f>
        <v>3100.1785714285693</v>
      </c>
      <c r="N177" s="98">
        <f>M177/L177</f>
        <v>1033.3928571428564</v>
      </c>
      <c r="O177" s="100">
        <f>L177-I177</f>
        <v>0</v>
      </c>
      <c r="P177" s="101">
        <f>N177-K177</f>
        <v>-166.60714285714357</v>
      </c>
      <c r="Q177" s="102">
        <f>N177/K177</f>
        <v>0.86116071428571372</v>
      </c>
      <c r="R177" s="272"/>
      <c r="S177" s="1">
        <v>0.78402777777777777</v>
      </c>
      <c r="T177" s="2">
        <v>0.8618055555555556</v>
      </c>
      <c r="U177" s="103">
        <v>14.550000000000036</v>
      </c>
      <c r="V177" s="104">
        <v>112.00000000000009</v>
      </c>
      <c r="W177" s="105">
        <v>0.8618055555555556</v>
      </c>
      <c r="X177" s="106">
        <v>0.91666666666666663</v>
      </c>
      <c r="Y177" s="264"/>
      <c r="Z177" s="265"/>
      <c r="AA177" s="110">
        <f>M177-J177</f>
        <v>-499.82142857143072</v>
      </c>
      <c r="AB177" s="102">
        <f>M177/J177</f>
        <v>0.86116071428571372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7929</v>
      </c>
      <c r="G178" s="94">
        <f t="shared" si="65"/>
        <v>111243.87</v>
      </c>
      <c r="H178" s="95"/>
      <c r="I178" s="96">
        <v>3</v>
      </c>
      <c r="J178" s="97">
        <v>3000</v>
      </c>
      <c r="K178" s="98">
        <f t="shared" si="61"/>
        <v>1000</v>
      </c>
      <c r="L178" s="99">
        <v>3</v>
      </c>
      <c r="M178" s="97">
        <f>F178/V178*60</f>
        <v>2671.9460825610781</v>
      </c>
      <c r="N178" s="98">
        <f>M178/L178</f>
        <v>890.64869418702608</v>
      </c>
      <c r="O178" s="100">
        <f>L178-I178</f>
        <v>0</v>
      </c>
      <c r="P178" s="101">
        <f>N178-K178</f>
        <v>-109.35130581297392</v>
      </c>
      <c r="Q178" s="102">
        <f>N178/K178</f>
        <v>0.89064869418702608</v>
      </c>
      <c r="R178" s="272"/>
      <c r="S178" s="1">
        <v>0.91666666666666663</v>
      </c>
      <c r="T178" s="2">
        <v>1.0403125</v>
      </c>
      <c r="U178" s="103">
        <v>78.999999999999886</v>
      </c>
      <c r="V178" s="104">
        <v>178.05</v>
      </c>
      <c r="W178" s="105"/>
      <c r="X178" s="106"/>
      <c r="Y178" s="264"/>
      <c r="Z178" s="265"/>
      <c r="AA178" s="110">
        <f>M178-J178</f>
        <v>-328.05391743892187</v>
      </c>
      <c r="AB178" s="102">
        <f>M178/J178</f>
        <v>0.89064869418702608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6">AVERAGE(I175:I190)</f>
        <v>3.25</v>
      </c>
      <c r="J191" s="137">
        <f t="shared" si="66"/>
        <v>3150</v>
      </c>
      <c r="K191" s="138">
        <f t="shared" ref="K191" si="67">J191/I191</f>
        <v>969.23076923076928</v>
      </c>
      <c r="L191" s="136">
        <f t="shared" ref="L191:M191" si="68">AVERAGE(L175:L190)</f>
        <v>3.25</v>
      </c>
      <c r="M191" s="137">
        <f t="shared" si="68"/>
        <v>2778.7830562106815</v>
      </c>
      <c r="N191" s="138">
        <f t="shared" ref="N191:N197" si="69">M191/L191</f>
        <v>855.01017114174817</v>
      </c>
      <c r="O191" s="139">
        <f t="shared" ref="O191:O197" si="70">L191-I191</f>
        <v>0</v>
      </c>
      <c r="P191" s="140">
        <f t="shared" ref="P191:P197" si="71">N191-K191</f>
        <v>-114.22059808902111</v>
      </c>
      <c r="Q191" s="141">
        <f t="shared" ref="Q191:Q197" si="72">N191/K191</f>
        <v>0.88215335117799409</v>
      </c>
      <c r="R191" s="273"/>
      <c r="S191" s="142">
        <f>S175</f>
        <v>0.70833333333333337</v>
      </c>
      <c r="T191" s="143">
        <f>INDEX(T175:T190,COUNTA(T175:T190))</f>
        <v>1.0403125</v>
      </c>
      <c r="U191" s="144"/>
      <c r="V191" s="155"/>
      <c r="W191" s="88"/>
      <c r="X191" s="90"/>
      <c r="Y191" s="260"/>
      <c r="Z191" s="261"/>
      <c r="AA191" s="156">
        <f t="shared" ref="AA191:AA197" si="73">M191-J191</f>
        <v>-371.21694378931852</v>
      </c>
      <c r="AB191" s="141">
        <f t="shared" ref="AB191:AB197" si="74">M191/J191</f>
        <v>0.88215335117799409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1183</v>
      </c>
      <c r="G192" s="158">
        <f t="shared" ref="G192:G197" si="75">E192*F192</f>
        <v>21506.94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6">F192/V192*60</f>
        <v>3104.0816326530608</v>
      </c>
      <c r="N192" s="162">
        <f t="shared" si="69"/>
        <v>1034.6938775510203</v>
      </c>
      <c r="O192" s="164">
        <f t="shared" si="70"/>
        <v>0</v>
      </c>
      <c r="P192" s="165">
        <f t="shared" si="71"/>
        <v>-165.30612244897975</v>
      </c>
      <c r="Q192" s="151">
        <f t="shared" si="72"/>
        <v>0.86224489795918358</v>
      </c>
      <c r="R192" s="271">
        <f>Q208</f>
        <v>0.86762350597995463</v>
      </c>
      <c r="S192" s="166">
        <v>0.7084259259259259</v>
      </c>
      <c r="T192" s="167">
        <v>0.72430555555555554</v>
      </c>
      <c r="U192" s="168"/>
      <c r="V192" s="169">
        <v>22.866666666666671</v>
      </c>
      <c r="W192" s="167"/>
      <c r="X192" s="170"/>
      <c r="Y192" s="274"/>
      <c r="Z192" s="275"/>
      <c r="AA192" s="173">
        <f t="shared" si="73"/>
        <v>-495.91836734693925</v>
      </c>
      <c r="AB192" s="151">
        <f t="shared" si="74"/>
        <v>0.86224489795918358</v>
      </c>
      <c r="AC192" s="276">
        <f>AB208</f>
        <v>0.86762350597995463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1877</v>
      </c>
      <c r="G193" s="94">
        <f t="shared" si="75"/>
        <v>34123.86</v>
      </c>
      <c r="H193" s="95"/>
      <c r="I193" s="96">
        <v>3</v>
      </c>
      <c r="J193" s="97">
        <v>3600</v>
      </c>
      <c r="K193" s="98">
        <f t="shared" si="61"/>
        <v>1200</v>
      </c>
      <c r="L193" s="99">
        <v>3</v>
      </c>
      <c r="M193" s="97">
        <f t="shared" si="76"/>
        <v>3101.0555300596716</v>
      </c>
      <c r="N193" s="98">
        <f t="shared" si="69"/>
        <v>1033.6851766865573</v>
      </c>
      <c r="O193" s="100">
        <f t="shared" si="70"/>
        <v>0</v>
      </c>
      <c r="P193" s="101">
        <f t="shared" si="71"/>
        <v>-166.31482331344273</v>
      </c>
      <c r="Q193" s="102">
        <f t="shared" si="72"/>
        <v>0.86140431390546435</v>
      </c>
      <c r="R193" s="272"/>
      <c r="S193" s="1">
        <v>0.73472222222222228</v>
      </c>
      <c r="T193" s="2">
        <v>0.75994212962962959</v>
      </c>
      <c r="U193" s="103">
        <v>15.000000000000107</v>
      </c>
      <c r="V193" s="104">
        <v>36.316666666666535</v>
      </c>
      <c r="W193" s="105"/>
      <c r="X193" s="112"/>
      <c r="Y193" s="264"/>
      <c r="Z193" s="265"/>
      <c r="AA193" s="174">
        <f t="shared" si="73"/>
        <v>-498.94446994032842</v>
      </c>
      <c r="AB193" s="102">
        <f t="shared" si="74"/>
        <v>0.86140431390546435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3031</v>
      </c>
      <c r="G194" s="94">
        <f t="shared" si="75"/>
        <v>75229.42</v>
      </c>
      <c r="H194" s="95"/>
      <c r="I194" s="96">
        <v>4</v>
      </c>
      <c r="J194" s="97">
        <v>3300</v>
      </c>
      <c r="K194" s="98">
        <f t="shared" si="61"/>
        <v>825</v>
      </c>
      <c r="L194" s="99">
        <v>4</v>
      </c>
      <c r="M194" s="97">
        <f t="shared" si="76"/>
        <v>2904.3385680063889</v>
      </c>
      <c r="N194" s="98">
        <f t="shared" si="69"/>
        <v>726.08464200159722</v>
      </c>
      <c r="O194" s="100">
        <f t="shared" si="70"/>
        <v>0</v>
      </c>
      <c r="P194" s="101">
        <f t="shared" si="71"/>
        <v>-98.915357998402783</v>
      </c>
      <c r="Q194" s="102">
        <f t="shared" si="72"/>
        <v>0.88010259636557242</v>
      </c>
      <c r="R194" s="272"/>
      <c r="S194" s="1">
        <v>0.7704050925925926</v>
      </c>
      <c r="T194" s="2">
        <v>0.81388888888888888</v>
      </c>
      <c r="U194" s="103">
        <v>15.06666666666673</v>
      </c>
      <c r="V194" s="104">
        <v>62.616666666666646</v>
      </c>
      <c r="W194" s="105"/>
      <c r="X194" s="112"/>
      <c r="Y194" s="264"/>
      <c r="Z194" s="265"/>
      <c r="AA194" s="174">
        <f t="shared" si="73"/>
        <v>-395.66143199361113</v>
      </c>
      <c r="AB194" s="102">
        <f t="shared" si="74"/>
        <v>0.88010259636557242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2591</v>
      </c>
      <c r="G195" s="94">
        <f t="shared" si="75"/>
        <v>64852.73</v>
      </c>
      <c r="H195" s="95"/>
      <c r="I195" s="96">
        <v>4</v>
      </c>
      <c r="J195" s="97">
        <v>3300</v>
      </c>
      <c r="K195" s="98">
        <f t="shared" si="61"/>
        <v>825</v>
      </c>
      <c r="L195" s="99">
        <v>4</v>
      </c>
      <c r="M195" s="97">
        <f t="shared" si="76"/>
        <v>2906.6999065129266</v>
      </c>
      <c r="N195" s="98">
        <f t="shared" si="69"/>
        <v>726.67497662823166</v>
      </c>
      <c r="O195" s="100">
        <f t="shared" si="70"/>
        <v>0</v>
      </c>
      <c r="P195" s="101">
        <f t="shared" si="71"/>
        <v>-98.325023371768339</v>
      </c>
      <c r="Q195" s="102">
        <f t="shared" si="72"/>
        <v>0.88081815348876569</v>
      </c>
      <c r="R195" s="272"/>
      <c r="S195" s="1">
        <v>0.82430555555555551</v>
      </c>
      <c r="T195" s="2">
        <v>0.86144675925925929</v>
      </c>
      <c r="U195" s="103">
        <v>14.999999999999947</v>
      </c>
      <c r="V195" s="104">
        <v>53.483333333333434</v>
      </c>
      <c r="W195" s="105">
        <v>0.86144675925925929</v>
      </c>
      <c r="X195" s="106">
        <v>0.91388888888888864</v>
      </c>
      <c r="Y195" s="264"/>
      <c r="Z195" s="265"/>
      <c r="AA195" s="174">
        <f t="shared" si="73"/>
        <v>-393.30009348707335</v>
      </c>
      <c r="AB195" s="102">
        <f t="shared" si="74"/>
        <v>0.88081815348876569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3002</v>
      </c>
      <c r="G196" s="94">
        <f t="shared" si="75"/>
        <v>54576.36</v>
      </c>
      <c r="H196" s="112"/>
      <c r="I196" s="96">
        <v>3</v>
      </c>
      <c r="J196" s="97">
        <v>3600</v>
      </c>
      <c r="K196" s="98">
        <f t="shared" si="61"/>
        <v>1200</v>
      </c>
      <c r="L196" s="113">
        <v>3</v>
      </c>
      <c r="M196" s="97">
        <f t="shared" si="76"/>
        <v>3103.733486501993</v>
      </c>
      <c r="N196" s="98">
        <f t="shared" si="69"/>
        <v>1034.5778288339977</v>
      </c>
      <c r="O196" s="100">
        <f t="shared" si="70"/>
        <v>0</v>
      </c>
      <c r="P196" s="101">
        <f t="shared" si="71"/>
        <v>-165.42217116600227</v>
      </c>
      <c r="Q196" s="102">
        <f t="shared" si="72"/>
        <v>0.86214819069499815</v>
      </c>
      <c r="R196" s="272"/>
      <c r="S196" s="1">
        <v>0.91388888888888864</v>
      </c>
      <c r="T196" s="2">
        <v>0.9541898148148148</v>
      </c>
      <c r="U196" s="103">
        <v>75.516666666666268</v>
      </c>
      <c r="V196" s="104">
        <v>58.033333333333665</v>
      </c>
      <c r="W196" s="105"/>
      <c r="X196" s="106"/>
      <c r="Y196" s="264"/>
      <c r="Z196" s="265"/>
      <c r="AA196" s="174">
        <f t="shared" si="73"/>
        <v>-496.26651349800704</v>
      </c>
      <c r="AB196" s="102">
        <f t="shared" si="74"/>
        <v>0.86214819069499804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5601</v>
      </c>
      <c r="G197" s="114">
        <f t="shared" si="75"/>
        <v>79982.28</v>
      </c>
      <c r="H197" s="115"/>
      <c r="I197" s="96">
        <v>3</v>
      </c>
      <c r="J197" s="97">
        <v>3600</v>
      </c>
      <c r="K197" s="98">
        <f t="shared" si="61"/>
        <v>1200</v>
      </c>
      <c r="L197" s="99">
        <v>3</v>
      </c>
      <c r="M197" s="97">
        <f t="shared" si="76"/>
        <v>3100.1845018450049</v>
      </c>
      <c r="N197" s="98">
        <f t="shared" si="69"/>
        <v>1033.394833948335</v>
      </c>
      <c r="O197" s="100">
        <f t="shared" si="70"/>
        <v>0</v>
      </c>
      <c r="P197" s="101">
        <f t="shared" si="71"/>
        <v>-166.60516605166504</v>
      </c>
      <c r="Q197" s="102">
        <f t="shared" si="72"/>
        <v>0.86116236162361248</v>
      </c>
      <c r="R197" s="272"/>
      <c r="S197" s="1">
        <v>0.96458333333333302</v>
      </c>
      <c r="T197" s="2">
        <v>1.0398611111111111</v>
      </c>
      <c r="U197" s="103">
        <v>14.966666666666235</v>
      </c>
      <c r="V197" s="104">
        <v>108.40000000000047</v>
      </c>
      <c r="W197" s="105"/>
      <c r="X197" s="3"/>
      <c r="Y197" s="264"/>
      <c r="Z197" s="265"/>
      <c r="AA197" s="174">
        <f t="shared" si="73"/>
        <v>-499.81549815499511</v>
      </c>
      <c r="AB197" s="102">
        <f t="shared" si="74"/>
        <v>0.86116236162361248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7">AVERAGE(I192:I207)</f>
        <v>3.3333333333333335</v>
      </c>
      <c r="J208" s="137">
        <f t="shared" si="77"/>
        <v>3500</v>
      </c>
      <c r="K208" s="138">
        <f t="shared" ref="K208" si="78">J208/I208</f>
        <v>1050</v>
      </c>
      <c r="L208" s="136">
        <f t="shared" ref="L208:M208" si="79">AVERAGE(L192:L207)</f>
        <v>3.3333333333333335</v>
      </c>
      <c r="M208" s="137">
        <f t="shared" si="79"/>
        <v>3036.6822709298413</v>
      </c>
      <c r="N208" s="138">
        <f>M208/L208</f>
        <v>911.00468127895238</v>
      </c>
      <c r="O208" s="139">
        <f>L208-I208</f>
        <v>0</v>
      </c>
      <c r="P208" s="140">
        <f>N208-K208</f>
        <v>-138.99531872104762</v>
      </c>
      <c r="Q208" s="141">
        <f>N208/K208</f>
        <v>0.86762350597995463</v>
      </c>
      <c r="R208" s="273"/>
      <c r="S208" s="142">
        <f>S192</f>
        <v>0.7084259259259259</v>
      </c>
      <c r="T208" s="143">
        <f>INDEX(T192:T207,COUNTA(T192:T207))</f>
        <v>1.0398611111111111</v>
      </c>
      <c r="U208" s="144"/>
      <c r="V208" s="155"/>
      <c r="W208" s="134"/>
      <c r="X208" s="138"/>
      <c r="Y208" s="260"/>
      <c r="Z208" s="261"/>
      <c r="AA208" s="176">
        <f>M208-J208</f>
        <v>-463.31772907015875</v>
      </c>
      <c r="AB208" s="141">
        <f>M208/J208</f>
        <v>0.86762350597995463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107" priority="1" operator="greaterThan">
      <formula>0</formula>
    </cfRule>
  </conditionalFormatting>
  <conditionalFormatting sqref="P5:P208 AA5:AA208">
    <cfRule type="cellIs" dxfId="106" priority="4" operator="lessThan">
      <formula>0</formula>
    </cfRule>
  </conditionalFormatting>
  <conditionalFormatting sqref="Q5:Q208 AB5:AB208">
    <cfRule type="cellIs" dxfId="105" priority="2" operator="greaterThan">
      <formula>1</formula>
    </cfRule>
    <cfRule type="cellIs" dxfId="104" priority="3" operator="lessThan">
      <formula>0.8</formula>
    </cfRule>
  </conditionalFormatting>
  <conditionalFormatting sqref="AC5:AC23 R5:R208 AC124:AC129">
    <cfRule type="cellIs" dxfId="103" priority="5" operator="lessThan">
      <formula>0.8</formula>
    </cfRule>
  </conditionalFormatting>
  <conditionalFormatting sqref="AC29:AC37">
    <cfRule type="cellIs" dxfId="102" priority="15" operator="lessThan">
      <formula>0.8</formula>
    </cfRule>
  </conditionalFormatting>
  <conditionalFormatting sqref="AC39:AC44">
    <cfRule type="cellIs" dxfId="101" priority="14" operator="lessThan">
      <formula>0.8</formula>
    </cfRule>
  </conditionalFormatting>
  <conditionalFormatting sqref="AC56:AC61">
    <cfRule type="cellIs" dxfId="100" priority="8" operator="lessThan">
      <formula>0.8</formula>
    </cfRule>
  </conditionalFormatting>
  <conditionalFormatting sqref="AC73">
    <cfRule type="cellIs" dxfId="99" priority="13" operator="lessThan">
      <formula>0.8</formula>
    </cfRule>
  </conditionalFormatting>
  <conditionalFormatting sqref="AC90">
    <cfRule type="cellIs" dxfId="98" priority="7" operator="lessThan">
      <formula>0.8</formula>
    </cfRule>
  </conditionalFormatting>
  <conditionalFormatting sqref="AC107:AC112">
    <cfRule type="cellIs" dxfId="97" priority="6" operator="lessThan">
      <formula>0.8</formula>
    </cfRule>
  </conditionalFormatting>
  <conditionalFormatting sqref="AC141">
    <cfRule type="cellIs" dxfId="96" priority="12" operator="lessThan">
      <formula>0.8</formula>
    </cfRule>
  </conditionalFormatting>
  <conditionalFormatting sqref="AC158">
    <cfRule type="cellIs" dxfId="95" priority="11" operator="lessThan">
      <formula>0.8</formula>
    </cfRule>
  </conditionalFormatting>
  <conditionalFormatting sqref="AC175">
    <cfRule type="cellIs" dxfId="94" priority="10" operator="lessThan">
      <formula>0.8</formula>
    </cfRule>
  </conditionalFormatting>
  <conditionalFormatting sqref="AC192:AC197">
    <cfRule type="cellIs" dxfId="93" priority="9" operator="lessThan">
      <formula>0.8</formula>
    </cfRule>
  </conditionalFormatting>
  <dataValidations count="1">
    <dataValidation type="list" allowBlank="1" showInputMessage="1" showErrorMessage="1" sqref="Y5:Z208" xr:uid="{1A3A19D8-BF00-44BD-AAC7-E688F9ED6117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B45E-232D-413A-8840-19C23FFB78E5}">
  <sheetPr codeName="工作表4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102266</v>
      </c>
      <c r="E1" s="76" t="s">
        <v>3</v>
      </c>
      <c r="F1" s="77">
        <f>SUM(G5:G157)</f>
        <v>4934738.6499999985</v>
      </c>
      <c r="G1" s="78" t="s">
        <v>73</v>
      </c>
      <c r="H1" s="79">
        <f>L21+L38+L55+L72+L89+L106+L123+L140+L157</f>
        <v>167.8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45964</v>
      </c>
      <c r="B2" s="323"/>
      <c r="C2" s="81" t="s">
        <v>34</v>
      </c>
      <c r="D2" s="82">
        <f>AVERAGE(N21,N38,N55,N72,N89,N106,N123,N140,N157)</f>
        <v>155.80984196753536</v>
      </c>
      <c r="E2" s="82" t="s">
        <v>80</v>
      </c>
      <c r="F2" s="83">
        <f>F1/D1</f>
        <v>48.253951948839287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3441</v>
      </c>
      <c r="G5" s="158">
        <f t="shared" ref="G5:G6" si="0">E5*F5</f>
        <v>67787.7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1077.3699773873716</v>
      </c>
      <c r="N5" s="162">
        <f>M5/L5</f>
        <v>82.874613645182436</v>
      </c>
      <c r="O5" s="178">
        <f>L5-I5</f>
        <v>0</v>
      </c>
      <c r="P5" s="179">
        <f>N5-K5</f>
        <v>-9.433078662509871</v>
      </c>
      <c r="Q5" s="131">
        <f>N5/K5</f>
        <v>0.8978083144894764</v>
      </c>
      <c r="R5" s="272">
        <f>Q21</f>
        <v>0.88989158358446852</v>
      </c>
      <c r="S5" s="166">
        <v>0.25025462962962963</v>
      </c>
      <c r="T5" s="167">
        <v>0.38333333333333336</v>
      </c>
      <c r="U5" s="168"/>
      <c r="V5" s="169">
        <v>191.63333333333335</v>
      </c>
      <c r="W5" s="86"/>
      <c r="X5" s="87"/>
      <c r="Y5" s="274"/>
      <c r="Z5" s="275"/>
      <c r="AA5" s="108">
        <f>M5-J5</f>
        <v>-122.63002261262841</v>
      </c>
      <c r="AB5" s="109">
        <f>M5/J5</f>
        <v>0.89780831448947629</v>
      </c>
      <c r="AC5" s="289">
        <f>AB21</f>
        <v>0.88989158358446852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2959</v>
      </c>
      <c r="G6" s="94">
        <f t="shared" si="0"/>
        <v>88681.23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2304.2180402336085</v>
      </c>
      <c r="N6" s="98">
        <f>M6/L6</f>
        <v>115.21090201168042</v>
      </c>
      <c r="O6" s="100">
        <f>L6-I6</f>
        <v>0</v>
      </c>
      <c r="P6" s="101">
        <f>N6-K6</f>
        <v>-14.789097988319583</v>
      </c>
      <c r="Q6" s="102">
        <f>N6/K6</f>
        <v>0.88623770778215705</v>
      </c>
      <c r="R6" s="272"/>
      <c r="S6" s="1">
        <v>0.49652777777777768</v>
      </c>
      <c r="T6" s="2">
        <v>0.55003472222222227</v>
      </c>
      <c r="U6" s="103">
        <v>57.599999999999895</v>
      </c>
      <c r="V6" s="104">
        <v>77.05000000000021</v>
      </c>
      <c r="W6" s="2"/>
      <c r="X6" s="106"/>
      <c r="Y6" s="264"/>
      <c r="Z6" s="265"/>
      <c r="AA6" s="110">
        <f>M6-J6</f>
        <v>-295.78195976639154</v>
      </c>
      <c r="AB6" s="111">
        <f>M6/J6</f>
        <v>0.88623770778215705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1690.7940088104901</v>
      </c>
      <c r="N21" s="138">
        <f>M21/L21</f>
        <v>102.47236417033274</v>
      </c>
      <c r="O21" s="139">
        <f>L21-I21</f>
        <v>0</v>
      </c>
      <c r="P21" s="140">
        <f>N21-K21</f>
        <v>-12.679150981182417</v>
      </c>
      <c r="Q21" s="141">
        <f>N21/K21</f>
        <v>0.88989158358446852</v>
      </c>
      <c r="R21" s="273"/>
      <c r="S21" s="142">
        <f>S5</f>
        <v>0.25025462962962963</v>
      </c>
      <c r="T21" s="143">
        <f>INDEX(T5:T20,COUNTA(T5:T20))</f>
        <v>0.55003472222222227</v>
      </c>
      <c r="U21" s="144"/>
      <c r="V21" s="144"/>
      <c r="W21" s="145"/>
      <c r="X21" s="146"/>
      <c r="Y21" s="260"/>
      <c r="Z21" s="261"/>
      <c r="AA21" s="147">
        <f>M21-J21</f>
        <v>-209.20599118950986</v>
      </c>
      <c r="AB21" s="148">
        <f>M21/J21</f>
        <v>0.88989158358446852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5041</v>
      </c>
      <c r="G22" s="158">
        <f t="shared" ref="G22:G25" si="5">E22*F22</f>
        <v>286177.57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1773.2655853038891</v>
      </c>
      <c r="N22" s="162">
        <f>M22/L22</f>
        <v>70.930623412155569</v>
      </c>
      <c r="O22" s="164">
        <f>L22-I22</f>
        <v>0</v>
      </c>
      <c r="P22" s="165">
        <f>N22-K22</f>
        <v>-9.069376587844431</v>
      </c>
      <c r="Q22" s="151">
        <f>N22/K22</f>
        <v>0.88663279265194461</v>
      </c>
      <c r="R22" s="271">
        <f>Q38</f>
        <v>0.88584712297310231</v>
      </c>
      <c r="S22" s="166">
        <v>0.16696759259259258</v>
      </c>
      <c r="T22" s="167">
        <v>0.28541666666666665</v>
      </c>
      <c r="U22" s="168"/>
      <c r="V22" s="169">
        <v>170.56666666666666</v>
      </c>
      <c r="W22" s="180"/>
      <c r="X22" s="162"/>
      <c r="Y22" s="274"/>
      <c r="Z22" s="275"/>
      <c r="AA22" s="108">
        <f>M22-J22</f>
        <v>-226.73441469611089</v>
      </c>
      <c r="AB22" s="151">
        <f>M22/J22</f>
        <v>0.8866327926519445</v>
      </c>
      <c r="AC22" s="349">
        <f>AB38</f>
        <v>0.88584712297310242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1581</v>
      </c>
      <c r="G23" s="94">
        <f t="shared" si="5"/>
        <v>81990.66</v>
      </c>
      <c r="H23" s="95"/>
      <c r="I23" s="96">
        <v>25</v>
      </c>
      <c r="J23" s="97">
        <v>2000</v>
      </c>
      <c r="K23" s="98">
        <f t="shared" ref="K23:K61" si="6">J23/I23</f>
        <v>80</v>
      </c>
      <c r="L23" s="99">
        <v>25</v>
      </c>
      <c r="M23" s="97">
        <f>F23/V23*60</f>
        <v>1759.925788497216</v>
      </c>
      <c r="N23" s="98">
        <f>M23/L23</f>
        <v>70.397031539888644</v>
      </c>
      <c r="O23" s="100">
        <f>L23-I23</f>
        <v>0</v>
      </c>
      <c r="P23" s="101">
        <f>N23-K23</f>
        <v>-9.6029684601113559</v>
      </c>
      <c r="Q23" s="102">
        <f>N23/K23</f>
        <v>0.87996289424860807</v>
      </c>
      <c r="R23" s="272"/>
      <c r="S23" s="1">
        <v>0.28895833333333332</v>
      </c>
      <c r="T23" s="2">
        <v>0.3263888888888889</v>
      </c>
      <c r="U23" s="103">
        <v>5.0999999999999979</v>
      </c>
      <c r="V23" s="104">
        <v>53.900000000000034</v>
      </c>
      <c r="W23" s="105"/>
      <c r="X23" s="106"/>
      <c r="Y23" s="264"/>
      <c r="Z23" s="265"/>
      <c r="AA23" s="110">
        <f>M23-J23</f>
        <v>-240.07421150278401</v>
      </c>
      <c r="AB23" s="102">
        <f>M23/J23</f>
        <v>0.87996289424860796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5845</v>
      </c>
      <c r="G24" s="94">
        <f t="shared" si="5"/>
        <v>347894.4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1780.8056872037916</v>
      </c>
      <c r="N24" s="98">
        <f>M24/L24</f>
        <v>71.232227488151665</v>
      </c>
      <c r="O24" s="100">
        <f>L24-I24</f>
        <v>0</v>
      </c>
      <c r="P24" s="101">
        <f>N24-K24</f>
        <v>-8.7677725118483352</v>
      </c>
      <c r="Q24" s="102">
        <f>N24/K24</f>
        <v>0.89040284360189581</v>
      </c>
      <c r="R24" s="272"/>
      <c r="S24" s="1">
        <v>0.32990740740740743</v>
      </c>
      <c r="T24" s="2">
        <v>0.46666666666666667</v>
      </c>
      <c r="U24" s="103">
        <v>5.066666666666686</v>
      </c>
      <c r="V24" s="104">
        <v>196.93333333333331</v>
      </c>
      <c r="W24" s="105">
        <v>0.46666666666666667</v>
      </c>
      <c r="X24" s="106">
        <v>0.5065277777777778</v>
      </c>
      <c r="Y24" s="264"/>
      <c r="Z24" s="265"/>
      <c r="AA24" s="110">
        <f>M24-J24</f>
        <v>-219.19431279620835</v>
      </c>
      <c r="AB24" s="102">
        <f>M24/J24</f>
        <v>0.89040284360189581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3061</v>
      </c>
      <c r="G25" s="94">
        <f t="shared" si="5"/>
        <v>236737.74000000002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1772.7799227799219</v>
      </c>
      <c r="N25" s="98">
        <f>M25/L25</f>
        <v>70.911196911196882</v>
      </c>
      <c r="O25" s="100">
        <f>L25-I25</f>
        <v>0</v>
      </c>
      <c r="P25" s="101">
        <f>N25-K25</f>
        <v>-9.0888030888031182</v>
      </c>
      <c r="Q25" s="102">
        <f>N25/K25</f>
        <v>0.88638996138996107</v>
      </c>
      <c r="R25" s="272"/>
      <c r="S25" s="1">
        <v>0.5065277777777778</v>
      </c>
      <c r="T25" s="2">
        <v>0.57847222222222228</v>
      </c>
      <c r="U25" s="103">
        <v>57.40000000000002</v>
      </c>
      <c r="V25" s="104">
        <v>103.60000000000005</v>
      </c>
      <c r="W25" s="105"/>
      <c r="X25" s="106"/>
      <c r="Y25" s="264"/>
      <c r="Z25" s="265"/>
      <c r="AA25" s="110">
        <f>M25-J25</f>
        <v>-227.22007722007811</v>
      </c>
      <c r="AB25" s="102">
        <f>M25/J25</f>
        <v>0.88638996138996096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1771.6942459462048</v>
      </c>
      <c r="N38" s="138">
        <f t="shared" ref="N38:N43" si="10">M38/L38</f>
        <v>70.867769837848186</v>
      </c>
      <c r="O38" s="139">
        <f t="shared" ref="O38:O43" si="11">L38-I38</f>
        <v>0</v>
      </c>
      <c r="P38" s="140">
        <f t="shared" ref="P38:P43" si="12">N38-K38</f>
        <v>-9.1322301621518136</v>
      </c>
      <c r="Q38" s="141">
        <f t="shared" ref="Q38:Q43" si="13">N38/K38</f>
        <v>0.88584712297310231</v>
      </c>
      <c r="R38" s="273"/>
      <c r="S38" s="142">
        <f>S22</f>
        <v>0.16696759259259258</v>
      </c>
      <c r="T38" s="143">
        <f>INDEX(T22:T37,COUNTA(T22:T37))</f>
        <v>0.57847222222222228</v>
      </c>
      <c r="U38" s="144"/>
      <c r="V38" s="155"/>
      <c r="W38" s="134"/>
      <c r="X38" s="138"/>
      <c r="Y38" s="260"/>
      <c r="Z38" s="261"/>
      <c r="AA38" s="156">
        <f t="shared" ref="AA38:AA43" si="14">M38-J38</f>
        <v>-228.30575405379523</v>
      </c>
      <c r="AB38" s="141">
        <f t="shared" ref="AB38:AB43" si="15">M38/J38</f>
        <v>0.88584712297310242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5179</v>
      </c>
      <c r="G39" s="158">
        <f t="shared" ref="G39:G43" si="16">E39*F39</f>
        <v>296756.7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1590.8191126279862</v>
      </c>
      <c r="N39" s="162">
        <f t="shared" si="10"/>
        <v>63.632764505119447</v>
      </c>
      <c r="O39" s="164">
        <f t="shared" si="11"/>
        <v>0</v>
      </c>
      <c r="P39" s="165">
        <f t="shared" si="12"/>
        <v>-8.3672354948805534</v>
      </c>
      <c r="Q39" s="151">
        <f t="shared" si="13"/>
        <v>0.88378839590443681</v>
      </c>
      <c r="R39" s="271">
        <f>Q55</f>
        <v>0.88293356011809576</v>
      </c>
      <c r="S39" s="166">
        <v>0.16666666666666666</v>
      </c>
      <c r="T39" s="167">
        <v>0.30231481481481481</v>
      </c>
      <c r="U39" s="168"/>
      <c r="V39" s="169">
        <v>195.33333333333334</v>
      </c>
      <c r="W39" s="86"/>
      <c r="X39" s="87"/>
      <c r="Y39" s="274"/>
      <c r="Z39" s="275"/>
      <c r="AA39" s="108">
        <f t="shared" si="14"/>
        <v>-209.18088737201379</v>
      </c>
      <c r="AB39" s="151">
        <f t="shared" si="15"/>
        <v>0.88378839590443681</v>
      </c>
      <c r="AC39" s="349">
        <f>AB55</f>
        <v>0.88293356011809576</v>
      </c>
    </row>
    <row r="40" spans="1:29" ht="15.75" customHeight="1">
      <c r="A40" s="280"/>
      <c r="B40" s="152" t="s">
        <v>151</v>
      </c>
      <c r="C40" s="262" t="s">
        <v>218</v>
      </c>
      <c r="D40" s="263"/>
      <c r="E40" s="92">
        <v>57.73</v>
      </c>
      <c r="F40" s="103">
        <v>2565</v>
      </c>
      <c r="G40" s="94">
        <f t="shared" si="16"/>
        <v>148077.44999999998</v>
      </c>
      <c r="H40" s="95"/>
      <c r="I40" s="99">
        <v>22</v>
      </c>
      <c r="J40" s="97">
        <v>1800</v>
      </c>
      <c r="K40" s="98">
        <f t="shared" si="6"/>
        <v>81.818181818181813</v>
      </c>
      <c r="L40" s="99">
        <v>22</v>
      </c>
      <c r="M40" s="97">
        <f>F40/V40*60</f>
        <v>1591.2459072893328</v>
      </c>
      <c r="N40" s="98">
        <f t="shared" si="10"/>
        <v>72.329359422242405</v>
      </c>
      <c r="O40" s="100">
        <f t="shared" si="11"/>
        <v>0</v>
      </c>
      <c r="P40" s="101">
        <f t="shared" si="12"/>
        <v>-9.4888223959394082</v>
      </c>
      <c r="Q40" s="102">
        <f t="shared" si="13"/>
        <v>0.88402550404962943</v>
      </c>
      <c r="R40" s="272"/>
      <c r="S40" s="1">
        <v>0.3057523148148148</v>
      </c>
      <c r="T40" s="2">
        <v>0.37291666666666667</v>
      </c>
      <c r="U40" s="103">
        <v>4.9499999999999744</v>
      </c>
      <c r="V40" s="104">
        <v>96.716666666666697</v>
      </c>
      <c r="W40" s="105"/>
      <c r="X40" s="106"/>
      <c r="Y40" s="264"/>
      <c r="Z40" s="265"/>
      <c r="AA40" s="110">
        <f t="shared" si="14"/>
        <v>-208.75409271066724</v>
      </c>
      <c r="AB40" s="102">
        <f t="shared" si="15"/>
        <v>0.88402550404962932</v>
      </c>
      <c r="AC40" s="291"/>
    </row>
    <row r="41" spans="1:29" ht="15.75" customHeight="1">
      <c r="A41" s="280"/>
      <c r="B41" s="152" t="s">
        <v>156</v>
      </c>
      <c r="C41" s="262" t="s">
        <v>199</v>
      </c>
      <c r="D41" s="263"/>
      <c r="E41" s="92">
        <v>57.3</v>
      </c>
      <c r="F41" s="103">
        <v>801</v>
      </c>
      <c r="G41" s="94">
        <f t="shared" si="16"/>
        <v>45897.299999999996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1763.6697247706406</v>
      </c>
      <c r="N41" s="98">
        <f t="shared" si="10"/>
        <v>88.183486238532026</v>
      </c>
      <c r="O41" s="100">
        <f t="shared" si="11"/>
        <v>0</v>
      </c>
      <c r="P41" s="101">
        <f t="shared" si="12"/>
        <v>-11.816513761467974</v>
      </c>
      <c r="Q41" s="102">
        <f t="shared" si="13"/>
        <v>0.88183486238532027</v>
      </c>
      <c r="R41" s="272"/>
      <c r="S41" s="1">
        <v>0.37638888888888888</v>
      </c>
      <c r="T41" s="2">
        <v>0.39531250000000001</v>
      </c>
      <c r="U41" s="103">
        <v>4.9999999999999822</v>
      </c>
      <c r="V41" s="104">
        <v>27.250000000000021</v>
      </c>
      <c r="W41" s="105"/>
      <c r="X41" s="106"/>
      <c r="Y41" s="264"/>
      <c r="Z41" s="265"/>
      <c r="AA41" s="110">
        <f t="shared" si="14"/>
        <v>-236.33027522935936</v>
      </c>
      <c r="AB41" s="102">
        <f t="shared" si="15"/>
        <v>0.88183486238532027</v>
      </c>
      <c r="AC41" s="291"/>
    </row>
    <row r="42" spans="1:29" ht="15.75" customHeight="1">
      <c r="A42" s="280"/>
      <c r="B42" s="152" t="s">
        <v>159</v>
      </c>
      <c r="C42" s="262" t="s">
        <v>209</v>
      </c>
      <c r="D42" s="263"/>
      <c r="E42" s="92">
        <v>59.36</v>
      </c>
      <c r="F42" s="103">
        <v>1837</v>
      </c>
      <c r="G42" s="94">
        <f t="shared" si="16"/>
        <v>109044.31999999999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1764.4610458911386</v>
      </c>
      <c r="N42" s="98">
        <f t="shared" si="10"/>
        <v>88.223052294556936</v>
      </c>
      <c r="O42" s="100">
        <f t="shared" si="11"/>
        <v>0</v>
      </c>
      <c r="P42" s="101">
        <f t="shared" si="12"/>
        <v>-11.776947705443064</v>
      </c>
      <c r="Q42" s="102">
        <f t="shared" si="13"/>
        <v>0.88223052294556936</v>
      </c>
      <c r="R42" s="272"/>
      <c r="S42" s="1">
        <v>0.39861111111111103</v>
      </c>
      <c r="T42" s="2">
        <v>0.44199074074074074</v>
      </c>
      <c r="U42" s="103">
        <v>4.7499999999998632</v>
      </c>
      <c r="V42" s="104">
        <v>62.466666666666782</v>
      </c>
      <c r="W42" s="105">
        <v>0.44199074074074074</v>
      </c>
      <c r="X42" s="106">
        <v>0.48268518518518516</v>
      </c>
      <c r="Y42" s="264"/>
      <c r="Z42" s="265"/>
      <c r="AA42" s="110">
        <f t="shared" si="14"/>
        <v>-235.53895410886139</v>
      </c>
      <c r="AB42" s="102">
        <f t="shared" si="15"/>
        <v>0.88223052294556925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3736</v>
      </c>
      <c r="G43" s="94">
        <f t="shared" si="16"/>
        <v>200847.35999999999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1765.966386554622</v>
      </c>
      <c r="N43" s="98">
        <f t="shared" si="10"/>
        <v>80.271199388846455</v>
      </c>
      <c r="O43" s="100">
        <f t="shared" si="11"/>
        <v>0</v>
      </c>
      <c r="P43" s="101">
        <f t="shared" si="12"/>
        <v>-10.637891520244452</v>
      </c>
      <c r="Q43" s="102">
        <f t="shared" si="13"/>
        <v>0.88298319327731101</v>
      </c>
      <c r="R43" s="272"/>
      <c r="S43" s="1">
        <v>0.48268518518518516</v>
      </c>
      <c r="T43" s="2">
        <v>0.5708333333333333</v>
      </c>
      <c r="U43" s="103">
        <v>58.599999999999966</v>
      </c>
      <c r="V43" s="104">
        <v>126.93333333333332</v>
      </c>
      <c r="W43" s="105"/>
      <c r="X43" s="106"/>
      <c r="Y43" s="264"/>
      <c r="Z43" s="265"/>
      <c r="AA43" s="110">
        <f t="shared" si="14"/>
        <v>-234.03361344537802</v>
      </c>
      <c r="AB43" s="102">
        <f t="shared" si="15"/>
        <v>0.88298319327731101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21.8</v>
      </c>
      <c r="J55" s="137">
        <f t="shared" si="17"/>
        <v>1920</v>
      </c>
      <c r="K55" s="138">
        <f t="shared" ref="K55" si="18">J55/I55</f>
        <v>88.073394495412842</v>
      </c>
      <c r="L55" s="136">
        <f t="shared" ref="L55:M55" si="19">AVERAGE(L39:L54)</f>
        <v>21.8</v>
      </c>
      <c r="M55" s="137">
        <f t="shared" si="19"/>
        <v>1695.2324354267439</v>
      </c>
      <c r="N55" s="138">
        <f t="shared" ref="N55:N61" si="20">M55/L55</f>
        <v>77.762955753520359</v>
      </c>
      <c r="O55" s="139">
        <f t="shared" ref="O55:O61" si="21">L55-I55</f>
        <v>0</v>
      </c>
      <c r="P55" s="140">
        <f t="shared" ref="P55:P61" si="22">N55-K55</f>
        <v>-10.310438741892483</v>
      </c>
      <c r="Q55" s="141">
        <f t="shared" ref="Q55:Q61" si="23">N55/K55</f>
        <v>0.88293356011809576</v>
      </c>
      <c r="R55" s="273"/>
      <c r="S55" s="142">
        <f>S39</f>
        <v>0.16666666666666666</v>
      </c>
      <c r="T55" s="143">
        <f>INDEX(T39:T54,COUNTA(T39:T54))</f>
        <v>0.5708333333333333</v>
      </c>
      <c r="U55" s="144"/>
      <c r="V55" s="155"/>
      <c r="W55" s="187"/>
      <c r="X55" s="188"/>
      <c r="Y55" s="260"/>
      <c r="Z55" s="261"/>
      <c r="AA55" s="156">
        <f t="shared" ref="AA55:AA61" si="24">M55-J55</f>
        <v>-224.7675645732561</v>
      </c>
      <c r="AB55" s="141">
        <f t="shared" ref="AB55:AB61" si="25">M55/J55</f>
        <v>0.88293356011809576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2158</v>
      </c>
      <c r="G56" s="158">
        <f t="shared" ref="G56:G61" si="26">E56*F56</f>
        <v>128055.72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 t="shared" ref="M56:M61" si="27">F56/V56*60</f>
        <v>1763.6322360953454</v>
      </c>
      <c r="N56" s="162">
        <f t="shared" si="20"/>
        <v>73.484676503972722</v>
      </c>
      <c r="O56" s="164">
        <f t="shared" si="21"/>
        <v>0</v>
      </c>
      <c r="P56" s="165">
        <f t="shared" si="22"/>
        <v>-9.8486568293606069</v>
      </c>
      <c r="Q56" s="151">
        <f t="shared" si="23"/>
        <v>0.88181611804767268</v>
      </c>
      <c r="R56" s="271">
        <f>Q72</f>
        <v>0.88290415979812997</v>
      </c>
      <c r="S56" s="166">
        <v>0.16666666666666666</v>
      </c>
      <c r="T56" s="167">
        <v>0.21765046296296298</v>
      </c>
      <c r="U56" s="168"/>
      <c r="V56" s="169">
        <v>73.4166666666667</v>
      </c>
      <c r="W56" s="167"/>
      <c r="X56" s="170"/>
      <c r="Y56" s="274"/>
      <c r="Z56" s="275"/>
      <c r="AA56" s="108">
        <f t="shared" si="24"/>
        <v>-236.36776390465457</v>
      </c>
      <c r="AB56" s="151">
        <f t="shared" si="25"/>
        <v>0.88181611804767268</v>
      </c>
      <c r="AC56" s="276">
        <f>AB72</f>
        <v>0.88290415979813008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4137</v>
      </c>
      <c r="G57" s="94">
        <f t="shared" si="26"/>
        <v>242717.79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 t="shared" si="27"/>
        <v>1772.3670117815075</v>
      </c>
      <c r="N57" s="98">
        <f t="shared" si="20"/>
        <v>73.84862549089614</v>
      </c>
      <c r="O57" s="100">
        <f t="shared" si="21"/>
        <v>0</v>
      </c>
      <c r="P57" s="101">
        <f t="shared" si="22"/>
        <v>-9.4847078424371887</v>
      </c>
      <c r="Q57" s="102">
        <f t="shared" si="23"/>
        <v>0.88618350589075368</v>
      </c>
      <c r="R57" s="272"/>
      <c r="S57" s="1">
        <v>0.2215277777777778</v>
      </c>
      <c r="T57" s="2">
        <v>0.31878472222222221</v>
      </c>
      <c r="U57" s="103">
        <v>5.5833333333333401</v>
      </c>
      <c r="V57" s="104">
        <v>140.04999999999993</v>
      </c>
      <c r="W57" s="105"/>
      <c r="X57" s="106"/>
      <c r="Y57" s="264"/>
      <c r="Z57" s="265"/>
      <c r="AA57" s="110">
        <f t="shared" si="24"/>
        <v>-227.63298821849253</v>
      </c>
      <c r="AB57" s="102">
        <f t="shared" si="25"/>
        <v>0.88618350589075379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3043</v>
      </c>
      <c r="G58" s="94">
        <f t="shared" si="26"/>
        <v>217726.65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 t="shared" si="27"/>
        <v>1764.3420840715089</v>
      </c>
      <c r="N58" s="98">
        <f t="shared" si="20"/>
        <v>73.514253502979543</v>
      </c>
      <c r="O58" s="100">
        <f t="shared" si="21"/>
        <v>0</v>
      </c>
      <c r="P58" s="101">
        <f t="shared" si="22"/>
        <v>-9.8190798303537861</v>
      </c>
      <c r="Q58" s="102">
        <f t="shared" si="23"/>
        <v>0.88217104203575458</v>
      </c>
      <c r="R58" s="272"/>
      <c r="S58" s="1">
        <v>0.32291666666666669</v>
      </c>
      <c r="T58" s="2">
        <v>0.39478009259259261</v>
      </c>
      <c r="U58" s="103">
        <v>5.9500000000000508</v>
      </c>
      <c r="V58" s="104">
        <v>103.48333333333333</v>
      </c>
      <c r="W58" s="105"/>
      <c r="X58" s="106"/>
      <c r="Y58" s="264"/>
      <c r="Z58" s="265"/>
      <c r="AA58" s="110">
        <f t="shared" si="24"/>
        <v>-235.65791592849109</v>
      </c>
      <c r="AB58" s="102">
        <f t="shared" si="25"/>
        <v>0.88217104203575447</v>
      </c>
      <c r="AC58" s="277"/>
    </row>
    <row r="59" spans="1:29" ht="15.75" customHeight="1">
      <c r="A59" s="267"/>
      <c r="B59" s="152" t="s">
        <v>159</v>
      </c>
      <c r="C59" s="262" t="s">
        <v>166</v>
      </c>
      <c r="D59" s="263"/>
      <c r="E59" s="92">
        <v>47.37</v>
      </c>
      <c r="F59" s="93">
        <v>2021</v>
      </c>
      <c r="G59" s="94">
        <f t="shared" si="26"/>
        <v>95734.76999999999</v>
      </c>
      <c r="H59" s="95"/>
      <c r="I59" s="96">
        <v>21</v>
      </c>
      <c r="J59" s="97">
        <v>2000</v>
      </c>
      <c r="K59" s="98">
        <f t="shared" si="6"/>
        <v>95.238095238095241</v>
      </c>
      <c r="L59" s="99">
        <v>21</v>
      </c>
      <c r="M59" s="97">
        <f t="shared" si="27"/>
        <v>1763.3543383422182</v>
      </c>
      <c r="N59" s="98">
        <f t="shared" si="20"/>
        <v>83.969254206772291</v>
      </c>
      <c r="O59" s="100">
        <f t="shared" si="21"/>
        <v>0</v>
      </c>
      <c r="P59" s="101">
        <f t="shared" si="22"/>
        <v>-11.26884103132295</v>
      </c>
      <c r="Q59" s="102">
        <f t="shared" si="23"/>
        <v>0.88167716917110905</v>
      </c>
      <c r="R59" s="272"/>
      <c r="S59" s="1">
        <v>0.39807870370370368</v>
      </c>
      <c r="T59" s="2">
        <v>0.44583333333333336</v>
      </c>
      <c r="U59" s="103">
        <v>4.7499999999999432</v>
      </c>
      <c r="V59" s="104">
        <v>68.766666666666737</v>
      </c>
      <c r="W59" s="105">
        <v>0.44583333333333336</v>
      </c>
      <c r="X59" s="106">
        <v>0.48402777777777778</v>
      </c>
      <c r="Y59" s="264"/>
      <c r="Z59" s="265"/>
      <c r="AA59" s="110">
        <f t="shared" si="24"/>
        <v>-236.64566165778183</v>
      </c>
      <c r="AB59" s="102">
        <f t="shared" si="25"/>
        <v>0.88167716917110905</v>
      </c>
      <c r="AC59" s="277"/>
    </row>
    <row r="60" spans="1:29" ht="15.75" customHeight="1">
      <c r="A60" s="267"/>
      <c r="B60" s="152" t="s">
        <v>156</v>
      </c>
      <c r="C60" s="262" t="s">
        <v>189</v>
      </c>
      <c r="D60" s="263"/>
      <c r="E60" s="92">
        <v>56.43</v>
      </c>
      <c r="F60" s="93">
        <v>2952</v>
      </c>
      <c r="G60" s="94">
        <f t="shared" si="26"/>
        <v>166581.35999999999</v>
      </c>
      <c r="H60" s="112"/>
      <c r="I60" s="96">
        <v>22</v>
      </c>
      <c r="J60" s="97">
        <v>2000</v>
      </c>
      <c r="K60" s="98">
        <f t="shared" si="6"/>
        <v>90.909090909090907</v>
      </c>
      <c r="L60" s="113">
        <v>22</v>
      </c>
      <c r="M60" s="97">
        <f t="shared" si="27"/>
        <v>1766.4893617021271</v>
      </c>
      <c r="N60" s="98">
        <f t="shared" si="20"/>
        <v>80.294970986460328</v>
      </c>
      <c r="O60" s="100">
        <f t="shared" si="21"/>
        <v>0</v>
      </c>
      <c r="P60" s="101">
        <f t="shared" si="22"/>
        <v>-10.614119922630579</v>
      </c>
      <c r="Q60" s="102">
        <f t="shared" si="23"/>
        <v>0.88324468085106367</v>
      </c>
      <c r="R60" s="272"/>
      <c r="S60" s="1">
        <v>0.48402777777777778</v>
      </c>
      <c r="T60" s="2">
        <v>0.55365740740740743</v>
      </c>
      <c r="U60" s="103">
        <v>54.999999999999964</v>
      </c>
      <c r="V60" s="104">
        <v>100.26666666666669</v>
      </c>
      <c r="W60" s="105"/>
      <c r="X60" s="106"/>
      <c r="Y60" s="264"/>
      <c r="Z60" s="265"/>
      <c r="AA60" s="110">
        <f t="shared" si="24"/>
        <v>-233.5106382978729</v>
      </c>
      <c r="AB60" s="102">
        <f t="shared" si="25"/>
        <v>0.88324468085106356</v>
      </c>
      <c r="AC60" s="277"/>
    </row>
    <row r="61" spans="1:29" ht="15.75" customHeight="1">
      <c r="A61" s="267"/>
      <c r="B61" s="152" t="s">
        <v>159</v>
      </c>
      <c r="C61" s="262" t="s">
        <v>203</v>
      </c>
      <c r="D61" s="263"/>
      <c r="E61" s="92">
        <v>59.54</v>
      </c>
      <c r="F61" s="93">
        <v>4220</v>
      </c>
      <c r="G61" s="114">
        <f t="shared" si="26"/>
        <v>251258.8</v>
      </c>
      <c r="H61" s="115"/>
      <c r="I61" s="96">
        <v>23</v>
      </c>
      <c r="J61" s="97">
        <v>2000</v>
      </c>
      <c r="K61" s="98">
        <f t="shared" si="6"/>
        <v>86.956521739130437</v>
      </c>
      <c r="L61" s="99">
        <v>23</v>
      </c>
      <c r="M61" s="97">
        <f t="shared" si="27"/>
        <v>1764.6648855848539</v>
      </c>
      <c r="N61" s="98">
        <f t="shared" si="20"/>
        <v>76.724560242819734</v>
      </c>
      <c r="O61" s="100">
        <f t="shared" si="21"/>
        <v>0</v>
      </c>
      <c r="P61" s="101">
        <f t="shared" si="22"/>
        <v>-10.231961496310703</v>
      </c>
      <c r="Q61" s="102">
        <f t="shared" si="23"/>
        <v>0.88233244279242695</v>
      </c>
      <c r="R61" s="272"/>
      <c r="S61" s="1">
        <v>0.55763888888888891</v>
      </c>
      <c r="T61" s="2">
        <v>0.65728009259259257</v>
      </c>
      <c r="U61" s="103">
        <v>5.7333333333333236</v>
      </c>
      <c r="V61" s="104">
        <v>143.48333333333326</v>
      </c>
      <c r="W61" s="105"/>
      <c r="X61" s="106"/>
      <c r="Y61" s="264"/>
      <c r="Z61" s="265"/>
      <c r="AA61" s="110">
        <f t="shared" si="24"/>
        <v>-235.33511441514611</v>
      </c>
      <c r="AB61" s="102">
        <f t="shared" si="25"/>
        <v>0.88233244279242695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8">AVERAGE(I56:I71)</f>
        <v>23</v>
      </c>
      <c r="J72" s="137">
        <f t="shared" si="28"/>
        <v>2000</v>
      </c>
      <c r="K72" s="138">
        <f t="shared" ref="K72" si="29">J72/I72</f>
        <v>86.956521739130437</v>
      </c>
      <c r="L72" s="136">
        <f t="shared" ref="L72:M72" si="30">AVERAGE(L56:L71)</f>
        <v>23</v>
      </c>
      <c r="M72" s="137">
        <f t="shared" si="30"/>
        <v>1765.8083195962602</v>
      </c>
      <c r="N72" s="138">
        <f t="shared" ref="N72:N78" si="31">M72/L72</f>
        <v>76.774274765054784</v>
      </c>
      <c r="O72" s="139">
        <f t="shared" ref="O72:O78" si="32">L72-I72</f>
        <v>0</v>
      </c>
      <c r="P72" s="140">
        <f t="shared" ref="P72:P78" si="33">N72-K72</f>
        <v>-10.182246974075653</v>
      </c>
      <c r="Q72" s="141">
        <f t="shared" ref="Q72:Q78" si="34">N72/K72</f>
        <v>0.88290415979812997</v>
      </c>
      <c r="R72" s="273"/>
      <c r="S72" s="142">
        <f>S56</f>
        <v>0.16666666666666666</v>
      </c>
      <c r="T72" s="143">
        <f>INDEX(T56:T71,COUNTA(T56:T71))</f>
        <v>0.65728009259259257</v>
      </c>
      <c r="U72" s="144"/>
      <c r="V72" s="155"/>
      <c r="W72" s="134"/>
      <c r="X72" s="138"/>
      <c r="Y72" s="260"/>
      <c r="Z72" s="261"/>
      <c r="AA72" s="156">
        <f t="shared" ref="AA72:AA78" si="35">M72-J72</f>
        <v>-234.19168040373984</v>
      </c>
      <c r="AB72" s="141">
        <f t="shared" ref="AB72:AB78" si="36">M72/J72</f>
        <v>0.88290415979813008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2792</v>
      </c>
      <c r="G73" s="158">
        <f t="shared" ref="G73:G78" si="37">E73*F73</f>
        <v>107854.96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8" si="38">F73/V73*60</f>
        <v>3249.6605237633376</v>
      </c>
      <c r="N73" s="162">
        <f t="shared" si="31"/>
        <v>162.48302618816689</v>
      </c>
      <c r="O73" s="164">
        <f t="shared" si="32"/>
        <v>0</v>
      </c>
      <c r="P73" s="165">
        <f t="shared" si="33"/>
        <v>-17.516973811833111</v>
      </c>
      <c r="Q73" s="151">
        <f t="shared" si="34"/>
        <v>0.90268347882314937</v>
      </c>
      <c r="R73" s="271">
        <f>Q89</f>
        <v>0.88666629315186263</v>
      </c>
      <c r="S73" s="166">
        <v>0.25031249999999999</v>
      </c>
      <c r="T73" s="167">
        <v>0.28611111111111109</v>
      </c>
      <c r="U73" s="168"/>
      <c r="V73" s="169">
        <v>51.549999999999983</v>
      </c>
      <c r="W73" s="167"/>
      <c r="X73" s="170"/>
      <c r="Y73" s="274"/>
      <c r="Z73" s="275"/>
      <c r="AA73" s="108">
        <f t="shared" si="35"/>
        <v>-350.33947623666245</v>
      </c>
      <c r="AB73" s="151">
        <f t="shared" si="36"/>
        <v>0.90268347882314937</v>
      </c>
      <c r="AC73" s="276">
        <f>AB89</f>
        <v>0.88666629315186263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3314</v>
      </c>
      <c r="G74" s="94">
        <f t="shared" si="37"/>
        <v>125932</v>
      </c>
      <c r="H74" s="95"/>
      <c r="I74" s="96">
        <v>21</v>
      </c>
      <c r="J74" s="97">
        <v>3600</v>
      </c>
      <c r="K74" s="98">
        <f t="shared" ref="K74:K109" si="39">J74/I74</f>
        <v>171.42857142857142</v>
      </c>
      <c r="L74" s="99">
        <v>21</v>
      </c>
      <c r="M74" s="97">
        <f t="shared" si="38"/>
        <v>3250.790190735695</v>
      </c>
      <c r="N74" s="98">
        <f t="shared" si="31"/>
        <v>154.79953289217596</v>
      </c>
      <c r="O74" s="100">
        <f t="shared" si="32"/>
        <v>0</v>
      </c>
      <c r="P74" s="101">
        <f t="shared" si="33"/>
        <v>-16.629038536395456</v>
      </c>
      <c r="Q74" s="102">
        <f t="shared" si="34"/>
        <v>0.90299727520435979</v>
      </c>
      <c r="R74" s="272"/>
      <c r="S74" s="1">
        <v>0.28958333333333336</v>
      </c>
      <c r="T74" s="2">
        <v>0.33206018518518521</v>
      </c>
      <c r="U74" s="103">
        <v>5.0000000000000622</v>
      </c>
      <c r="V74" s="104">
        <v>61.166666666666664</v>
      </c>
      <c r="W74" s="105"/>
      <c r="X74" s="106"/>
      <c r="Y74" s="264"/>
      <c r="Z74" s="265"/>
      <c r="AA74" s="110">
        <f t="shared" si="35"/>
        <v>-349.20980926430502</v>
      </c>
      <c r="AB74" s="102">
        <f t="shared" si="36"/>
        <v>0.90299727520435968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1989</v>
      </c>
      <c r="G75" s="94">
        <f t="shared" si="37"/>
        <v>73314.539999999994</v>
      </c>
      <c r="H75" s="95"/>
      <c r="I75" s="96">
        <v>21</v>
      </c>
      <c r="J75" s="97">
        <v>3600</v>
      </c>
      <c r="K75" s="98">
        <f t="shared" si="39"/>
        <v>171.42857142857142</v>
      </c>
      <c r="L75" s="99">
        <v>21</v>
      </c>
      <c r="M75" s="97">
        <f t="shared" si="38"/>
        <v>3250.2950522015421</v>
      </c>
      <c r="N75" s="98">
        <f t="shared" si="31"/>
        <v>154.77595486674011</v>
      </c>
      <c r="O75" s="100">
        <f t="shared" si="32"/>
        <v>0</v>
      </c>
      <c r="P75" s="101">
        <f t="shared" si="33"/>
        <v>-16.652616561831309</v>
      </c>
      <c r="Q75" s="102">
        <f t="shared" si="34"/>
        <v>0.90285973672265074</v>
      </c>
      <c r="R75" s="272"/>
      <c r="S75" s="1">
        <v>0.33561342592592591</v>
      </c>
      <c r="T75" s="2">
        <v>0.3611111111111111</v>
      </c>
      <c r="U75" s="103">
        <v>5.1166666666666138</v>
      </c>
      <c r="V75" s="104">
        <v>36.716666666666676</v>
      </c>
      <c r="W75" s="105"/>
      <c r="X75" s="106"/>
      <c r="Y75" s="264"/>
      <c r="Z75" s="265"/>
      <c r="AA75" s="110">
        <f t="shared" si="35"/>
        <v>-349.70494779845785</v>
      </c>
      <c r="AB75" s="102">
        <f t="shared" si="36"/>
        <v>0.90285973672265063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2094</v>
      </c>
      <c r="G76" s="94">
        <f t="shared" si="37"/>
        <v>65479.38</v>
      </c>
      <c r="H76" s="95"/>
      <c r="I76" s="96">
        <v>19</v>
      </c>
      <c r="J76" s="97">
        <v>3600</v>
      </c>
      <c r="K76" s="98">
        <f t="shared" si="39"/>
        <v>189.47368421052633</v>
      </c>
      <c r="L76" s="99">
        <v>19</v>
      </c>
      <c r="M76" s="97">
        <f t="shared" si="38"/>
        <v>3107.3371805441011</v>
      </c>
      <c r="N76" s="98">
        <f t="shared" si="31"/>
        <v>163.54406213390007</v>
      </c>
      <c r="O76" s="100">
        <f t="shared" si="32"/>
        <v>0</v>
      </c>
      <c r="P76" s="101">
        <f t="shared" si="33"/>
        <v>-25.929622076626259</v>
      </c>
      <c r="Q76" s="102">
        <f t="shared" si="34"/>
        <v>0.86314921681780588</v>
      </c>
      <c r="R76" s="272"/>
      <c r="S76" s="1">
        <v>0.36527777777777776</v>
      </c>
      <c r="T76" s="2">
        <v>0.3933564814814815</v>
      </c>
      <c r="U76" s="103">
        <v>5.9999999999999787</v>
      </c>
      <c r="V76" s="104">
        <v>40.433333333333394</v>
      </c>
      <c r="W76" s="105"/>
      <c r="X76" s="106"/>
      <c r="Y76" s="264"/>
      <c r="Z76" s="265"/>
      <c r="AA76" s="190">
        <f t="shared" si="35"/>
        <v>-492.6628194558989</v>
      </c>
      <c r="AB76" s="191">
        <f t="shared" si="36"/>
        <v>0.86314921681780588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3247</v>
      </c>
      <c r="G77" s="94">
        <f t="shared" si="37"/>
        <v>123191.18</v>
      </c>
      <c r="H77" s="112"/>
      <c r="I77" s="96">
        <v>21</v>
      </c>
      <c r="J77" s="97">
        <v>3600</v>
      </c>
      <c r="K77" s="98">
        <f t="shared" si="39"/>
        <v>171.42857142857142</v>
      </c>
      <c r="L77" s="113">
        <v>21</v>
      </c>
      <c r="M77" s="97">
        <f t="shared" si="38"/>
        <v>3107.1770334928246</v>
      </c>
      <c r="N77" s="98">
        <f t="shared" si="31"/>
        <v>147.96081111870595</v>
      </c>
      <c r="O77" s="100">
        <f t="shared" si="32"/>
        <v>0</v>
      </c>
      <c r="P77" s="101">
        <f t="shared" si="33"/>
        <v>-23.467760309865469</v>
      </c>
      <c r="Q77" s="102">
        <f t="shared" si="34"/>
        <v>0.86310473152578471</v>
      </c>
      <c r="R77" s="272"/>
      <c r="S77" s="1">
        <v>0.39743055555555556</v>
      </c>
      <c r="T77" s="2">
        <v>0.44097222222222221</v>
      </c>
      <c r="U77" s="103">
        <v>5.8666666666666512</v>
      </c>
      <c r="V77" s="104">
        <v>62.699999999999967</v>
      </c>
      <c r="W77" s="105">
        <v>0.44097222222222221</v>
      </c>
      <c r="X77" s="106">
        <v>0.48135416666666669</v>
      </c>
      <c r="Y77" s="264"/>
      <c r="Z77" s="265"/>
      <c r="AA77" s="190">
        <f t="shared" si="35"/>
        <v>-492.82296650717535</v>
      </c>
      <c r="AB77" s="191">
        <f t="shared" si="36"/>
        <v>0.8631047315257846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2117</v>
      </c>
      <c r="G78" s="114">
        <f t="shared" si="37"/>
        <v>122214.40999999999</v>
      </c>
      <c r="H78" s="115"/>
      <c r="I78" s="96">
        <v>22</v>
      </c>
      <c r="J78" s="97">
        <v>1800</v>
      </c>
      <c r="K78" s="98">
        <f t="shared" si="39"/>
        <v>81.818181818181813</v>
      </c>
      <c r="L78" s="99">
        <v>22</v>
      </c>
      <c r="M78" s="97">
        <f t="shared" si="38"/>
        <v>1590.7326236693814</v>
      </c>
      <c r="N78" s="98">
        <f t="shared" si="31"/>
        <v>72.306028348608251</v>
      </c>
      <c r="O78" s="100">
        <f t="shared" si="32"/>
        <v>0</v>
      </c>
      <c r="P78" s="101">
        <f t="shared" si="33"/>
        <v>-9.5121534695735619</v>
      </c>
      <c r="Q78" s="102">
        <f t="shared" si="34"/>
        <v>0.88374034648298982</v>
      </c>
      <c r="R78" s="272"/>
      <c r="S78" s="1">
        <v>0.48135416666666669</v>
      </c>
      <c r="T78" s="2">
        <v>0.53680555555555554</v>
      </c>
      <c r="U78" s="103">
        <v>58.150000000000055</v>
      </c>
      <c r="V78" s="104">
        <v>79.849999999999937</v>
      </c>
      <c r="W78" s="105"/>
      <c r="X78" s="106"/>
      <c r="Y78" s="264"/>
      <c r="Z78" s="265"/>
      <c r="AA78" s="190">
        <f t="shared" si="35"/>
        <v>-209.26737633061862</v>
      </c>
      <c r="AB78" s="191">
        <f t="shared" si="36"/>
        <v>0.8837403464829896</v>
      </c>
      <c r="AC78" s="277"/>
    </row>
    <row r="79" spans="1:29" ht="15.75" customHeight="1">
      <c r="A79" s="281"/>
      <c r="B79" s="91"/>
      <c r="C79" s="350"/>
      <c r="D79" s="350"/>
      <c r="E79" s="92"/>
      <c r="F79" s="97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90"/>
      <c r="AB79" s="191"/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0">AVERAGE(I73:I88)</f>
        <v>20.666666666666668</v>
      </c>
      <c r="J89" s="137">
        <f t="shared" si="40"/>
        <v>3300</v>
      </c>
      <c r="K89" s="138">
        <f t="shared" ref="K89" si="41">J89/I89</f>
        <v>159.67741935483869</v>
      </c>
      <c r="L89" s="136">
        <f t="shared" ref="L89:M89" si="42">AVERAGE(L73:L88)</f>
        <v>20.666666666666668</v>
      </c>
      <c r="M89" s="137">
        <f t="shared" si="42"/>
        <v>2925.9987674011468</v>
      </c>
      <c r="N89" s="138">
        <f>M89/L89</f>
        <v>141.58058551941031</v>
      </c>
      <c r="O89" s="139">
        <f>L89-I89</f>
        <v>0</v>
      </c>
      <c r="P89" s="140">
        <f>N89-K89</f>
        <v>-18.096833835428384</v>
      </c>
      <c r="Q89" s="141">
        <f>N89/K89</f>
        <v>0.88666629315186263</v>
      </c>
      <c r="R89" s="273"/>
      <c r="S89" s="142">
        <f>S73</f>
        <v>0.25031249999999999</v>
      </c>
      <c r="T89" s="143">
        <f>INDEX(T73:T88,COUNTA(T73:T88))</f>
        <v>0.53680555555555554</v>
      </c>
      <c r="U89" s="144"/>
      <c r="V89" s="155"/>
      <c r="W89" s="134"/>
      <c r="X89" s="138"/>
      <c r="Y89" s="260"/>
      <c r="Z89" s="261"/>
      <c r="AA89" s="156">
        <f>M89-J89</f>
        <v>-374.00123259885322</v>
      </c>
      <c r="AB89" s="141">
        <f>M89/J89</f>
        <v>0.88666629315186263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6483</v>
      </c>
      <c r="G90" s="158">
        <f t="shared" ref="G90:G93" si="43">E90*F90</f>
        <v>232285.88999999998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2907.1748878923763</v>
      </c>
      <c r="N90" s="162">
        <f>M90/L90</f>
        <v>242.26457399103137</v>
      </c>
      <c r="O90" s="164">
        <f>L90-I90</f>
        <v>0</v>
      </c>
      <c r="P90" s="165">
        <f>N90-K90</f>
        <v>-30.485426008968631</v>
      </c>
      <c r="Q90" s="151">
        <f>N90/K90</f>
        <v>0.88822941884887763</v>
      </c>
      <c r="R90" s="271">
        <f>Q106</f>
        <v>0.87891739566966987</v>
      </c>
      <c r="S90" s="166">
        <v>0.16680555555555557</v>
      </c>
      <c r="T90" s="167">
        <v>0.25972222222222224</v>
      </c>
      <c r="U90" s="168"/>
      <c r="V90" s="169">
        <v>133.80000000000001</v>
      </c>
      <c r="W90" s="172"/>
      <c r="X90" s="150"/>
      <c r="Y90" s="274"/>
      <c r="Z90" s="275"/>
      <c r="AA90" s="108">
        <f>M90-J90</f>
        <v>-365.82511210762368</v>
      </c>
      <c r="AB90" s="151">
        <f>M90/J90</f>
        <v>0.88822941884887763</v>
      </c>
      <c r="AC90" s="276">
        <f>AB106</f>
        <v>0.87891739566966975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4670</v>
      </c>
      <c r="G91" s="94">
        <f t="shared" si="43"/>
        <v>170034.69999999998</v>
      </c>
      <c r="H91" s="95"/>
      <c r="I91" s="96">
        <v>11</v>
      </c>
      <c r="J91" s="97">
        <v>3273</v>
      </c>
      <c r="K91" s="98">
        <f t="shared" si="39"/>
        <v>297.54545454545456</v>
      </c>
      <c r="L91" s="99">
        <v>11</v>
      </c>
      <c r="M91" s="97">
        <f>F91/V91*60</f>
        <v>2905.6342896647075</v>
      </c>
      <c r="N91" s="98">
        <f>M91/L91</f>
        <v>264.14857178770069</v>
      </c>
      <c r="O91" s="100">
        <f>L91-I91</f>
        <v>0</v>
      </c>
      <c r="P91" s="101">
        <f>N91-K91</f>
        <v>-33.396882757753872</v>
      </c>
      <c r="Q91" s="102">
        <f>N91/K91</f>
        <v>0.88775871972646114</v>
      </c>
      <c r="R91" s="272"/>
      <c r="S91" s="1">
        <v>0.26319444444444445</v>
      </c>
      <c r="T91" s="2">
        <v>0.33016203703703706</v>
      </c>
      <c r="U91" s="103">
        <v>4.9999999999999822</v>
      </c>
      <c r="V91" s="104">
        <v>96.433333333333351</v>
      </c>
      <c r="W91" s="105"/>
      <c r="X91" s="106"/>
      <c r="Y91" s="264"/>
      <c r="Z91" s="265"/>
      <c r="AA91" s="110">
        <f>M91-J91</f>
        <v>-367.36571033529253</v>
      </c>
      <c r="AB91" s="102">
        <f>M91/J91</f>
        <v>0.88775871972646114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1754</v>
      </c>
      <c r="G92" s="94">
        <f t="shared" si="43"/>
        <v>60986.580000000009</v>
      </c>
      <c r="H92" s="112"/>
      <c r="I92" s="96">
        <v>11</v>
      </c>
      <c r="J92" s="97">
        <v>3000</v>
      </c>
      <c r="K92" s="98">
        <f t="shared" si="39"/>
        <v>272.72727272727275</v>
      </c>
      <c r="L92" s="113">
        <v>11</v>
      </c>
      <c r="M92" s="97">
        <f>F92/V92*60</f>
        <v>2607.1015689512788</v>
      </c>
      <c r="N92" s="98">
        <f>M92/L92</f>
        <v>237.00923354102534</v>
      </c>
      <c r="O92" s="100">
        <f>L92-I92</f>
        <v>0</v>
      </c>
      <c r="P92" s="101">
        <f>N92-K92</f>
        <v>-35.71803918624741</v>
      </c>
      <c r="Q92" s="102">
        <f>N92/K92</f>
        <v>0.86903385631709285</v>
      </c>
      <c r="R92" s="272"/>
      <c r="S92" s="1">
        <v>0.42152777777777778</v>
      </c>
      <c r="T92" s="2">
        <v>0.4495601851851852</v>
      </c>
      <c r="U92" s="103">
        <v>5.7000000000000117</v>
      </c>
      <c r="V92" s="104">
        <v>40.366666666666688</v>
      </c>
      <c r="W92" s="105">
        <v>0.4495601851851852</v>
      </c>
      <c r="X92" s="106">
        <v>0.48972222222222223</v>
      </c>
      <c r="Y92" s="264"/>
      <c r="Z92" s="265"/>
      <c r="AA92" s="110">
        <f>M92-J92</f>
        <v>-392.89843104872125</v>
      </c>
      <c r="AB92" s="102">
        <f>M92/J92</f>
        <v>0.86903385631709296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1990</v>
      </c>
      <c r="G93" s="114">
        <f t="shared" si="43"/>
        <v>68117.7</v>
      </c>
      <c r="H93" s="115"/>
      <c r="I93" s="96">
        <v>16</v>
      </c>
      <c r="J93" s="97">
        <v>3000</v>
      </c>
      <c r="K93" s="98">
        <f t="shared" si="39"/>
        <v>187.5</v>
      </c>
      <c r="L93" s="99">
        <v>16</v>
      </c>
      <c r="M93" s="97">
        <f>F93/V93*60</f>
        <v>2606.986899563316</v>
      </c>
      <c r="N93" s="98">
        <f>M93/L93</f>
        <v>162.93668122270725</v>
      </c>
      <c r="O93" s="100">
        <f>L93-I93</f>
        <v>0</v>
      </c>
      <c r="P93" s="101">
        <f>N93-K93</f>
        <v>-24.56331877729275</v>
      </c>
      <c r="Q93" s="102">
        <f>N93/K93</f>
        <v>0.86899563318777195</v>
      </c>
      <c r="R93" s="272"/>
      <c r="S93" s="1">
        <v>0.48972222222222223</v>
      </c>
      <c r="T93" s="2">
        <v>0.52152777777777781</v>
      </c>
      <c r="U93" s="103">
        <v>57.833333333333314</v>
      </c>
      <c r="V93" s="104">
        <v>45.800000000000047</v>
      </c>
      <c r="W93" s="105"/>
      <c r="X93" s="106"/>
      <c r="Y93" s="264"/>
      <c r="Z93" s="265"/>
      <c r="AA93" s="110">
        <f>M93-J93</f>
        <v>-393.013100436684</v>
      </c>
      <c r="AB93" s="102">
        <f>M93/J93</f>
        <v>0.86899563318777195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4">AVERAGE(I90:I105)</f>
        <v>12.5</v>
      </c>
      <c r="J106" s="137">
        <f t="shared" si="44"/>
        <v>3136.5</v>
      </c>
      <c r="K106" s="138">
        <f t="shared" ref="K106" si="45">J106/I106</f>
        <v>250.92</v>
      </c>
      <c r="L106" s="136">
        <f t="shared" ref="L106:M106" si="46">AVERAGE(L90:L105)</f>
        <v>12.5</v>
      </c>
      <c r="M106" s="137">
        <f t="shared" si="46"/>
        <v>2756.7244115179192</v>
      </c>
      <c r="N106" s="138">
        <f>M106/L106</f>
        <v>220.53795292143354</v>
      </c>
      <c r="O106" s="139">
        <f>L106-I106</f>
        <v>0</v>
      </c>
      <c r="P106" s="140">
        <f>N106-K106</f>
        <v>-30.382047078566444</v>
      </c>
      <c r="Q106" s="141">
        <f>N106/K106</f>
        <v>0.87891739566966987</v>
      </c>
      <c r="R106" s="273"/>
      <c r="S106" s="142">
        <f>S90</f>
        <v>0.16680555555555557</v>
      </c>
      <c r="T106" s="143">
        <f>INDEX(T90:T105,COUNTA(T90:T105))</f>
        <v>0.52152777777777781</v>
      </c>
      <c r="U106" s="144"/>
      <c r="V106" s="155"/>
      <c r="W106" s="134"/>
      <c r="X106" s="138"/>
      <c r="Y106" s="260"/>
      <c r="Z106" s="261"/>
      <c r="AA106" s="156">
        <f>M106-J106</f>
        <v>-379.77558848208082</v>
      </c>
      <c r="AB106" s="141">
        <f>M106/J106</f>
        <v>0.87891739566966975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621</v>
      </c>
      <c r="G107" s="158">
        <f t="shared" ref="G107:G109" si="47">E107*F107</f>
        <v>12488.31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3263.6496350365042</v>
      </c>
      <c r="N107" s="162">
        <f>M107/L107</f>
        <v>543.94160583941732</v>
      </c>
      <c r="O107" s="164">
        <f>L107-I107</f>
        <v>0</v>
      </c>
      <c r="P107" s="165">
        <f>N107-K107</f>
        <v>-56.058394160582679</v>
      </c>
      <c r="Q107" s="151">
        <f>N107/K107</f>
        <v>0.90656934306569559</v>
      </c>
      <c r="R107" s="271">
        <f>Q123</f>
        <v>0.90695057721131644</v>
      </c>
      <c r="S107" s="192">
        <v>0.25</v>
      </c>
      <c r="T107" s="193">
        <v>0.25792824074074072</v>
      </c>
      <c r="U107" s="168"/>
      <c r="V107" s="169">
        <v>11.416666666666639</v>
      </c>
      <c r="W107" s="167"/>
      <c r="X107" s="170"/>
      <c r="Y107" s="274"/>
      <c r="Z107" s="275"/>
      <c r="AA107" s="108">
        <f>M107-J107</f>
        <v>-336.35036496349585</v>
      </c>
      <c r="AB107" s="151">
        <f>M107/J107</f>
        <v>0.90656934306569559</v>
      </c>
      <c r="AC107" s="276">
        <f>AB123</f>
        <v>0.90695057721131644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2340</v>
      </c>
      <c r="G108" s="94">
        <f t="shared" si="47"/>
        <v>57868.200000000004</v>
      </c>
      <c r="H108" s="95"/>
      <c r="I108" s="96">
        <v>6</v>
      </c>
      <c r="J108" s="97">
        <v>3600</v>
      </c>
      <c r="K108" s="98">
        <f t="shared" si="39"/>
        <v>600</v>
      </c>
      <c r="L108" s="99">
        <v>6</v>
      </c>
      <c r="M108" s="97">
        <f>F108/V108*60</f>
        <v>3266.3823187281846</v>
      </c>
      <c r="N108" s="98">
        <f>M108/L108</f>
        <v>544.39705312136414</v>
      </c>
      <c r="O108" s="100">
        <f>L108-I108</f>
        <v>0</v>
      </c>
      <c r="P108" s="101">
        <f>N108-K108</f>
        <v>-55.602946878635862</v>
      </c>
      <c r="Q108" s="102">
        <f>N108/K108</f>
        <v>0.90732842186894025</v>
      </c>
      <c r="R108" s="272"/>
      <c r="S108" s="1">
        <v>0.26112268518518517</v>
      </c>
      <c r="T108" s="2">
        <v>0.29097222222222224</v>
      </c>
      <c r="U108" s="103">
        <v>4.5999999999999996</v>
      </c>
      <c r="V108" s="104">
        <v>42.983333333333391</v>
      </c>
      <c r="W108" s="105"/>
      <c r="X108" s="112"/>
      <c r="Y108" s="264"/>
      <c r="Z108" s="265"/>
      <c r="AA108" s="110">
        <f>M108-J108</f>
        <v>-333.6176812718154</v>
      </c>
      <c r="AB108" s="102">
        <f>M108/J108</f>
        <v>0.90732842186894014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1852</v>
      </c>
      <c r="G109" s="94">
        <f t="shared" si="47"/>
        <v>45799.96</v>
      </c>
      <c r="H109" s="95"/>
      <c r="I109" s="96">
        <v>6</v>
      </c>
      <c r="J109" s="97">
        <v>3600</v>
      </c>
      <c r="K109" s="98">
        <f t="shared" si="39"/>
        <v>600</v>
      </c>
      <c r="L109" s="99">
        <v>6</v>
      </c>
      <c r="M109" s="97">
        <f>F109/V109*60</f>
        <v>3265.0342801175302</v>
      </c>
      <c r="N109" s="98">
        <f>M109/L109</f>
        <v>544.17238001958833</v>
      </c>
      <c r="O109" s="100">
        <f>L109-I109</f>
        <v>0</v>
      </c>
      <c r="P109" s="101">
        <f>N109-K109</f>
        <v>-55.827619980411669</v>
      </c>
      <c r="Q109" s="102">
        <f>N109/K109</f>
        <v>0.90695396669931394</v>
      </c>
      <c r="R109" s="272"/>
      <c r="S109" s="1">
        <v>0.29444444444444445</v>
      </c>
      <c r="T109" s="2">
        <v>0.31807870370370372</v>
      </c>
      <c r="U109" s="103">
        <v>4.9999999999999822</v>
      </c>
      <c r="V109" s="104">
        <v>34.033333333333353</v>
      </c>
      <c r="W109" s="105"/>
      <c r="X109" s="106"/>
      <c r="Y109" s="264"/>
      <c r="Z109" s="265"/>
      <c r="AA109" s="110">
        <f>M109-J109</f>
        <v>-334.96571988246978</v>
      </c>
      <c r="AB109" s="102">
        <f>M109/J109</f>
        <v>0.90695396669931394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6</v>
      </c>
      <c r="J123" s="137">
        <f t="shared" si="48"/>
        <v>3600</v>
      </c>
      <c r="K123" s="138">
        <f t="shared" ref="K123" si="49">J123/I123</f>
        <v>600</v>
      </c>
      <c r="L123" s="136">
        <f t="shared" ref="L123:M123" si="50">AVERAGE(L107:L122)</f>
        <v>6</v>
      </c>
      <c r="M123" s="137">
        <f t="shared" si="50"/>
        <v>3265.0220779607394</v>
      </c>
      <c r="N123" s="138">
        <f>M123/L123</f>
        <v>544.17034632678985</v>
      </c>
      <c r="O123" s="139">
        <f>L123-I123</f>
        <v>0</v>
      </c>
      <c r="P123" s="140">
        <f>N123-K123</f>
        <v>-55.829653673210146</v>
      </c>
      <c r="Q123" s="141">
        <f>N123/K123</f>
        <v>0.90695057721131644</v>
      </c>
      <c r="R123" s="273"/>
      <c r="S123" s="142">
        <f>S107</f>
        <v>0.25</v>
      </c>
      <c r="T123" s="143">
        <f>INDEX(T107:T122,COUNTA(T107:T122))</f>
        <v>0.31807870370370372</v>
      </c>
      <c r="U123" s="144"/>
      <c r="V123" s="155"/>
      <c r="W123" s="134"/>
      <c r="X123" s="138"/>
      <c r="Y123" s="260"/>
      <c r="Z123" s="261"/>
      <c r="AA123" s="156">
        <f>M123-J123</f>
        <v>-334.97792203926065</v>
      </c>
      <c r="AB123" s="141">
        <f>M123/J123</f>
        <v>0.90695057721131644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1547</v>
      </c>
      <c r="G124" s="158">
        <f t="shared" ref="G124:G126" si="51">E124*F124</f>
        <v>68532.099999999991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1764.6387832699597</v>
      </c>
      <c r="N124" s="162">
        <f>M124/L124</f>
        <v>103.80228136882116</v>
      </c>
      <c r="O124" s="164">
        <f>L124-I124</f>
        <v>0</v>
      </c>
      <c r="P124" s="165">
        <f>N124-K124</f>
        <v>-13.84477745470825</v>
      </c>
      <c r="Q124" s="151">
        <f>N124/K124</f>
        <v>0.88231939163497985</v>
      </c>
      <c r="R124" s="271">
        <f>Q140</f>
        <v>0.88277741605087834</v>
      </c>
      <c r="S124" s="166">
        <v>0.70861111111111108</v>
      </c>
      <c r="T124" s="167">
        <v>0.74513888888888891</v>
      </c>
      <c r="U124" s="168"/>
      <c r="V124" s="169">
        <v>52.600000000000065</v>
      </c>
      <c r="W124" s="86"/>
      <c r="X124" s="87"/>
      <c r="Y124" s="274"/>
      <c r="Z124" s="275"/>
      <c r="AA124" s="108">
        <f>M124-J124</f>
        <v>-235.36121673004027</v>
      </c>
      <c r="AB124" s="151">
        <f>M124/J124</f>
        <v>0.88231939163497985</v>
      </c>
      <c r="AC124" s="349">
        <f>AB140</f>
        <v>0.88277741605087834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1416</v>
      </c>
      <c r="G125" s="94">
        <f t="shared" si="51"/>
        <v>71748.72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1765.7083477658487</v>
      </c>
      <c r="N125" s="98">
        <f>M125/L125</f>
        <v>88.28541738829243</v>
      </c>
      <c r="O125" s="100">
        <f>L125-I125</f>
        <v>0</v>
      </c>
      <c r="P125" s="101">
        <f>N125-K125</f>
        <v>-11.71458261170757</v>
      </c>
      <c r="Q125" s="102">
        <f>N125/K125</f>
        <v>0.88285417388292431</v>
      </c>
      <c r="R125" s="272"/>
      <c r="S125" s="1">
        <v>0.74861111111111112</v>
      </c>
      <c r="T125" s="2">
        <v>0.78202546296296294</v>
      </c>
      <c r="U125" s="103">
        <v>4.9999999999999822</v>
      </c>
      <c r="V125" s="104">
        <v>48.116666666666617</v>
      </c>
      <c r="W125" s="105"/>
      <c r="X125" s="106"/>
      <c r="Y125" s="264"/>
      <c r="Z125" s="265"/>
      <c r="AA125" s="110">
        <f>M125-J125</f>
        <v>-234.29165223415134</v>
      </c>
      <c r="AB125" s="102">
        <f>M125/J125</f>
        <v>0.88285417388292431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2622</v>
      </c>
      <c r="G126" s="94">
        <f t="shared" si="51"/>
        <v>150240.6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1766.3173652694618</v>
      </c>
      <c r="N126" s="98">
        <f>M126/L126</f>
        <v>84.110350727117222</v>
      </c>
      <c r="O126" s="100">
        <f>L126-I126</f>
        <v>0</v>
      </c>
      <c r="P126" s="101">
        <f>N126-K126</f>
        <v>-11.127744510978019</v>
      </c>
      <c r="Q126" s="102">
        <f>N126/K126</f>
        <v>0.88315868263473085</v>
      </c>
      <c r="R126" s="272"/>
      <c r="S126" s="1">
        <v>0.78611111111111109</v>
      </c>
      <c r="T126" s="2">
        <v>0.84796296296296292</v>
      </c>
      <c r="U126" s="103">
        <v>5.8833333333333471</v>
      </c>
      <c r="V126" s="104">
        <v>89.066666666666634</v>
      </c>
      <c r="W126" s="105"/>
      <c r="X126" s="106"/>
      <c r="Y126" s="264"/>
      <c r="Z126" s="265"/>
      <c r="AA126" s="110">
        <f>M126-J126</f>
        <v>-233.68263473053821</v>
      </c>
      <c r="AB126" s="102">
        <f>M126/J126</f>
        <v>0.88315868263473085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1765.5548321017566</v>
      </c>
      <c r="N140" s="138">
        <f>M140/L140</f>
        <v>91.321801660435696</v>
      </c>
      <c r="O140" s="139">
        <f>L140-I140</f>
        <v>0</v>
      </c>
      <c r="P140" s="140">
        <f>N140-K140</f>
        <v>-12.126474201633272</v>
      </c>
      <c r="Q140" s="141">
        <f>N140/K140</f>
        <v>0.88277741605087834</v>
      </c>
      <c r="R140" s="273"/>
      <c r="S140" s="142">
        <f>S124</f>
        <v>0.70861111111111108</v>
      </c>
      <c r="T140" s="143">
        <f>INDEX(T124:T139,COUNTA(T124:T139))</f>
        <v>0.84796296296296292</v>
      </c>
      <c r="U140" s="144"/>
      <c r="V140" s="155"/>
      <c r="W140" s="187"/>
      <c r="X140" s="188"/>
      <c r="Y140" s="260"/>
      <c r="Z140" s="261"/>
      <c r="AA140" s="156">
        <f>M140-J140</f>
        <v>-234.44516789824343</v>
      </c>
      <c r="AB140" s="141">
        <f>M140/J140</f>
        <v>0.88277741605087834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2515</v>
      </c>
      <c r="G141" s="158">
        <f t="shared" ref="G141:G143" si="56">E141*F141</f>
        <v>142826.85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1765.256385260285</v>
      </c>
      <c r="N141" s="162">
        <f>M141/L141</f>
        <v>76.750277620012398</v>
      </c>
      <c r="O141" s="164">
        <f>L141-I141</f>
        <v>0</v>
      </c>
      <c r="P141" s="165">
        <f>N141-K141</f>
        <v>-10.20624411911804</v>
      </c>
      <c r="Q141" s="151">
        <f>N141/K141</f>
        <v>0.88262819263014258</v>
      </c>
      <c r="R141" s="271">
        <f>Q157</f>
        <v>0.88320605765941707</v>
      </c>
      <c r="S141" s="166">
        <v>0.70833333333333337</v>
      </c>
      <c r="T141" s="167">
        <v>0.76769675925925929</v>
      </c>
      <c r="U141" s="168"/>
      <c r="V141" s="169">
        <v>85.48333333333332</v>
      </c>
      <c r="W141" s="167"/>
      <c r="X141" s="170"/>
      <c r="Y141" s="274"/>
      <c r="Z141" s="275"/>
      <c r="AA141" s="108">
        <f>M141-J141</f>
        <v>-234.74361473971499</v>
      </c>
      <c r="AB141" s="151">
        <f>M141/J141</f>
        <v>0.88262819263014247</v>
      </c>
      <c r="AC141" s="276">
        <f>AB157</f>
        <v>0.88320605765941707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1935</v>
      </c>
      <c r="G142" s="94">
        <f t="shared" si="56"/>
        <v>110043.45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1765.779467680607</v>
      </c>
      <c r="N142" s="98">
        <f>M142/L142</f>
        <v>76.773020333939442</v>
      </c>
      <c r="O142" s="100">
        <f>L142-I142</f>
        <v>0</v>
      </c>
      <c r="P142" s="101">
        <f>N142-K142</f>
        <v>-10.183501405190995</v>
      </c>
      <c r="Q142" s="102">
        <f>N142/K142</f>
        <v>0.88288973384030356</v>
      </c>
      <c r="R142" s="272"/>
      <c r="S142" s="1">
        <v>0.7710069444444444</v>
      </c>
      <c r="T142" s="2">
        <v>0.81666666666666665</v>
      </c>
      <c r="U142" s="103">
        <v>4.7666666666665591</v>
      </c>
      <c r="V142" s="104">
        <v>65.750000000000043</v>
      </c>
      <c r="W142" s="105"/>
      <c r="X142" s="106"/>
      <c r="Y142" s="264"/>
      <c r="Z142" s="265"/>
      <c r="AA142" s="110">
        <f>M142-J142</f>
        <v>-234.22053231939299</v>
      </c>
      <c r="AB142" s="102">
        <f>M142/J142</f>
        <v>0.88288973384030356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2391</v>
      </c>
      <c r="G143" s="94">
        <f t="shared" si="56"/>
        <v>113811.6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1768.2004930156099</v>
      </c>
      <c r="N143" s="98">
        <f>M143/L143</f>
        <v>76.878282305026516</v>
      </c>
      <c r="O143" s="100">
        <f>L143-I143</f>
        <v>0</v>
      </c>
      <c r="P143" s="101">
        <f>N143-K143</f>
        <v>-10.078239434103921</v>
      </c>
      <c r="Q143" s="102">
        <f>N143/K143</f>
        <v>0.88410024650780494</v>
      </c>
      <c r="R143" s="272"/>
      <c r="S143" s="1">
        <v>0.8208333333333333</v>
      </c>
      <c r="T143" s="2">
        <v>0.87717592592592597</v>
      </c>
      <c r="U143" s="103">
        <v>5.9999999999999787</v>
      </c>
      <c r="V143" s="104">
        <v>81.133333333333439</v>
      </c>
      <c r="W143" s="105"/>
      <c r="X143" s="106"/>
      <c r="Y143" s="264"/>
      <c r="Z143" s="265"/>
      <c r="AA143" s="110">
        <f>M143-J143</f>
        <v>-231.79950698439006</v>
      </c>
      <c r="AB143" s="102">
        <f>M143/J143</f>
        <v>0.88410024650780494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1766.4121153188341</v>
      </c>
      <c r="N157" s="138">
        <f>M157/L157</f>
        <v>76.800526752992795</v>
      </c>
      <c r="O157" s="139">
        <f>L157-I157</f>
        <v>0</v>
      </c>
      <c r="P157" s="140">
        <f>N157-K157</f>
        <v>-10.155994986137642</v>
      </c>
      <c r="Q157" s="141">
        <f>N157/K157</f>
        <v>0.88320605765941707</v>
      </c>
      <c r="R157" s="273"/>
      <c r="S157" s="142">
        <f>S141</f>
        <v>0.70833333333333337</v>
      </c>
      <c r="T157" s="143">
        <f>INDEX(T141:T156,COUNTA(T141:T156))</f>
        <v>0.87717592592592597</v>
      </c>
      <c r="U157" s="144"/>
      <c r="V157" s="155"/>
      <c r="W157" s="134"/>
      <c r="X157" s="138"/>
      <c r="Y157" s="260"/>
      <c r="Z157" s="261"/>
      <c r="AA157" s="156">
        <f>M157-J157</f>
        <v>-233.58788468116586</v>
      </c>
      <c r="AB157" s="141">
        <f>M157/J157</f>
        <v>0.88320605765941707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92" priority="3" operator="greaterThan">
      <formula>0</formula>
    </cfRule>
  </conditionalFormatting>
  <conditionalFormatting sqref="P5:P157 AA5:AA157">
    <cfRule type="cellIs" dxfId="91" priority="6" operator="lessThan">
      <formula>0</formula>
    </cfRule>
  </conditionalFormatting>
  <conditionalFormatting sqref="Q5:Q157 AB5:AB157">
    <cfRule type="cellIs" dxfId="90" priority="4" operator="greaterThan">
      <formula>1</formula>
    </cfRule>
    <cfRule type="cellIs" dxfId="89" priority="5" operator="lessThan">
      <formula>0.8</formula>
    </cfRule>
  </conditionalFormatting>
  <conditionalFormatting sqref="R5:R157 AC124">
    <cfRule type="cellIs" dxfId="88" priority="7" operator="lessThan">
      <formula>0.8</formula>
    </cfRule>
  </conditionalFormatting>
  <conditionalFormatting sqref="AC5:AC22 AC56:AC91">
    <cfRule type="cellIs" dxfId="87" priority="9" operator="lessThan">
      <formula>0.8</formula>
    </cfRule>
  </conditionalFormatting>
  <conditionalFormatting sqref="AC39">
    <cfRule type="cellIs" dxfId="86" priority="12" operator="lessThan">
      <formula>0.8</formula>
    </cfRule>
  </conditionalFormatting>
  <conditionalFormatting sqref="AC54">
    <cfRule type="cellIs" dxfId="85" priority="11" operator="lessThan">
      <formula>0.8</formula>
    </cfRule>
  </conditionalFormatting>
  <conditionalFormatting sqref="AC97:AC105">
    <cfRule type="cellIs" dxfId="84" priority="10" operator="lessThan">
      <formula>0.8</formula>
    </cfRule>
  </conditionalFormatting>
  <conditionalFormatting sqref="AC107:AC112">
    <cfRule type="cellIs" dxfId="83" priority="8" operator="lessThan">
      <formula>0.8</formula>
    </cfRule>
  </conditionalFormatting>
  <conditionalFormatting sqref="AC139">
    <cfRule type="cellIs" dxfId="82" priority="2" operator="lessThan">
      <formula>0.8</formula>
    </cfRule>
  </conditionalFormatting>
  <conditionalFormatting sqref="AC141:AC157">
    <cfRule type="cellIs" dxfId="81" priority="1" operator="lessThan">
      <formula>0.8</formula>
    </cfRule>
  </conditionalFormatting>
  <dataValidations count="1">
    <dataValidation type="list" allowBlank="1" showInputMessage="1" showErrorMessage="1" sqref="Y5:Z157" xr:uid="{0B099229-FAC9-438F-A565-FB8A1C10B51E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4C7F-6193-4F84-B9DA-C47DD9DC9F39}">
  <sheetPr codeName="工作表3">
    <tabColor theme="8" tint="0.59999389629810485"/>
  </sheetPr>
  <dimension ref="B1:AR36"/>
  <sheetViews>
    <sheetView zoomScale="70" zoomScaleNormal="70" workbookViewId="0">
      <selection activeCell="Q15" sqref="Q15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222</v>
      </c>
      <c r="D3" s="248"/>
      <c r="E3" s="6" t="s">
        <v>2</v>
      </c>
      <c r="F3" s="249">
        <f>'1102(18度C)'!D1+'1102(4度C)'!D1</f>
        <v>245428</v>
      </c>
      <c r="G3" s="250"/>
      <c r="H3" s="6" t="s">
        <v>3</v>
      </c>
      <c r="I3" s="251">
        <f>'1102(18度C)'!F1+'1102(4度C)'!F1</f>
        <v>7928547.3200000003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461.66596335198858</v>
      </c>
      <c r="F6" s="226" t="e">
        <f>AVERAGE(#REF!,D13:K13)</f>
        <v>#REF!</v>
      </c>
      <c r="G6" s="227">
        <f>AVERAGE(D13:K13)</f>
        <v>197.25412153441385</v>
      </c>
      <c r="H6" s="228"/>
      <c r="I6" s="227">
        <f>AVERAGE(L13:O13)</f>
        <v>95.202398800599696</v>
      </c>
      <c r="J6" s="228"/>
      <c r="K6" s="227">
        <f>AVERAGE(D27:O27)</f>
        <v>597.79868469126779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406.86450769184074</v>
      </c>
      <c r="F7" s="230" t="e">
        <f>AVERAGE(#REF!,D14:K14)</f>
        <v>#REF!</v>
      </c>
      <c r="G7" s="217">
        <f>AVERAGE(D14:K14)</f>
        <v>176.33604945999136</v>
      </c>
      <c r="H7" s="218"/>
      <c r="I7" s="217">
        <f>AVERAGE(L14:O14)</f>
        <v>84.059002213565137</v>
      </c>
      <c r="J7" s="218"/>
      <c r="K7" s="217">
        <f>AVERAGE(D28:O28)</f>
        <v>525.33840071010786</v>
      </c>
      <c r="L7" s="218"/>
      <c r="M7" s="217">
        <f>AVERAGE(P28:X28)</f>
        <v>692.86310118216613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0.88184935037031287</v>
      </c>
      <c r="F8" s="222" t="e">
        <f>AVERAGE(D15:K15,#REF!)</f>
        <v>#REF!</v>
      </c>
      <c r="G8" s="223">
        <f>AVERAGE(D15:K15)</f>
        <v>0.88779645351595093</v>
      </c>
      <c r="H8" s="224"/>
      <c r="I8" s="223">
        <f>AVERAGE(L15:O15)</f>
        <v>0.88296982099447252</v>
      </c>
      <c r="J8" s="224"/>
      <c r="K8" s="223">
        <f>AVERAGE(D29:O29)</f>
        <v>0.8778288738241169</v>
      </c>
      <c r="L8" s="224"/>
      <c r="M8" s="223">
        <f>AVERAGE(P29:X29)</f>
        <v>0.87870388488143014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88.073394495412842</v>
      </c>
      <c r="G13" s="23">
        <v>86.956521739130437</v>
      </c>
      <c r="H13" s="23">
        <v>159.67741935483869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102.47940351564155</v>
      </c>
      <c r="E14" s="27">
        <v>70.870538316716093</v>
      </c>
      <c r="F14" s="27">
        <v>77.764307626501349</v>
      </c>
      <c r="G14" s="27">
        <v>76.77995913179997</v>
      </c>
      <c r="H14" s="27">
        <v>141.58717889420092</v>
      </c>
      <c r="I14" s="27">
        <v>220.5274444569321</v>
      </c>
      <c r="J14" s="27" t="s">
        <v>36</v>
      </c>
      <c r="K14" s="54">
        <v>544.3435142781475</v>
      </c>
      <c r="L14" s="26" t="s">
        <v>36</v>
      </c>
      <c r="M14" s="66" t="s">
        <v>36</v>
      </c>
      <c r="N14" s="27">
        <v>91.318586685301582</v>
      </c>
      <c r="O14" s="28">
        <v>76.799417741828691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0.88995271474109761</v>
      </c>
      <c r="E15" s="31">
        <f t="shared" si="0"/>
        <v>0.88588172895895112</v>
      </c>
      <c r="F15" s="31">
        <f t="shared" si="0"/>
        <v>0.8829489095092341</v>
      </c>
      <c r="G15" s="31">
        <f t="shared" si="0"/>
        <v>0.88296953001569967</v>
      </c>
      <c r="H15" s="31">
        <f t="shared" si="0"/>
        <v>0.88670758499398561</v>
      </c>
      <c r="I15" s="31">
        <f t="shared" si="0"/>
        <v>0.87887551592910929</v>
      </c>
      <c r="J15" s="31" t="s">
        <v>36</v>
      </c>
      <c r="K15" s="55">
        <f t="shared" ref="K15" si="1">K14/K13</f>
        <v>0.90723919046357915</v>
      </c>
      <c r="L15" s="30" t="s">
        <v>36</v>
      </c>
      <c r="M15" s="67" t="s">
        <v>36</v>
      </c>
      <c r="N15" s="31">
        <f t="shared" ref="N15:O15" si="2">N14/N13</f>
        <v>0.88274633795791524</v>
      </c>
      <c r="O15" s="32">
        <f t="shared" si="2"/>
        <v>0.88319330403102991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0.25028935185185186</v>
      </c>
      <c r="E16" s="2">
        <v>0.16668981481481482</v>
      </c>
      <c r="F16" s="2">
        <v>0.16685185185185186</v>
      </c>
      <c r="G16" s="2">
        <v>0.16694444444444445</v>
      </c>
      <c r="H16" s="2">
        <v>0.25</v>
      </c>
      <c r="I16" s="2">
        <v>0.16666666666666666</v>
      </c>
      <c r="J16" s="2" t="s">
        <v>36</v>
      </c>
      <c r="K16" s="2">
        <v>0.25</v>
      </c>
      <c r="L16" s="1" t="s">
        <v>36</v>
      </c>
      <c r="M16" s="68" t="s">
        <v>36</v>
      </c>
      <c r="N16" s="2">
        <v>0.70833333333333337</v>
      </c>
      <c r="O16" s="3">
        <v>0.70841435185185186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0.53776620370370365</v>
      </c>
      <c r="E17" s="2">
        <v>0.59032407407407406</v>
      </c>
      <c r="F17" s="2">
        <v>0.63337962962962968</v>
      </c>
      <c r="G17" s="2">
        <v>0.67777777777777781</v>
      </c>
      <c r="H17" s="2">
        <v>0.54532407407407413</v>
      </c>
      <c r="I17" s="2">
        <v>0.5264699074074074</v>
      </c>
      <c r="J17" s="2" t="s">
        <v>36</v>
      </c>
      <c r="K17" s="2">
        <v>0.31805555555555554</v>
      </c>
      <c r="L17" s="1" t="s">
        <v>36</v>
      </c>
      <c r="M17" s="68" t="s">
        <v>36</v>
      </c>
      <c r="N17" s="2">
        <v>0.8520833333333333</v>
      </c>
      <c r="O17" s="3">
        <v>0.875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21.8</v>
      </c>
      <c r="G18" s="34">
        <v>23</v>
      </c>
      <c r="H18" s="34">
        <v>20.666666666666668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825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183.04517321165028</v>
      </c>
      <c r="E28" s="27" t="s">
        <v>36</v>
      </c>
      <c r="F28" s="27" t="s">
        <v>36</v>
      </c>
      <c r="G28" s="27">
        <v>271.37123913854862</v>
      </c>
      <c r="H28" s="27">
        <v>383.4676586863327</v>
      </c>
      <c r="I28" s="27">
        <v>369.62192201269573</v>
      </c>
      <c r="J28" s="27" t="s">
        <v>36</v>
      </c>
      <c r="K28" s="27" t="s">
        <v>36</v>
      </c>
      <c r="L28" s="27" t="s">
        <v>36</v>
      </c>
      <c r="M28" s="27">
        <v>733.99505665195352</v>
      </c>
      <c r="N28" s="27">
        <v>997.68734923867748</v>
      </c>
      <c r="O28" s="27">
        <v>738.18040603089628</v>
      </c>
      <c r="P28" s="26">
        <v>248.2751467923043</v>
      </c>
      <c r="Q28" s="27" t="s">
        <v>36</v>
      </c>
      <c r="R28" s="27" t="s">
        <v>36</v>
      </c>
      <c r="S28" s="27" t="s">
        <v>36</v>
      </c>
      <c r="T28" s="27">
        <v>772.97856263628137</v>
      </c>
      <c r="U28" s="27" t="s">
        <v>36</v>
      </c>
      <c r="V28" s="27">
        <v>677.12013604169488</v>
      </c>
      <c r="W28" s="27">
        <v>854.97241795169691</v>
      </c>
      <c r="X28" s="28">
        <v>910.96924248885318</v>
      </c>
    </row>
    <row r="29" spans="2:44" ht="40.15" customHeight="1">
      <c r="B29" s="205"/>
      <c r="C29" s="29" t="s">
        <v>38</v>
      </c>
      <c r="D29" s="31">
        <f>D28/D27</f>
        <v>0.86437998461057086</v>
      </c>
      <c r="E29" s="31" t="s">
        <v>36</v>
      </c>
      <c r="F29" s="31" t="s">
        <v>36</v>
      </c>
      <c r="G29" s="31">
        <f>G28/G27</f>
        <v>0.86688034724814145</v>
      </c>
      <c r="H29" s="31">
        <f>H28/H27</f>
        <v>0.88492536619922935</v>
      </c>
      <c r="I29" s="31">
        <f>I28/I27</f>
        <v>0.8870926128304697</v>
      </c>
      <c r="J29" s="31" t="s">
        <v>36</v>
      </c>
      <c r="K29" s="31" t="s">
        <v>36</v>
      </c>
      <c r="L29" s="31" t="s">
        <v>36</v>
      </c>
      <c r="M29" s="31">
        <f>M28/M27</f>
        <v>0.88969097775994366</v>
      </c>
      <c r="N29" s="31">
        <f>N28/N27</f>
        <v>0.86755421672928479</v>
      </c>
      <c r="O29" s="31">
        <f>O28/O27</f>
        <v>0.88427861139117792</v>
      </c>
      <c r="P29" s="30">
        <f>P28/P27</f>
        <v>0.86896301377306506</v>
      </c>
      <c r="Q29" s="31" t="s">
        <v>36</v>
      </c>
      <c r="R29" s="31" t="s">
        <v>36</v>
      </c>
      <c r="S29" s="31" t="s">
        <v>36</v>
      </c>
      <c r="T29" s="31">
        <f>T28/T27</f>
        <v>0.88570460302073906</v>
      </c>
      <c r="U29" s="31" t="s">
        <v>36</v>
      </c>
      <c r="V29" s="31">
        <f>V28/V27</f>
        <v>0.88914765338808421</v>
      </c>
      <c r="W29" s="31">
        <f>W28/W27</f>
        <v>0.88211439947397297</v>
      </c>
      <c r="X29" s="32">
        <f>X28/X27</f>
        <v>0.86758975475128874</v>
      </c>
    </row>
    <row r="30" spans="2:44" ht="17.25" customHeight="1">
      <c r="B30" s="206" t="s">
        <v>39</v>
      </c>
      <c r="C30" s="14" t="s">
        <v>40</v>
      </c>
      <c r="D30" s="2">
        <v>0.3757638888888889</v>
      </c>
      <c r="E30" s="2" t="s">
        <v>36</v>
      </c>
      <c r="F30" s="2" t="s">
        <v>36</v>
      </c>
      <c r="G30" s="2">
        <v>0.32879629629629631</v>
      </c>
      <c r="H30" s="2">
        <v>0.25</v>
      </c>
      <c r="I30" s="2">
        <v>0.32222222222222224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0.70843750000000005</v>
      </c>
      <c r="Q30" s="2" t="s">
        <v>36</v>
      </c>
      <c r="R30" s="2" t="s">
        <v>36</v>
      </c>
      <c r="S30" s="2" t="s">
        <v>36</v>
      </c>
      <c r="T30" s="2">
        <v>0.70833333333333337</v>
      </c>
      <c r="U30" s="2" t="s">
        <v>36</v>
      </c>
      <c r="V30" s="2">
        <v>0.70861111111111108</v>
      </c>
      <c r="W30" s="2">
        <v>0.70837962962962964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0.44861111111111113</v>
      </c>
      <c r="E31" s="2" t="s">
        <v>36</v>
      </c>
      <c r="F31" s="2" t="s">
        <v>36</v>
      </c>
      <c r="G31" s="2">
        <v>0.4216435185185185</v>
      </c>
      <c r="H31" s="2">
        <v>0.36957175925925928</v>
      </c>
      <c r="I31" s="2">
        <v>0.42083333333333334</v>
      </c>
      <c r="J31" s="2" t="s">
        <v>36</v>
      </c>
      <c r="K31" s="2" t="s">
        <v>36</v>
      </c>
      <c r="L31" s="2" t="s">
        <v>36</v>
      </c>
      <c r="M31" s="2">
        <v>0.43402777777777779</v>
      </c>
      <c r="N31" s="2">
        <v>0.44459490740740742</v>
      </c>
      <c r="O31" s="2">
        <v>0.40162037037037035</v>
      </c>
      <c r="P31" s="1">
        <v>0.8569444444444444</v>
      </c>
      <c r="Q31" s="2" t="s">
        <v>36</v>
      </c>
      <c r="R31" s="2" t="s">
        <v>36</v>
      </c>
      <c r="S31" s="2" t="s">
        <v>36</v>
      </c>
      <c r="T31" s="2">
        <v>0.8966898148148148</v>
      </c>
      <c r="U31" s="2" t="s">
        <v>36</v>
      </c>
      <c r="V31" s="2">
        <v>0.89861111111111114</v>
      </c>
      <c r="W31" s="2">
        <v>1.0409722222222222</v>
      </c>
      <c r="X31" s="3">
        <v>1.0412037037037036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793B-C93A-4878-A4C2-D2D038A5282A}">
  <sheetPr codeName="工作表5"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139718</v>
      </c>
      <c r="E1" s="76" t="s">
        <v>3</v>
      </c>
      <c r="F1" s="77">
        <f>SUM(G5:G208)</f>
        <v>2783013.68</v>
      </c>
      <c r="G1" s="78" t="s">
        <v>73</v>
      </c>
      <c r="H1" s="79">
        <f>L21+L38+L55+L72+L89+L106+L123+L140+L157+L174+L191+L208</f>
        <v>78.516666666666666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45963</v>
      </c>
      <c r="B2" s="323"/>
      <c r="C2" s="81" t="s">
        <v>34</v>
      </c>
      <c r="D2" s="82">
        <f>AVERAGE(N21,N38,N55,N72,N89,N106,N123,N140,N157,N174,N191,N208)</f>
        <v>595.14035924013217</v>
      </c>
      <c r="E2" s="82" t="s">
        <v>80</v>
      </c>
      <c r="F2" s="83">
        <f>F1/D1</f>
        <v>19.918791279577437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2640</v>
      </c>
      <c r="G5" s="94">
        <f t="shared" ref="G5:G6" si="0">E5*F5</f>
        <v>78804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3111.9842829076642</v>
      </c>
      <c r="N5" s="98">
        <f>M5/L5</f>
        <v>183.05789899456849</v>
      </c>
      <c r="O5" s="100">
        <f>L5-I5</f>
        <v>0</v>
      </c>
      <c r="P5" s="101">
        <f>N5-K5</f>
        <v>-28.706806887784438</v>
      </c>
      <c r="Q5" s="102">
        <f>N5/K5</f>
        <v>0.86444007858546235</v>
      </c>
      <c r="R5" s="272">
        <f>Q21</f>
        <v>0.86437998461057086</v>
      </c>
      <c r="S5" s="1">
        <v>0.3757638888888889</v>
      </c>
      <c r="T5" s="2">
        <v>0.41111111111111109</v>
      </c>
      <c r="U5" s="103">
        <v>6.0999999999999943</v>
      </c>
      <c r="V5" s="104">
        <v>50.899999999999963</v>
      </c>
      <c r="W5" s="105"/>
      <c r="X5" s="106"/>
      <c r="Y5" s="274"/>
      <c r="Z5" s="275"/>
      <c r="AA5" s="108">
        <f>M5-J5</f>
        <v>-488.01571709233576</v>
      </c>
      <c r="AB5" s="109">
        <f>M5/J5</f>
        <v>0.86444007858546223</v>
      </c>
      <c r="AC5" s="289">
        <f>AB21</f>
        <v>0.86437998461057075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2529</v>
      </c>
      <c r="G6" s="94">
        <f t="shared" si="0"/>
        <v>74656.08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3111.5516062884449</v>
      </c>
      <c r="N6" s="98">
        <f>M6/L6</f>
        <v>183.03244742873204</v>
      </c>
      <c r="O6" s="100">
        <f>L6-I6</f>
        <v>0</v>
      </c>
      <c r="P6" s="101">
        <f>N6-K6</f>
        <v>-28.732258453620886</v>
      </c>
      <c r="Q6" s="102">
        <f>N6/K6</f>
        <v>0.86431989063567916</v>
      </c>
      <c r="R6" s="272"/>
      <c r="S6" s="1">
        <v>0.41474537037037035</v>
      </c>
      <c r="T6" s="2">
        <v>0.44861111111111113</v>
      </c>
      <c r="U6" s="103">
        <v>5.2333333333333254</v>
      </c>
      <c r="V6" s="104">
        <v>48.766666666666723</v>
      </c>
      <c r="W6" s="105">
        <v>0.44861111111111113</v>
      </c>
      <c r="X6" s="106">
        <v>0.48749999999999993</v>
      </c>
      <c r="Y6" s="264"/>
      <c r="Z6" s="265"/>
      <c r="AA6" s="110">
        <f>M6-J6</f>
        <v>-488.44839371155513</v>
      </c>
      <c r="AB6" s="111">
        <f>M6/J6</f>
        <v>0.86431989063567916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3"/>
      <c r="Y7" s="264"/>
      <c r="Z7" s="265"/>
      <c r="AA7" s="110"/>
      <c r="AB7" s="111"/>
      <c r="AC7" s="290"/>
    </row>
    <row r="8" spans="1:29" ht="15.75" customHeight="1">
      <c r="A8" s="280"/>
      <c r="B8" s="91"/>
      <c r="C8" s="350"/>
      <c r="D8" s="350"/>
      <c r="E8" s="92"/>
      <c r="F8" s="93"/>
      <c r="G8" s="94"/>
      <c r="H8" s="112"/>
      <c r="I8" s="96"/>
      <c r="J8" s="97"/>
      <c r="K8" s="98"/>
      <c r="L8" s="113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106"/>
      <c r="Y8" s="264"/>
      <c r="Z8" s="265"/>
      <c r="AA8" s="110"/>
      <c r="AB8" s="111"/>
      <c r="AC8" s="290"/>
    </row>
    <row r="9" spans="1:29" ht="15.75" customHeight="1">
      <c r="A9" s="281"/>
      <c r="B9" s="91"/>
      <c r="C9" s="350"/>
      <c r="D9" s="350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"/>
      <c r="T9" s="2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3111.7679445980548</v>
      </c>
      <c r="N21" s="138">
        <f>M21/L21</f>
        <v>183.04517321165028</v>
      </c>
      <c r="O21" s="139">
        <f>L21-I21</f>
        <v>0</v>
      </c>
      <c r="P21" s="140">
        <f>N21-K21</f>
        <v>-28.719532670702648</v>
      </c>
      <c r="Q21" s="141">
        <f>N21/K21</f>
        <v>0.86437998461057086</v>
      </c>
      <c r="R21" s="273"/>
      <c r="S21" s="142">
        <f>S5</f>
        <v>0.3757638888888889</v>
      </c>
      <c r="T21" s="143">
        <f>INDEX(T5:T20,COUNTA(T5:T20))</f>
        <v>0.44861111111111113</v>
      </c>
      <c r="U21" s="144"/>
      <c r="V21" s="144"/>
      <c r="W21" s="145"/>
      <c r="X21" s="146"/>
      <c r="Y21" s="260"/>
      <c r="Z21" s="261"/>
      <c r="AA21" s="147">
        <f>M21-J21</f>
        <v>-488.23205540194522</v>
      </c>
      <c r="AB21" s="148">
        <f>M21/J21</f>
        <v>0.86437998461057075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1701</v>
      </c>
      <c r="G22" s="94">
        <f t="shared" ref="G22:G23" si="5">E22*F22</f>
        <v>43613.64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>F22/V22*60</f>
        <v>3137.090163934432</v>
      </c>
      <c r="N22" s="98">
        <f>M22/L22</f>
        <v>285.19001490313019</v>
      </c>
      <c r="O22" s="100">
        <f>L22-I22</f>
        <v>0</v>
      </c>
      <c r="P22" s="101">
        <f>N22-K22</f>
        <v>-42.082712369597061</v>
      </c>
      <c r="Q22" s="102">
        <f>N22/K22</f>
        <v>0.87141393442623116</v>
      </c>
      <c r="R22" s="271">
        <f>Q38</f>
        <v>0.86688034724814145</v>
      </c>
      <c r="S22" s="1">
        <v>0.32879629629629631</v>
      </c>
      <c r="T22" s="2">
        <v>0.35138888888888886</v>
      </c>
      <c r="U22" s="103">
        <v>7.3500000000000298</v>
      </c>
      <c r="V22" s="104">
        <v>32.533333333333275</v>
      </c>
      <c r="W22" s="105"/>
      <c r="X22" s="150"/>
      <c r="Y22" s="274"/>
      <c r="Z22" s="275"/>
      <c r="AA22" s="108">
        <f>M22-J22</f>
        <v>-462.90983606556802</v>
      </c>
      <c r="AB22" s="151">
        <f>M22/J22</f>
        <v>0.87141393442623105</v>
      </c>
      <c r="AC22" s="276">
        <f>AB38</f>
        <v>0.86688034724814134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4924</v>
      </c>
      <c r="G23" s="94">
        <f t="shared" si="5"/>
        <v>140678.68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>F23/V23*60</f>
        <v>3104.4483362521855</v>
      </c>
      <c r="N23" s="98">
        <f>M23/L23</f>
        <v>258.70402802101546</v>
      </c>
      <c r="O23" s="100">
        <f>L23-I23</f>
        <v>0</v>
      </c>
      <c r="P23" s="101">
        <f>N23-K23</f>
        <v>-41.295971978984539</v>
      </c>
      <c r="Q23" s="102">
        <f>N23/K23</f>
        <v>0.86234676007005151</v>
      </c>
      <c r="R23" s="272"/>
      <c r="S23" s="1">
        <v>0.35555555555555546</v>
      </c>
      <c r="T23" s="2">
        <v>0.4216435185185185</v>
      </c>
      <c r="U23" s="103">
        <v>5.9999999999998987</v>
      </c>
      <c r="V23" s="104">
        <v>95.166666666666785</v>
      </c>
      <c r="W23" s="105"/>
      <c r="X23" s="106"/>
      <c r="Y23" s="264"/>
      <c r="Z23" s="265"/>
      <c r="AA23" s="110">
        <f>M23-J23</f>
        <v>-495.55166374781447</v>
      </c>
      <c r="AB23" s="102">
        <f>M23/J23</f>
        <v>0.86234676007005151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6">AVERAGE(I22:I37)</f>
        <v>11.5</v>
      </c>
      <c r="J38" s="137">
        <f t="shared" si="6"/>
        <v>3600</v>
      </c>
      <c r="K38" s="138">
        <f t="shared" ref="K38" si="7">J38/I38</f>
        <v>313.04347826086956</v>
      </c>
      <c r="L38" s="136">
        <f t="shared" ref="L38:M38" si="8">AVERAGE(L22:L37)</f>
        <v>11.5</v>
      </c>
      <c r="M38" s="137">
        <f t="shared" si="8"/>
        <v>3120.769250093309</v>
      </c>
      <c r="N38" s="138">
        <f>M38/L38</f>
        <v>271.37123913854862</v>
      </c>
      <c r="O38" s="139">
        <f>L38-I38</f>
        <v>0</v>
      </c>
      <c r="P38" s="140">
        <f>N38-K38</f>
        <v>-41.672239122320946</v>
      </c>
      <c r="Q38" s="141">
        <f>N38/K38</f>
        <v>0.86688034724814145</v>
      </c>
      <c r="R38" s="273"/>
      <c r="S38" s="142">
        <f>S22</f>
        <v>0.32879629629629631</v>
      </c>
      <c r="T38" s="143">
        <f>INDEX(T22:T37,COUNTA(T22:T37))</f>
        <v>0.4216435185185185</v>
      </c>
      <c r="U38" s="144"/>
      <c r="V38" s="155"/>
      <c r="W38" s="134"/>
      <c r="X38" s="138"/>
      <c r="Y38" s="260"/>
      <c r="Z38" s="261"/>
      <c r="AA38" s="156">
        <f>M38-J38</f>
        <v>-479.23074990669102</v>
      </c>
      <c r="AB38" s="141">
        <f>M38/J38</f>
        <v>0.86688034724814134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2355</v>
      </c>
      <c r="G39" s="158">
        <f t="shared" ref="G39:G41" si="9">E39*F39</f>
        <v>33040.65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2300.6784260515592</v>
      </c>
      <c r="N39" s="162">
        <f>M39/L39</f>
        <v>383.44640434192655</v>
      </c>
      <c r="O39" s="164">
        <f>L39-I39</f>
        <v>0</v>
      </c>
      <c r="P39" s="165">
        <f>N39-K39</f>
        <v>-49.886928991406762</v>
      </c>
      <c r="Q39" s="151">
        <f>N39/K39</f>
        <v>0.88487631771213826</v>
      </c>
      <c r="R39" s="271">
        <f>Q55</f>
        <v>0.88492536619922935</v>
      </c>
      <c r="S39" s="166">
        <v>0.25</v>
      </c>
      <c r="T39" s="167">
        <v>0.29265046296296299</v>
      </c>
      <c r="U39" s="168"/>
      <c r="V39" s="169">
        <v>61.4166666666667</v>
      </c>
      <c r="W39" s="167"/>
      <c r="X39" s="170"/>
      <c r="Y39" s="274"/>
      <c r="Z39" s="275"/>
      <c r="AA39" s="108">
        <f>M39-J39</f>
        <v>-299.3215739484408</v>
      </c>
      <c r="AB39" s="151">
        <f>M39/J39</f>
        <v>0.88487631771213815</v>
      </c>
      <c r="AC39" s="276">
        <f>AB55</f>
        <v>0.88492536619922935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1713</v>
      </c>
      <c r="G40" s="94">
        <f t="shared" si="9"/>
        <v>30371.49</v>
      </c>
      <c r="H40" s="95"/>
      <c r="I40" s="96">
        <v>6</v>
      </c>
      <c r="J40" s="97">
        <v>2600</v>
      </c>
      <c r="K40" s="98">
        <f t="shared" ref="K40:K41" si="10">J40/I40</f>
        <v>433.33333333333331</v>
      </c>
      <c r="L40" s="99">
        <v>6</v>
      </c>
      <c r="M40" s="97">
        <f>F40/V40*60</f>
        <v>2301.0447761194041</v>
      </c>
      <c r="N40" s="98">
        <f>M40/L40</f>
        <v>383.50746268656735</v>
      </c>
      <c r="O40" s="100">
        <f>L40-I40</f>
        <v>0</v>
      </c>
      <c r="P40" s="101">
        <f>N40-K40</f>
        <v>-49.825870646765964</v>
      </c>
      <c r="Q40" s="102">
        <f>N40/K40</f>
        <v>0.88501722158438623</v>
      </c>
      <c r="R40" s="272"/>
      <c r="S40" s="1">
        <v>0.29606481481481484</v>
      </c>
      <c r="T40" s="2">
        <v>0.32708333333333334</v>
      </c>
      <c r="U40" s="103">
        <v>4.9166666666666625</v>
      </c>
      <c r="V40" s="104">
        <v>44.666666666666643</v>
      </c>
      <c r="W40" s="105"/>
      <c r="X40" s="112"/>
      <c r="Y40" s="264"/>
      <c r="Z40" s="265"/>
      <c r="AA40" s="110">
        <f>M40-J40</f>
        <v>-298.9552238805959</v>
      </c>
      <c r="AB40" s="102">
        <f>M40/J40</f>
        <v>0.88501722158438623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2116</v>
      </c>
      <c r="G41" s="94">
        <f t="shared" si="9"/>
        <v>30660.84</v>
      </c>
      <c r="H41" s="95"/>
      <c r="I41" s="96">
        <v>6</v>
      </c>
      <c r="J41" s="97">
        <v>2600</v>
      </c>
      <c r="K41" s="98">
        <f t="shared" si="10"/>
        <v>433.33333333333331</v>
      </c>
      <c r="L41" s="99">
        <v>6</v>
      </c>
      <c r="M41" s="97">
        <f>F41/V41*60</f>
        <v>2300.6946541830243</v>
      </c>
      <c r="N41" s="98">
        <f>M41/L41</f>
        <v>383.44910903050408</v>
      </c>
      <c r="O41" s="100">
        <f>L41-I41</f>
        <v>0</v>
      </c>
      <c r="P41" s="101">
        <f>N41-K41</f>
        <v>-49.884224302829239</v>
      </c>
      <c r="Q41" s="102">
        <f>N41/K41</f>
        <v>0.88488255930116333</v>
      </c>
      <c r="R41" s="272"/>
      <c r="S41" s="1">
        <v>0.33124999999999999</v>
      </c>
      <c r="T41" s="2">
        <v>0.36957175925925928</v>
      </c>
      <c r="U41" s="103">
        <v>5.9999999999999787</v>
      </c>
      <c r="V41" s="104">
        <v>55.18333333333338</v>
      </c>
      <c r="W41" s="105"/>
      <c r="X41" s="112"/>
      <c r="Y41" s="264"/>
      <c r="Z41" s="265"/>
      <c r="AA41" s="110">
        <f>M41-J41</f>
        <v>-299.30534581697566</v>
      </c>
      <c r="AB41" s="102">
        <f>M41/J41</f>
        <v>0.88488255930116322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1">AVERAGE(I39:I54)</f>
        <v>6</v>
      </c>
      <c r="J55" s="137">
        <f t="shared" si="11"/>
        <v>2600</v>
      </c>
      <c r="K55" s="138">
        <f t="shared" ref="K55:K57" si="12">J55/I55</f>
        <v>433.33333333333331</v>
      </c>
      <c r="L55" s="136">
        <f t="shared" ref="L55:M55" si="13">AVERAGE(L39:L54)</f>
        <v>6</v>
      </c>
      <c r="M55" s="137">
        <f t="shared" si="13"/>
        <v>2300.8059521179962</v>
      </c>
      <c r="N55" s="138">
        <f>M55/L55</f>
        <v>383.4676586863327</v>
      </c>
      <c r="O55" s="139">
        <f>L55-I55</f>
        <v>0</v>
      </c>
      <c r="P55" s="140">
        <f>N55-K55</f>
        <v>-49.865674647000617</v>
      </c>
      <c r="Q55" s="141">
        <f>N55/K55</f>
        <v>0.88492536619922935</v>
      </c>
      <c r="R55" s="273"/>
      <c r="S55" s="142">
        <f>S39</f>
        <v>0.25</v>
      </c>
      <c r="T55" s="143">
        <f>INDEX(T39:T54,COUNTA(T39:T54))</f>
        <v>0.36957175925925928</v>
      </c>
      <c r="U55" s="144"/>
      <c r="V55" s="155"/>
      <c r="W55" s="134"/>
      <c r="X55" s="138"/>
      <c r="Y55" s="260"/>
      <c r="Z55" s="261"/>
      <c r="AA55" s="156">
        <f>M55-J55</f>
        <v>-299.19404788200382</v>
      </c>
      <c r="AB55" s="141">
        <f>M55/J55</f>
        <v>0.88492536619922935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1827</v>
      </c>
      <c r="G56" s="94">
        <f t="shared" ref="G56:G57" si="14">E56*F56</f>
        <v>35425.53</v>
      </c>
      <c r="H56" s="95"/>
      <c r="I56" s="96">
        <v>6</v>
      </c>
      <c r="J56" s="97">
        <v>2500</v>
      </c>
      <c r="K56" s="98">
        <f t="shared" si="12"/>
        <v>416.66666666666669</v>
      </c>
      <c r="L56" s="99">
        <v>6</v>
      </c>
      <c r="M56" s="97">
        <f>F56/V56*60</f>
        <v>2217.5320296695909</v>
      </c>
      <c r="N56" s="98">
        <f>M56/L56</f>
        <v>369.5886716115985</v>
      </c>
      <c r="O56" s="100">
        <f>L56-I56</f>
        <v>0</v>
      </c>
      <c r="P56" s="101">
        <f>N56-K56</f>
        <v>-47.077995055068186</v>
      </c>
      <c r="Q56" s="102">
        <f>N56/K56</f>
        <v>0.88701281186783631</v>
      </c>
      <c r="R56" s="271">
        <f>Q72</f>
        <v>0.8870926128304697</v>
      </c>
      <c r="S56" s="1">
        <v>0.32222222222222224</v>
      </c>
      <c r="T56" s="2">
        <v>0.35655092592592591</v>
      </c>
      <c r="U56" s="103">
        <v>6.0000000000000586</v>
      </c>
      <c r="V56" s="104">
        <v>49.43333333333328</v>
      </c>
      <c r="W56" s="167"/>
      <c r="X56" s="170"/>
      <c r="Y56" s="274"/>
      <c r="Z56" s="275"/>
      <c r="AA56" s="108">
        <f>M56-J56</f>
        <v>-282.46797033040912</v>
      </c>
      <c r="AB56" s="151">
        <f>M56/J56</f>
        <v>0.88701281186783631</v>
      </c>
      <c r="AC56" s="276">
        <f>AB72</f>
        <v>0.88709261283046981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3216</v>
      </c>
      <c r="G57" s="94">
        <f t="shared" si="14"/>
        <v>63355.199999999997</v>
      </c>
      <c r="H57" s="112"/>
      <c r="I57" s="96">
        <v>6</v>
      </c>
      <c r="J57" s="97">
        <v>2500</v>
      </c>
      <c r="K57" s="98">
        <f t="shared" si="12"/>
        <v>416.66666666666669</v>
      </c>
      <c r="L57" s="113">
        <v>6</v>
      </c>
      <c r="M57" s="97">
        <f>F57/V57*60</f>
        <v>2217.9310344827582</v>
      </c>
      <c r="N57" s="98">
        <f>M57/L57</f>
        <v>369.65517241379303</v>
      </c>
      <c r="O57" s="100">
        <f>L57-I57</f>
        <v>0</v>
      </c>
      <c r="P57" s="101">
        <f>N57-K57</f>
        <v>-47.011494252873661</v>
      </c>
      <c r="Q57" s="102">
        <f>N57/K57</f>
        <v>0.88717241379310319</v>
      </c>
      <c r="R57" s="272"/>
      <c r="S57" s="1">
        <v>0.36041666666666666</v>
      </c>
      <c r="T57" s="2">
        <v>0.42083333333333334</v>
      </c>
      <c r="U57" s="103">
        <v>5.5666666666666842</v>
      </c>
      <c r="V57" s="104">
        <v>87.000000000000014</v>
      </c>
      <c r="W57" s="105"/>
      <c r="X57" s="112"/>
      <c r="Y57" s="264"/>
      <c r="Z57" s="265"/>
      <c r="AA57" s="110">
        <f>M57-J57</f>
        <v>-282.06896551724185</v>
      </c>
      <c r="AB57" s="102">
        <f>M57/J57</f>
        <v>0.8871724137931033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15">AVERAGE(I56:I71)</f>
        <v>6</v>
      </c>
      <c r="J72" s="137">
        <f t="shared" si="15"/>
        <v>2500</v>
      </c>
      <c r="K72" s="138">
        <f t="shared" ref="K72" si="16">J72/I72</f>
        <v>416.66666666666669</v>
      </c>
      <c r="L72" s="136">
        <f t="shared" ref="L72:M72" si="17">AVERAGE(L56:L71)</f>
        <v>6</v>
      </c>
      <c r="M72" s="137">
        <f t="shared" si="17"/>
        <v>2217.7315320761745</v>
      </c>
      <c r="N72" s="138">
        <f t="shared" ref="N72:N77" si="18">M72/L72</f>
        <v>369.62192201269573</v>
      </c>
      <c r="O72" s="139">
        <f t="shared" ref="O72:O77" si="19">L72-I72</f>
        <v>0</v>
      </c>
      <c r="P72" s="140">
        <f t="shared" ref="P72:P77" si="20">N72-K72</f>
        <v>-47.044744653970952</v>
      </c>
      <c r="Q72" s="141">
        <f t="shared" ref="Q72:Q77" si="21">N72/K72</f>
        <v>0.8870926128304697</v>
      </c>
      <c r="R72" s="273"/>
      <c r="S72" s="142">
        <f>S56</f>
        <v>0.32222222222222224</v>
      </c>
      <c r="T72" s="143">
        <f>INDEX(T56:T71,COUNTA(T56:T71))</f>
        <v>0.42083333333333334</v>
      </c>
      <c r="U72" s="144"/>
      <c r="V72" s="155"/>
      <c r="W72" s="134"/>
      <c r="X72" s="138"/>
      <c r="Y72" s="260"/>
      <c r="Z72" s="261"/>
      <c r="AA72" s="156">
        <f t="shared" ref="AA72:AA77" si="22">M72-J72</f>
        <v>-282.26846792382548</v>
      </c>
      <c r="AB72" s="141">
        <f t="shared" ref="AB72:AB77" si="23">M72/J72</f>
        <v>0.88709261283046981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3006</v>
      </c>
      <c r="G73" s="158">
        <f t="shared" ref="G73:G77" si="24">E73*F73</f>
        <v>64478.7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2942.2512234910264</v>
      </c>
      <c r="N73" s="162">
        <f t="shared" si="18"/>
        <v>735.5628058727566</v>
      </c>
      <c r="O73" s="164">
        <f t="shared" si="19"/>
        <v>0</v>
      </c>
      <c r="P73" s="165">
        <f t="shared" si="20"/>
        <v>-89.437194127243401</v>
      </c>
      <c r="Q73" s="151">
        <f t="shared" si="21"/>
        <v>0.89159127984576558</v>
      </c>
      <c r="R73" s="271">
        <f>Q89</f>
        <v>0.88969097775994366</v>
      </c>
      <c r="S73" s="166">
        <v>0.16666666666666666</v>
      </c>
      <c r="T73" s="167">
        <v>0.20923611111111112</v>
      </c>
      <c r="U73" s="168"/>
      <c r="V73" s="169">
        <v>61.300000000000033</v>
      </c>
      <c r="W73" s="172"/>
      <c r="X73" s="150"/>
      <c r="Y73" s="274"/>
      <c r="Z73" s="275"/>
      <c r="AA73" s="108">
        <f t="shared" si="22"/>
        <v>-357.74877650897361</v>
      </c>
      <c r="AB73" s="151">
        <f t="shared" si="23"/>
        <v>0.89159127984576558</v>
      </c>
      <c r="AC73" s="276">
        <f>AB89</f>
        <v>0.88969097775994366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3386</v>
      </c>
      <c r="G74" s="94">
        <f t="shared" si="24"/>
        <v>60575.54</v>
      </c>
      <c r="H74" s="95"/>
      <c r="I74" s="96">
        <v>4</v>
      </c>
      <c r="J74" s="97">
        <v>3300</v>
      </c>
      <c r="K74" s="98">
        <f t="shared" ref="K74:K77" si="25">J74/I74</f>
        <v>825</v>
      </c>
      <c r="L74" s="99">
        <v>4</v>
      </c>
      <c r="M74" s="97">
        <f>F74/V74*60</f>
        <v>2937.9609544468553</v>
      </c>
      <c r="N74" s="98">
        <f t="shared" si="18"/>
        <v>734.49023861171383</v>
      </c>
      <c r="O74" s="100">
        <f t="shared" si="19"/>
        <v>0</v>
      </c>
      <c r="P74" s="101">
        <f t="shared" si="20"/>
        <v>-90.509761388286165</v>
      </c>
      <c r="Q74" s="102">
        <f t="shared" si="21"/>
        <v>0.89029119831722892</v>
      </c>
      <c r="R74" s="272"/>
      <c r="S74" s="1">
        <v>0.21319444444444444</v>
      </c>
      <c r="T74" s="2">
        <v>0.26121527777777775</v>
      </c>
      <c r="U74" s="103">
        <v>5.6999999999999718</v>
      </c>
      <c r="V74" s="104">
        <v>69.149999999999977</v>
      </c>
      <c r="W74" s="105"/>
      <c r="X74" s="106"/>
      <c r="Y74" s="264"/>
      <c r="Z74" s="265"/>
      <c r="AA74" s="110">
        <f t="shared" si="22"/>
        <v>-362.03904555314466</v>
      </c>
      <c r="AB74" s="102">
        <f t="shared" si="23"/>
        <v>0.89029119831722892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1374</v>
      </c>
      <c r="G75" s="94">
        <f t="shared" si="24"/>
        <v>30612.720000000001</v>
      </c>
      <c r="H75" s="95"/>
      <c r="I75" s="96">
        <v>5</v>
      </c>
      <c r="J75" s="97">
        <v>3300</v>
      </c>
      <c r="K75" s="98">
        <f t="shared" si="25"/>
        <v>660</v>
      </c>
      <c r="L75" s="99">
        <v>5</v>
      </c>
      <c r="M75" s="97">
        <f>F75/V75*60</f>
        <v>2933.8078291814954</v>
      </c>
      <c r="N75" s="98">
        <f t="shared" si="18"/>
        <v>586.76156583629904</v>
      </c>
      <c r="O75" s="100">
        <f t="shared" si="19"/>
        <v>0</v>
      </c>
      <c r="P75" s="101">
        <f t="shared" si="20"/>
        <v>-73.238434163700958</v>
      </c>
      <c r="Q75" s="102">
        <f t="shared" si="21"/>
        <v>0.88903267550954401</v>
      </c>
      <c r="R75" s="272"/>
      <c r="S75" s="1">
        <v>0.26527777777777778</v>
      </c>
      <c r="T75" s="2">
        <v>0.28479166666666667</v>
      </c>
      <c r="U75" s="103">
        <v>5.8500000000000352</v>
      </c>
      <c r="V75" s="104">
        <v>28.099999999999994</v>
      </c>
      <c r="W75" s="105"/>
      <c r="X75" s="106"/>
      <c r="Y75" s="264"/>
      <c r="Z75" s="265"/>
      <c r="AA75" s="110">
        <f t="shared" si="22"/>
        <v>-366.19217081850456</v>
      </c>
      <c r="AB75" s="102">
        <f t="shared" si="23"/>
        <v>0.88903267550954412</v>
      </c>
      <c r="AC75" s="277"/>
    </row>
    <row r="76" spans="1:29" ht="15.75" customHeight="1">
      <c r="A76" s="280"/>
      <c r="B76" s="91" t="s">
        <v>110</v>
      </c>
      <c r="C76" s="262" t="s">
        <v>212</v>
      </c>
      <c r="D76" s="263"/>
      <c r="E76" s="92">
        <v>21.45</v>
      </c>
      <c r="F76" s="93">
        <v>4260</v>
      </c>
      <c r="G76" s="94">
        <f t="shared" si="24"/>
        <v>91377</v>
      </c>
      <c r="H76" s="95"/>
      <c r="I76" s="96">
        <v>3</v>
      </c>
      <c r="J76" s="97">
        <v>3300</v>
      </c>
      <c r="K76" s="98">
        <f t="shared" si="25"/>
        <v>1100</v>
      </c>
      <c r="L76" s="99">
        <v>3</v>
      </c>
      <c r="M76" s="97">
        <f>F76/V76*60</f>
        <v>2932.8743545611005</v>
      </c>
      <c r="N76" s="98">
        <f t="shared" si="18"/>
        <v>977.62478485370013</v>
      </c>
      <c r="O76" s="100">
        <f t="shared" si="19"/>
        <v>0</v>
      </c>
      <c r="P76" s="101">
        <f t="shared" si="20"/>
        <v>-122.37521514629987</v>
      </c>
      <c r="Q76" s="102">
        <f t="shared" si="21"/>
        <v>0.88874980441245466</v>
      </c>
      <c r="R76" s="272"/>
      <c r="S76" s="1">
        <v>0.28888888888888886</v>
      </c>
      <c r="T76" s="2">
        <v>0.34940972222222222</v>
      </c>
      <c r="U76" s="103">
        <v>5.8999999999999631</v>
      </c>
      <c r="V76" s="104">
        <v>87.150000000000034</v>
      </c>
      <c r="W76" s="105"/>
      <c r="X76" s="106"/>
      <c r="Y76" s="264"/>
      <c r="Z76" s="265"/>
      <c r="AA76" s="110">
        <f t="shared" si="22"/>
        <v>-367.12564543889948</v>
      </c>
      <c r="AB76" s="102">
        <f t="shared" si="23"/>
        <v>0.88874980441245466</v>
      </c>
      <c r="AC76" s="277"/>
    </row>
    <row r="77" spans="1:29" ht="15.75" customHeight="1">
      <c r="A77" s="281"/>
      <c r="B77" s="91" t="s">
        <v>110</v>
      </c>
      <c r="C77" s="262" t="s">
        <v>115</v>
      </c>
      <c r="D77" s="263"/>
      <c r="E77" s="92">
        <v>16.66</v>
      </c>
      <c r="F77" s="93">
        <v>5655</v>
      </c>
      <c r="G77" s="94">
        <f t="shared" si="24"/>
        <v>94212.3</v>
      </c>
      <c r="H77" s="112"/>
      <c r="I77" s="96">
        <v>4</v>
      </c>
      <c r="J77" s="97">
        <v>3300</v>
      </c>
      <c r="K77" s="98">
        <f t="shared" si="25"/>
        <v>825</v>
      </c>
      <c r="L77" s="113">
        <v>4</v>
      </c>
      <c r="M77" s="97">
        <f>F77/V77*60</f>
        <v>2933.0067713585941</v>
      </c>
      <c r="N77" s="98">
        <f t="shared" si="18"/>
        <v>733.25169283964851</v>
      </c>
      <c r="O77" s="100">
        <f t="shared" si="19"/>
        <v>0</v>
      </c>
      <c r="P77" s="101">
        <f t="shared" si="20"/>
        <v>-91.748307160351487</v>
      </c>
      <c r="Q77" s="102">
        <f t="shared" si="21"/>
        <v>0.88878993071472545</v>
      </c>
      <c r="R77" s="272"/>
      <c r="S77" s="1">
        <v>0.35369212962962965</v>
      </c>
      <c r="T77" s="2">
        <v>0.43402777777777779</v>
      </c>
      <c r="U77" s="103">
        <v>6.166666666666698</v>
      </c>
      <c r="V77" s="104">
        <v>115.68333333333332</v>
      </c>
      <c r="W77" s="105"/>
      <c r="X77" s="106"/>
      <c r="Y77" s="264"/>
      <c r="Z77" s="265"/>
      <c r="AA77" s="110">
        <f t="shared" si="22"/>
        <v>-366.99322864140595</v>
      </c>
      <c r="AB77" s="102">
        <f t="shared" si="23"/>
        <v>0.88878993071472545</v>
      </c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26">AVERAGE(I73:I88)</f>
        <v>4</v>
      </c>
      <c r="J89" s="137">
        <f t="shared" si="26"/>
        <v>3300</v>
      </c>
      <c r="K89" s="138">
        <f t="shared" ref="K89" si="27">J89/I89</f>
        <v>825</v>
      </c>
      <c r="L89" s="136">
        <f t="shared" ref="L89:M89" si="28">AVERAGE(L73:L88)</f>
        <v>4</v>
      </c>
      <c r="M89" s="137">
        <f t="shared" si="28"/>
        <v>2935.9802266078141</v>
      </c>
      <c r="N89" s="138">
        <f>M89/L89</f>
        <v>733.99505665195352</v>
      </c>
      <c r="O89" s="139">
        <f>L89-I89</f>
        <v>0</v>
      </c>
      <c r="P89" s="140">
        <f>N89-K89</f>
        <v>-91.004943348046481</v>
      </c>
      <c r="Q89" s="141">
        <f>N89/K89</f>
        <v>0.88969097775994366</v>
      </c>
      <c r="R89" s="273"/>
      <c r="S89" s="142">
        <f>S73</f>
        <v>0.16666666666666666</v>
      </c>
      <c r="T89" s="143">
        <f>INDEX(T73:T88,COUNTA(T73:T88))</f>
        <v>0.43402777777777779</v>
      </c>
      <c r="U89" s="144"/>
      <c r="V89" s="155"/>
      <c r="W89" s="88"/>
      <c r="X89" s="90"/>
      <c r="Y89" s="260"/>
      <c r="Z89" s="261"/>
      <c r="AA89" s="156">
        <f>M89-J89</f>
        <v>-364.01977339218593</v>
      </c>
      <c r="AB89" s="141">
        <f>M89/J89</f>
        <v>0.88969097775994366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1826</v>
      </c>
      <c r="G90" s="158">
        <f t="shared" ref="G90:G93" si="29">E90*F90</f>
        <v>33196.68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3100.7547169811301</v>
      </c>
      <c r="N90" s="162">
        <f>M90/L90</f>
        <v>1033.5849056603768</v>
      </c>
      <c r="O90" s="164">
        <f>L90-I90</f>
        <v>0</v>
      </c>
      <c r="P90" s="165">
        <f>N90-K90</f>
        <v>-166.41509433962324</v>
      </c>
      <c r="Q90" s="151">
        <f>N90/K90</f>
        <v>0.86132075471698066</v>
      </c>
      <c r="R90" s="271">
        <f>Q106</f>
        <v>0.86755421672928479</v>
      </c>
      <c r="S90" s="166">
        <v>0.16666666666666666</v>
      </c>
      <c r="T90" s="167">
        <v>0.19120370370370371</v>
      </c>
      <c r="U90" s="168"/>
      <c r="V90" s="169">
        <v>35.333333333333357</v>
      </c>
      <c r="W90" s="172"/>
      <c r="X90" s="150"/>
      <c r="Y90" s="274"/>
      <c r="Z90" s="275"/>
      <c r="AA90" s="108">
        <f>M90-J90</f>
        <v>-499.24528301886994</v>
      </c>
      <c r="AB90" s="151">
        <f>M90/J90</f>
        <v>0.86132075471698055</v>
      </c>
      <c r="AC90" s="276">
        <f>AB106</f>
        <v>0.86755421672928479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2684</v>
      </c>
      <c r="G91" s="94">
        <f t="shared" si="29"/>
        <v>48795.12</v>
      </c>
      <c r="H91" s="95"/>
      <c r="I91" s="96">
        <v>3</v>
      </c>
      <c r="J91" s="97">
        <v>3600</v>
      </c>
      <c r="K91" s="98">
        <f t="shared" ref="K91:K128" si="30">J91/I91</f>
        <v>1200</v>
      </c>
      <c r="L91" s="99">
        <v>3</v>
      </c>
      <c r="M91" s="97">
        <f>F91/V91*60</f>
        <v>3099.9037536092392</v>
      </c>
      <c r="N91" s="98">
        <f>M91/L91</f>
        <v>1033.3012512030798</v>
      </c>
      <c r="O91" s="100">
        <f>L91-I91</f>
        <v>0</v>
      </c>
      <c r="P91" s="101">
        <f>N91-K91</f>
        <v>-166.6987487969202</v>
      </c>
      <c r="Q91" s="102">
        <f>N91/K91</f>
        <v>0.86108437600256649</v>
      </c>
      <c r="R91" s="272"/>
      <c r="S91" s="1">
        <v>0.20350694444444445</v>
      </c>
      <c r="T91" s="2">
        <v>0.23958333333333334</v>
      </c>
      <c r="U91" s="103">
        <v>17.716666666666665</v>
      </c>
      <c r="V91" s="104">
        <v>51.95000000000001</v>
      </c>
      <c r="W91" s="105"/>
      <c r="X91" s="106"/>
      <c r="Y91" s="264"/>
      <c r="Z91" s="265"/>
      <c r="AA91" s="110">
        <f>M91-J91</f>
        <v>-500.09624639076083</v>
      </c>
      <c r="AB91" s="102">
        <f>M91/J91</f>
        <v>0.86108437600256649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6967</v>
      </c>
      <c r="G92" s="94">
        <f t="shared" si="29"/>
        <v>99488.76</v>
      </c>
      <c r="H92" s="95"/>
      <c r="I92" s="96">
        <v>3</v>
      </c>
      <c r="J92" s="97">
        <v>3600</v>
      </c>
      <c r="K92" s="98">
        <f t="shared" si="30"/>
        <v>1200</v>
      </c>
      <c r="L92" s="99">
        <v>3</v>
      </c>
      <c r="M92" s="97">
        <f>F92/V92*60</f>
        <v>3101.4220353654009</v>
      </c>
      <c r="N92" s="98">
        <f>M92/L92</f>
        <v>1033.8073451218004</v>
      </c>
      <c r="O92" s="100">
        <f>L92-I92</f>
        <v>0</v>
      </c>
      <c r="P92" s="101">
        <f>N92-K92</f>
        <v>-166.19265487819962</v>
      </c>
      <c r="Q92" s="102">
        <f>N92/K92</f>
        <v>0.8615061209348337</v>
      </c>
      <c r="R92" s="272"/>
      <c r="S92" s="1">
        <v>0.25153935185185183</v>
      </c>
      <c r="T92" s="2">
        <v>0.34513888888888888</v>
      </c>
      <c r="U92" s="103">
        <v>17.216666666666626</v>
      </c>
      <c r="V92" s="104">
        <v>134.78333333333336</v>
      </c>
      <c r="W92" s="105"/>
      <c r="X92" s="106"/>
      <c r="Y92" s="264"/>
      <c r="Z92" s="265"/>
      <c r="AA92" s="110">
        <f>M92-J92</f>
        <v>-498.57796463459908</v>
      </c>
      <c r="AB92" s="102">
        <f>M92/J92</f>
        <v>0.86150612093483359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5706</v>
      </c>
      <c r="G93" s="94">
        <f t="shared" si="29"/>
        <v>80055.179999999993</v>
      </c>
      <c r="H93" s="95"/>
      <c r="I93" s="96">
        <v>3</v>
      </c>
      <c r="J93" s="97">
        <v>3000</v>
      </c>
      <c r="K93" s="98">
        <f t="shared" si="30"/>
        <v>1000</v>
      </c>
      <c r="L93" s="99">
        <v>3</v>
      </c>
      <c r="M93" s="97">
        <f>F93/V93*60</f>
        <v>2670.1676849083583</v>
      </c>
      <c r="N93" s="98">
        <f>M93/L93</f>
        <v>890.05589496945277</v>
      </c>
      <c r="O93" s="100">
        <f>L93-I93</f>
        <v>0</v>
      </c>
      <c r="P93" s="101">
        <f>N93-K93</f>
        <v>-109.94410503054723</v>
      </c>
      <c r="Q93" s="102">
        <f>N93/K93</f>
        <v>0.89005589496945281</v>
      </c>
      <c r="R93" s="272"/>
      <c r="S93" s="1">
        <v>0.35555555555555557</v>
      </c>
      <c r="T93" s="2">
        <v>0.44459490740740742</v>
      </c>
      <c r="U93" s="103">
        <v>15.000000000000027</v>
      </c>
      <c r="V93" s="104">
        <v>128.21666666666667</v>
      </c>
      <c r="W93" s="105"/>
      <c r="X93" s="106"/>
      <c r="Y93" s="264"/>
      <c r="Z93" s="265"/>
      <c r="AA93" s="110">
        <f>M93-J93</f>
        <v>-329.8323150916417</v>
      </c>
      <c r="AB93" s="102">
        <f>M93/J93</f>
        <v>0.89005589496945281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31">AVERAGE(I90:I105)</f>
        <v>3</v>
      </c>
      <c r="J106" s="137">
        <f t="shared" si="31"/>
        <v>3450</v>
      </c>
      <c r="K106" s="138">
        <f t="shared" ref="K106" si="32">J106/I106</f>
        <v>1150</v>
      </c>
      <c r="L106" s="136">
        <f t="shared" ref="L106:M106" si="33">AVERAGE(L90:L105)</f>
        <v>3</v>
      </c>
      <c r="M106" s="137">
        <f t="shared" si="33"/>
        <v>2993.0620477160323</v>
      </c>
      <c r="N106" s="138">
        <f t="shared" ref="N106:N112" si="34">M106/L106</f>
        <v>997.68734923867748</v>
      </c>
      <c r="O106" s="139">
        <f t="shared" ref="O106:O112" si="35">L106-I106</f>
        <v>0</v>
      </c>
      <c r="P106" s="140">
        <f t="shared" ref="P106:P112" si="36">N106-K106</f>
        <v>-152.31265076132252</v>
      </c>
      <c r="Q106" s="141">
        <f t="shared" ref="Q106:Q112" si="37">N106/K106</f>
        <v>0.86755421672928479</v>
      </c>
      <c r="R106" s="273"/>
      <c r="S106" s="142">
        <f>S90</f>
        <v>0.16666666666666666</v>
      </c>
      <c r="T106" s="143">
        <f>INDEX(T90:T105,COUNTA(T90:T105))</f>
        <v>0.44459490740740742</v>
      </c>
      <c r="U106" s="144"/>
      <c r="V106" s="155"/>
      <c r="W106" s="88"/>
      <c r="X106" s="90"/>
      <c r="Y106" s="260"/>
      <c r="Z106" s="261"/>
      <c r="AA106" s="156">
        <f t="shared" ref="AA106:AA112" si="38">M106-J106</f>
        <v>-456.93795228396766</v>
      </c>
      <c r="AB106" s="141">
        <f t="shared" ref="AB106:AB112" si="39">M106/J106</f>
        <v>0.86755421672928479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1958</v>
      </c>
      <c r="G107" s="158">
        <f t="shared" ref="G107:G112" si="40">E107*F107</f>
        <v>49008.740000000005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41">F107/V107*60</f>
        <v>2903.1301482701815</v>
      </c>
      <c r="N107" s="162">
        <f t="shared" si="34"/>
        <v>725.78253706754538</v>
      </c>
      <c r="O107" s="164">
        <f t="shared" si="35"/>
        <v>0</v>
      </c>
      <c r="P107" s="165">
        <f t="shared" si="36"/>
        <v>-99.217462932454623</v>
      </c>
      <c r="Q107" s="151">
        <f t="shared" si="37"/>
        <v>0.87973640856672164</v>
      </c>
      <c r="R107" s="271">
        <f>Q123</f>
        <v>0.88427861139117792</v>
      </c>
      <c r="S107" s="166">
        <v>0.16666666666666666</v>
      </c>
      <c r="T107" s="167">
        <v>0.19476851851851851</v>
      </c>
      <c r="U107" s="168"/>
      <c r="V107" s="169">
        <v>40.466666666666661</v>
      </c>
      <c r="W107" s="167"/>
      <c r="X107" s="170"/>
      <c r="Y107" s="274"/>
      <c r="Z107" s="275"/>
      <c r="AA107" s="108">
        <f t="shared" si="38"/>
        <v>-396.86985172981849</v>
      </c>
      <c r="AB107" s="151">
        <f t="shared" si="39"/>
        <v>0.87973640856672164</v>
      </c>
      <c r="AC107" s="276">
        <f>AB123</f>
        <v>0.8842786113911778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1539</v>
      </c>
      <c r="G108" s="94">
        <f t="shared" si="40"/>
        <v>39167.549999999996</v>
      </c>
      <c r="H108" s="95"/>
      <c r="I108" s="96">
        <v>4</v>
      </c>
      <c r="J108" s="97">
        <v>3300</v>
      </c>
      <c r="K108" s="98">
        <f t="shared" si="30"/>
        <v>825</v>
      </c>
      <c r="L108" s="99">
        <v>4</v>
      </c>
      <c r="M108" s="97">
        <f t="shared" si="41"/>
        <v>2905.2962768746738</v>
      </c>
      <c r="N108" s="98">
        <f t="shared" si="34"/>
        <v>726.32406921866846</v>
      </c>
      <c r="O108" s="100">
        <f t="shared" si="35"/>
        <v>0</v>
      </c>
      <c r="P108" s="101">
        <f t="shared" si="36"/>
        <v>-98.675930781331544</v>
      </c>
      <c r="Q108" s="102">
        <f t="shared" si="37"/>
        <v>0.88039281117414359</v>
      </c>
      <c r="R108" s="272"/>
      <c r="S108" s="1">
        <v>0.20501157407407408</v>
      </c>
      <c r="T108" s="2">
        <v>0.22708333333333333</v>
      </c>
      <c r="U108" s="103">
        <v>14.750000000000028</v>
      </c>
      <c r="V108" s="104">
        <v>31.783333333333317</v>
      </c>
      <c r="W108" s="105"/>
      <c r="X108" s="112"/>
      <c r="Y108" s="264"/>
      <c r="Z108" s="265"/>
      <c r="AA108" s="110">
        <f t="shared" si="38"/>
        <v>-394.70372312532618</v>
      </c>
      <c r="AB108" s="102">
        <f t="shared" si="39"/>
        <v>0.88039281117414359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414</v>
      </c>
      <c r="G109" s="94">
        <f t="shared" si="40"/>
        <v>11066.22</v>
      </c>
      <c r="H109" s="95"/>
      <c r="I109" s="96">
        <v>4</v>
      </c>
      <c r="J109" s="97">
        <v>3300</v>
      </c>
      <c r="K109" s="98">
        <f t="shared" si="30"/>
        <v>825</v>
      </c>
      <c r="L109" s="99">
        <v>4</v>
      </c>
      <c r="M109" s="97">
        <f t="shared" si="41"/>
        <v>2905.2631578947444</v>
      </c>
      <c r="N109" s="98">
        <f t="shared" si="34"/>
        <v>726.3157894736861</v>
      </c>
      <c r="O109" s="100">
        <f t="shared" si="35"/>
        <v>0</v>
      </c>
      <c r="P109" s="101">
        <f t="shared" si="36"/>
        <v>-98.684210526313905</v>
      </c>
      <c r="Q109" s="102">
        <f t="shared" si="37"/>
        <v>0.88038277511961949</v>
      </c>
      <c r="R109" s="272"/>
      <c r="S109" s="1">
        <v>0.23850694444444445</v>
      </c>
      <c r="T109" s="2">
        <v>0.24444444444444444</v>
      </c>
      <c r="U109" s="103">
        <v>16.450000000000014</v>
      </c>
      <c r="V109" s="104">
        <v>8.5499999999999776</v>
      </c>
      <c r="W109" s="105"/>
      <c r="X109" s="112"/>
      <c r="Y109" s="264"/>
      <c r="Z109" s="265"/>
      <c r="AA109" s="110">
        <f t="shared" si="38"/>
        <v>-394.73684210525562</v>
      </c>
      <c r="AB109" s="102">
        <f t="shared" si="39"/>
        <v>0.88038277511961949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2310</v>
      </c>
      <c r="G110" s="94">
        <f t="shared" si="40"/>
        <v>69300</v>
      </c>
      <c r="H110" s="95"/>
      <c r="I110" s="96">
        <v>4</v>
      </c>
      <c r="J110" s="97">
        <v>3000</v>
      </c>
      <c r="K110" s="98">
        <f t="shared" si="30"/>
        <v>750</v>
      </c>
      <c r="L110" s="99">
        <v>4</v>
      </c>
      <c r="M110" s="97">
        <f t="shared" si="41"/>
        <v>2679.9871092491117</v>
      </c>
      <c r="N110" s="98">
        <f t="shared" si="34"/>
        <v>669.99677731227791</v>
      </c>
      <c r="O110" s="100">
        <f t="shared" si="35"/>
        <v>0</v>
      </c>
      <c r="P110" s="101">
        <f t="shared" si="36"/>
        <v>-80.003222687722086</v>
      </c>
      <c r="Q110" s="102">
        <f t="shared" si="37"/>
        <v>0.89332903641637051</v>
      </c>
      <c r="R110" s="272"/>
      <c r="S110" s="1">
        <v>0.25575231481481481</v>
      </c>
      <c r="T110" s="2">
        <v>0.29166666666666669</v>
      </c>
      <c r="U110" s="103">
        <v>16.283333333333335</v>
      </c>
      <c r="V110" s="104">
        <v>51.716666666666704</v>
      </c>
      <c r="W110" s="105"/>
      <c r="X110" s="106"/>
      <c r="Y110" s="264"/>
      <c r="Z110" s="265"/>
      <c r="AA110" s="110">
        <f t="shared" si="38"/>
        <v>-320.01289075088835</v>
      </c>
      <c r="AB110" s="102">
        <f t="shared" si="39"/>
        <v>0.89332903641637051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2083</v>
      </c>
      <c r="G111" s="94">
        <f t="shared" si="40"/>
        <v>51700.06</v>
      </c>
      <c r="H111" s="112"/>
      <c r="I111" s="96">
        <v>4</v>
      </c>
      <c r="J111" s="97">
        <v>3300</v>
      </c>
      <c r="K111" s="98">
        <f t="shared" si="30"/>
        <v>825</v>
      </c>
      <c r="L111" s="113">
        <v>4</v>
      </c>
      <c r="M111" s="97">
        <f t="shared" si="41"/>
        <v>2905.3855094924425</v>
      </c>
      <c r="N111" s="98">
        <f t="shared" si="34"/>
        <v>726.34637737311061</v>
      </c>
      <c r="O111" s="100">
        <f t="shared" si="35"/>
        <v>0</v>
      </c>
      <c r="P111" s="101">
        <f t="shared" si="36"/>
        <v>-98.653622626889387</v>
      </c>
      <c r="Q111" s="102">
        <f t="shared" si="37"/>
        <v>0.88041985136134615</v>
      </c>
      <c r="R111" s="272"/>
      <c r="S111" s="1">
        <v>0.30416666666666664</v>
      </c>
      <c r="T111" s="2">
        <v>0.33403935185185185</v>
      </c>
      <c r="U111" s="103">
        <v>17.999999999999936</v>
      </c>
      <c r="V111" s="104">
        <v>43.016666666666701</v>
      </c>
      <c r="W111" s="105"/>
      <c r="X111" s="106"/>
      <c r="Y111" s="264"/>
      <c r="Z111" s="265"/>
      <c r="AA111" s="110">
        <f t="shared" si="38"/>
        <v>-394.61449050755755</v>
      </c>
      <c r="AB111" s="102">
        <f t="shared" si="39"/>
        <v>0.88041985136134615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3587</v>
      </c>
      <c r="G112" s="114">
        <f t="shared" si="40"/>
        <v>107610</v>
      </c>
      <c r="H112" s="115"/>
      <c r="I112" s="96">
        <v>3</v>
      </c>
      <c r="J112" s="97">
        <v>3000</v>
      </c>
      <c r="K112" s="98">
        <f t="shared" si="30"/>
        <v>1000</v>
      </c>
      <c r="L112" s="99">
        <v>3</v>
      </c>
      <c r="M112" s="97">
        <f t="shared" si="41"/>
        <v>2679.0871369294609</v>
      </c>
      <c r="N112" s="98">
        <f t="shared" si="34"/>
        <v>893.02904564315361</v>
      </c>
      <c r="O112" s="100">
        <f t="shared" si="35"/>
        <v>0</v>
      </c>
      <c r="P112" s="101">
        <f t="shared" si="36"/>
        <v>-106.97095435684639</v>
      </c>
      <c r="Q112" s="102">
        <f t="shared" si="37"/>
        <v>0.89302904564315366</v>
      </c>
      <c r="R112" s="272"/>
      <c r="S112" s="1">
        <v>0.34583333333333333</v>
      </c>
      <c r="T112" s="2">
        <v>0.40162037037037035</v>
      </c>
      <c r="U112" s="103">
        <v>16.983333333333324</v>
      </c>
      <c r="V112" s="104">
        <v>80.333333333333314</v>
      </c>
      <c r="W112" s="105"/>
      <c r="X112" s="3"/>
      <c r="Y112" s="264"/>
      <c r="Z112" s="265"/>
      <c r="AA112" s="110">
        <f t="shared" si="38"/>
        <v>-320.91286307053906</v>
      </c>
      <c r="AB112" s="102">
        <f t="shared" si="39"/>
        <v>0.89302904564315366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2">AVERAGE(I107:I122)</f>
        <v>3.8333333333333335</v>
      </c>
      <c r="J123" s="137">
        <f t="shared" si="42"/>
        <v>3200</v>
      </c>
      <c r="K123" s="138">
        <f t="shared" ref="K123" si="43">J123/I123</f>
        <v>834.78260869565213</v>
      </c>
      <c r="L123" s="136">
        <f t="shared" ref="L123:M123" si="44">AVERAGE(L107:L122)</f>
        <v>3.8333333333333335</v>
      </c>
      <c r="M123" s="137">
        <f t="shared" si="44"/>
        <v>2829.691556451769</v>
      </c>
      <c r="N123" s="138">
        <f t="shared" ref="N123:N128" si="45">M123/L123</f>
        <v>738.18040603089628</v>
      </c>
      <c r="O123" s="139">
        <f t="shared" ref="O123:O128" si="46">L123-I123</f>
        <v>0</v>
      </c>
      <c r="P123" s="140">
        <f t="shared" ref="P123:P128" si="47">N123-K123</f>
        <v>-96.60220266475585</v>
      </c>
      <c r="Q123" s="141">
        <f t="shared" ref="Q123:Q128" si="48">N123/K123</f>
        <v>0.88427861139117792</v>
      </c>
      <c r="R123" s="273"/>
      <c r="S123" s="142">
        <f>S107</f>
        <v>0.16666666666666666</v>
      </c>
      <c r="T123" s="143">
        <f>INDEX(T107:T122,COUNTA(T107:T122))</f>
        <v>0.40162037037037035</v>
      </c>
      <c r="U123" s="144"/>
      <c r="V123" s="155"/>
      <c r="W123" s="134"/>
      <c r="X123" s="138"/>
      <c r="Y123" s="260"/>
      <c r="Z123" s="261"/>
      <c r="AA123" s="156">
        <f t="shared" ref="AA123:AA128" si="49">M123-J123</f>
        <v>-370.30844354823103</v>
      </c>
      <c r="AB123" s="141">
        <f t="shared" ref="AB123:AB128" si="50">M123/J123</f>
        <v>0.8842786113911778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363</v>
      </c>
      <c r="G124" s="158">
        <f t="shared" ref="G124:G128" si="51">E124*F124</f>
        <v>4871.46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3179.5620437956427</v>
      </c>
      <c r="N124" s="162">
        <f t="shared" si="45"/>
        <v>529.92700729927378</v>
      </c>
      <c r="O124" s="164">
        <f t="shared" si="46"/>
        <v>0</v>
      </c>
      <c r="P124" s="165">
        <f t="shared" si="47"/>
        <v>-70.072992700726218</v>
      </c>
      <c r="Q124" s="151">
        <f t="shared" si="48"/>
        <v>0.88321167883212293</v>
      </c>
      <c r="R124" s="271">
        <f>Q140</f>
        <v>0.86896301377306506</v>
      </c>
      <c r="S124" s="166">
        <v>0.70843750000000005</v>
      </c>
      <c r="T124" s="167">
        <v>0.71319444444444446</v>
      </c>
      <c r="U124" s="168"/>
      <c r="V124" s="169">
        <v>6.8499999999999517</v>
      </c>
      <c r="W124" s="167"/>
      <c r="X124" s="170"/>
      <c r="Y124" s="274"/>
      <c r="Z124" s="275"/>
      <c r="AA124" s="108">
        <f t="shared" si="49"/>
        <v>-420.43795620435731</v>
      </c>
      <c r="AB124" s="151">
        <f t="shared" si="50"/>
        <v>0.88321167883212293</v>
      </c>
      <c r="AC124" s="276">
        <f>AB140</f>
        <v>0.86896301377306495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1788</v>
      </c>
      <c r="G125" s="94">
        <f t="shared" si="51"/>
        <v>45844.32</v>
      </c>
      <c r="H125" s="95"/>
      <c r="I125" s="96">
        <v>11</v>
      </c>
      <c r="J125" s="97">
        <v>3600</v>
      </c>
      <c r="K125" s="98">
        <f t="shared" si="30"/>
        <v>327.27272727272725</v>
      </c>
      <c r="L125" s="99">
        <v>11</v>
      </c>
      <c r="M125" s="97">
        <f>F125/V125*60</f>
        <v>3136.8421052631661</v>
      </c>
      <c r="N125" s="98">
        <f t="shared" si="45"/>
        <v>285.16746411483331</v>
      </c>
      <c r="O125" s="100">
        <f t="shared" si="46"/>
        <v>0</v>
      </c>
      <c r="P125" s="101">
        <f t="shared" si="47"/>
        <v>-42.105263157893944</v>
      </c>
      <c r="Q125" s="102">
        <f t="shared" si="48"/>
        <v>0.87134502923976853</v>
      </c>
      <c r="R125" s="272"/>
      <c r="S125" s="1">
        <v>0.71666666666666667</v>
      </c>
      <c r="T125" s="2">
        <v>0.74041666666666661</v>
      </c>
      <c r="U125" s="103">
        <v>4.9999999999999822</v>
      </c>
      <c r="V125" s="104">
        <v>34.19999999999991</v>
      </c>
      <c r="W125" s="105"/>
      <c r="X125" s="112"/>
      <c r="Y125" s="264"/>
      <c r="Z125" s="265"/>
      <c r="AA125" s="110">
        <f t="shared" si="49"/>
        <v>-463.1578947368339</v>
      </c>
      <c r="AB125" s="102">
        <f t="shared" si="50"/>
        <v>0.87134502923976831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2194</v>
      </c>
      <c r="G126" s="94">
        <f t="shared" si="51"/>
        <v>64766.879999999997</v>
      </c>
      <c r="H126" s="95"/>
      <c r="I126" s="96">
        <v>17</v>
      </c>
      <c r="J126" s="97">
        <v>3600</v>
      </c>
      <c r="K126" s="98">
        <f t="shared" si="30"/>
        <v>211.76470588235293</v>
      </c>
      <c r="L126" s="99">
        <v>17</v>
      </c>
      <c r="M126" s="97">
        <f>F126/V126*60</f>
        <v>3110.8310358408817</v>
      </c>
      <c r="N126" s="98">
        <f t="shared" si="45"/>
        <v>182.99006093181657</v>
      </c>
      <c r="O126" s="100">
        <f t="shared" si="46"/>
        <v>0</v>
      </c>
      <c r="P126" s="101">
        <f t="shared" si="47"/>
        <v>-28.774644950536356</v>
      </c>
      <c r="Q126" s="102">
        <f t="shared" si="48"/>
        <v>0.86411973217802274</v>
      </c>
      <c r="R126" s="272"/>
      <c r="S126" s="1">
        <v>0.74513888888888891</v>
      </c>
      <c r="T126" s="2">
        <v>0.77452546296296299</v>
      </c>
      <c r="U126" s="103">
        <v>6.8000000000001037</v>
      </c>
      <c r="V126" s="104">
        <v>42.316666666666677</v>
      </c>
      <c r="W126" s="105"/>
      <c r="X126" s="112"/>
      <c r="Y126" s="264"/>
      <c r="Z126" s="265"/>
      <c r="AA126" s="110">
        <f t="shared" si="49"/>
        <v>-489.16896415911833</v>
      </c>
      <c r="AB126" s="102">
        <f t="shared" si="50"/>
        <v>0.86411973217802274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2348</v>
      </c>
      <c r="G127" s="94">
        <f t="shared" si="51"/>
        <v>70087.8</v>
      </c>
      <c r="H127" s="95"/>
      <c r="I127" s="96">
        <v>17</v>
      </c>
      <c r="J127" s="97">
        <v>3600</v>
      </c>
      <c r="K127" s="98">
        <f t="shared" si="30"/>
        <v>211.76470588235293</v>
      </c>
      <c r="L127" s="99">
        <v>17</v>
      </c>
      <c r="M127" s="97">
        <f>F127/V127*60</f>
        <v>3111.0783952889255</v>
      </c>
      <c r="N127" s="98">
        <f t="shared" si="45"/>
        <v>183.00461148758384</v>
      </c>
      <c r="O127" s="100">
        <f t="shared" si="46"/>
        <v>0</v>
      </c>
      <c r="P127" s="101">
        <f t="shared" si="47"/>
        <v>-28.760094394769084</v>
      </c>
      <c r="Q127" s="102">
        <f t="shared" si="48"/>
        <v>0.86418844313581267</v>
      </c>
      <c r="R127" s="272"/>
      <c r="S127" s="1">
        <v>0.77777777777777779</v>
      </c>
      <c r="T127" s="2">
        <v>0.80922453703703701</v>
      </c>
      <c r="U127" s="103">
        <v>4.6833333333333194</v>
      </c>
      <c r="V127" s="104">
        <v>45.283333333333275</v>
      </c>
      <c r="W127" s="105"/>
      <c r="X127" s="106"/>
      <c r="Y127" s="264"/>
      <c r="Z127" s="265"/>
      <c r="AA127" s="110">
        <f t="shared" si="49"/>
        <v>-488.92160471107445</v>
      </c>
      <c r="AB127" s="102">
        <f t="shared" si="50"/>
        <v>0.86418844313581267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3253</v>
      </c>
      <c r="G128" s="94">
        <f t="shared" si="51"/>
        <v>92938.21</v>
      </c>
      <c r="H128" s="112"/>
      <c r="I128" s="96">
        <v>12</v>
      </c>
      <c r="J128" s="97">
        <v>3600</v>
      </c>
      <c r="K128" s="98">
        <f t="shared" si="30"/>
        <v>300</v>
      </c>
      <c r="L128" s="113">
        <v>12</v>
      </c>
      <c r="M128" s="97">
        <f>F128/V128*60</f>
        <v>3103.0206677265542</v>
      </c>
      <c r="N128" s="98">
        <f t="shared" si="45"/>
        <v>258.58505564387951</v>
      </c>
      <c r="O128" s="100">
        <f t="shared" si="46"/>
        <v>0</v>
      </c>
      <c r="P128" s="101">
        <f t="shared" si="47"/>
        <v>-41.414944356120486</v>
      </c>
      <c r="Q128" s="102">
        <f t="shared" si="48"/>
        <v>0.86195018547959834</v>
      </c>
      <c r="R128" s="272"/>
      <c r="S128" s="1">
        <v>0.8132638888888889</v>
      </c>
      <c r="T128" s="2">
        <v>0.8569444444444444</v>
      </c>
      <c r="U128" s="103">
        <v>5.8166666666667233</v>
      </c>
      <c r="V128" s="104">
        <v>62.89999999999992</v>
      </c>
      <c r="W128" s="105"/>
      <c r="X128" s="106"/>
      <c r="Y128" s="264"/>
      <c r="Z128" s="265"/>
      <c r="AA128" s="110">
        <f t="shared" si="49"/>
        <v>-496.97933227344583</v>
      </c>
      <c r="AB128" s="102">
        <f t="shared" si="50"/>
        <v>0.86195018547959834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2">AVERAGE(I124:I139)</f>
        <v>12.6</v>
      </c>
      <c r="J140" s="137">
        <f t="shared" si="52"/>
        <v>3600</v>
      </c>
      <c r="K140" s="138">
        <f t="shared" ref="K140" si="53">J140/I140</f>
        <v>285.71428571428572</v>
      </c>
      <c r="L140" s="136">
        <f t="shared" ref="L140:M140" si="54">AVERAGE(L124:L139)</f>
        <v>12.6</v>
      </c>
      <c r="M140" s="137">
        <f t="shared" si="54"/>
        <v>3128.2668495830339</v>
      </c>
      <c r="N140" s="138">
        <f>M140/L140</f>
        <v>248.2751467923043</v>
      </c>
      <c r="O140" s="139">
        <f>L140-I140</f>
        <v>0</v>
      </c>
      <c r="P140" s="140">
        <f>N140-K140</f>
        <v>-37.439138921981424</v>
      </c>
      <c r="Q140" s="141">
        <f>N140/K140</f>
        <v>0.86896301377306506</v>
      </c>
      <c r="R140" s="273"/>
      <c r="S140" s="142">
        <f>S124</f>
        <v>0.70843750000000005</v>
      </c>
      <c r="T140" s="143">
        <f>INDEX(T124:T139,COUNTA(T124:T139))</f>
        <v>0.8569444444444444</v>
      </c>
      <c r="U140" s="144"/>
      <c r="V140" s="155"/>
      <c r="W140" s="134"/>
      <c r="X140" s="138"/>
      <c r="Y140" s="260"/>
      <c r="Z140" s="261"/>
      <c r="AA140" s="156">
        <f>M140-J140</f>
        <v>-471.73315041696605</v>
      </c>
      <c r="AB140" s="141">
        <f>M140/J140</f>
        <v>0.86896301377306495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125</v>
      </c>
      <c r="D141" s="270"/>
      <c r="E141" s="157">
        <v>17.89</v>
      </c>
      <c r="F141" s="86">
        <v>6039</v>
      </c>
      <c r="G141" s="158">
        <f t="shared" ref="G141:G143" si="55">E141*F141</f>
        <v>108037.71</v>
      </c>
      <c r="H141" s="159"/>
      <c r="I141" s="160">
        <v>4</v>
      </c>
      <c r="J141" s="161">
        <v>3300</v>
      </c>
      <c r="K141" s="162">
        <f>J141/I141</f>
        <v>825</v>
      </c>
      <c r="L141" s="163">
        <v>4</v>
      </c>
      <c r="M141" s="161">
        <f>F141/V141*60</f>
        <v>2935.9081701553027</v>
      </c>
      <c r="N141" s="162">
        <f>M141/L141</f>
        <v>733.97704253882569</v>
      </c>
      <c r="O141" s="164">
        <f>L141-I141</f>
        <v>0</v>
      </c>
      <c r="P141" s="165">
        <f>N141-K141</f>
        <v>-91.022957461174315</v>
      </c>
      <c r="Q141" s="151">
        <f>N141/K141</f>
        <v>0.88966914247130391</v>
      </c>
      <c r="R141" s="271">
        <f>Q157</f>
        <v>0.88570460302073906</v>
      </c>
      <c r="S141" s="166">
        <v>0.70833333333333337</v>
      </c>
      <c r="T141" s="167">
        <v>0.79403935185185182</v>
      </c>
      <c r="U141" s="168"/>
      <c r="V141" s="169">
        <v>123.41666666666656</v>
      </c>
      <c r="W141" s="172"/>
      <c r="X141" s="150"/>
      <c r="Y141" s="274"/>
      <c r="Z141" s="275"/>
      <c r="AA141" s="108">
        <f>M141-J141</f>
        <v>-364.09182984469726</v>
      </c>
      <c r="AB141" s="151">
        <f>M141/J141</f>
        <v>0.88966914247130391</v>
      </c>
      <c r="AC141" s="276">
        <f>AB157</f>
        <v>0.88570460302073895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3500</v>
      </c>
      <c r="G142" s="94">
        <f t="shared" si="55"/>
        <v>58450</v>
      </c>
      <c r="H142" s="95"/>
      <c r="I142" s="96">
        <v>3</v>
      </c>
      <c r="J142" s="97">
        <v>3300</v>
      </c>
      <c r="K142" s="98">
        <f t="shared" ref="K142:K143" si="56">J142/I142</f>
        <v>1100</v>
      </c>
      <c r="L142" s="99">
        <v>3</v>
      </c>
      <c r="M142" s="97">
        <f>F142/V142*60</f>
        <v>2933.6437718277048</v>
      </c>
      <c r="N142" s="98">
        <f>M142/L142</f>
        <v>977.88125727590159</v>
      </c>
      <c r="O142" s="100">
        <f>L142-I142</f>
        <v>0</v>
      </c>
      <c r="P142" s="101">
        <f>N142-K142</f>
        <v>-122.11874272409841</v>
      </c>
      <c r="Q142" s="102">
        <f>N142/K142</f>
        <v>0.88898296115991049</v>
      </c>
      <c r="R142" s="272"/>
      <c r="S142" s="1">
        <v>0.79820601851851847</v>
      </c>
      <c r="T142" s="2">
        <v>0.84791666666666665</v>
      </c>
      <c r="U142" s="103">
        <v>5.9999999999999787</v>
      </c>
      <c r="V142" s="104">
        <v>71.583333333333385</v>
      </c>
      <c r="W142" s="105"/>
      <c r="X142" s="106"/>
      <c r="Y142" s="264"/>
      <c r="Z142" s="265"/>
      <c r="AA142" s="110">
        <f>M142-J142</f>
        <v>-366.35622817229523</v>
      </c>
      <c r="AB142" s="102">
        <f>M142/J142</f>
        <v>0.88898296115991049</v>
      </c>
      <c r="AC142" s="277"/>
    </row>
    <row r="143" spans="1:29" ht="15.75" customHeight="1">
      <c r="A143" s="280"/>
      <c r="B143" s="91" t="s">
        <v>110</v>
      </c>
      <c r="C143" s="262" t="s">
        <v>216</v>
      </c>
      <c r="D143" s="263"/>
      <c r="E143" s="92">
        <v>22.21</v>
      </c>
      <c r="F143" s="93">
        <v>2819</v>
      </c>
      <c r="G143" s="94">
        <f t="shared" si="55"/>
        <v>62609.990000000005</v>
      </c>
      <c r="H143" s="95"/>
      <c r="I143" s="96">
        <v>4</v>
      </c>
      <c r="J143" s="97">
        <v>3000</v>
      </c>
      <c r="K143" s="98">
        <f t="shared" si="56"/>
        <v>750</v>
      </c>
      <c r="L143" s="99">
        <v>4</v>
      </c>
      <c r="M143" s="97">
        <f>F143/V143*60</f>
        <v>2633.2122470160866</v>
      </c>
      <c r="N143" s="98">
        <f>M143/L143</f>
        <v>658.30306175402166</v>
      </c>
      <c r="O143" s="100">
        <f>L143-I143</f>
        <v>0</v>
      </c>
      <c r="P143" s="101">
        <f>N143-K143</f>
        <v>-91.696938245978345</v>
      </c>
      <c r="Q143" s="102">
        <f>N143/K143</f>
        <v>0.8777374156720289</v>
      </c>
      <c r="R143" s="272"/>
      <c r="S143" s="1">
        <v>0.8520833333333333</v>
      </c>
      <c r="T143" s="2">
        <v>0.8966898148148148</v>
      </c>
      <c r="U143" s="103">
        <v>5.9999999999999787</v>
      </c>
      <c r="V143" s="104">
        <v>64.233333333333348</v>
      </c>
      <c r="W143" s="105"/>
      <c r="X143" s="106"/>
      <c r="Y143" s="264"/>
      <c r="Z143" s="265"/>
      <c r="AA143" s="110">
        <f>M143-J143</f>
        <v>-366.78775298391338</v>
      </c>
      <c r="AB143" s="102">
        <f>M143/J143</f>
        <v>0.8777374156720289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57">AVERAGE(I141:I156)</f>
        <v>3.6666666666666665</v>
      </c>
      <c r="J157" s="137">
        <f t="shared" si="57"/>
        <v>3200</v>
      </c>
      <c r="K157" s="138">
        <f t="shared" ref="K157" si="58">J157/I157</f>
        <v>872.72727272727275</v>
      </c>
      <c r="L157" s="136">
        <f t="shared" ref="L157:M157" si="59">AVERAGE(L141:L156)</f>
        <v>3.6666666666666665</v>
      </c>
      <c r="M157" s="137">
        <f t="shared" si="59"/>
        <v>2834.2547296663647</v>
      </c>
      <c r="N157" s="138">
        <f>M157/L157</f>
        <v>772.97856263628137</v>
      </c>
      <c r="O157" s="139">
        <f>L157-I157</f>
        <v>0</v>
      </c>
      <c r="P157" s="140">
        <f>N157-K157</f>
        <v>-99.748710090991381</v>
      </c>
      <c r="Q157" s="141">
        <f>N157/K157</f>
        <v>0.88570460302073906</v>
      </c>
      <c r="R157" s="273"/>
      <c r="S157" s="142">
        <f>S141</f>
        <v>0.70833333333333337</v>
      </c>
      <c r="T157" s="143">
        <f>INDEX(T141:T156,COUNTA(T141:T156))</f>
        <v>0.8966898148148148</v>
      </c>
      <c r="U157" s="144"/>
      <c r="V157" s="155"/>
      <c r="W157" s="88"/>
      <c r="X157" s="90"/>
      <c r="Y157" s="260"/>
      <c r="Z157" s="261"/>
      <c r="AA157" s="156">
        <f>M157-J157</f>
        <v>-365.74527033363529</v>
      </c>
      <c r="AB157" s="141">
        <f>M157/J157</f>
        <v>0.88570460302073895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2034</v>
      </c>
      <c r="G158" s="158">
        <f t="shared" ref="G158:G160" si="60">E158*F158</f>
        <v>45317.520000000004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2933.6538461538389</v>
      </c>
      <c r="N158" s="162">
        <f>M158/L158</f>
        <v>586.73076923076781</v>
      </c>
      <c r="O158" s="164">
        <f>L158-I158</f>
        <v>0</v>
      </c>
      <c r="P158" s="165">
        <f>N158-K158</f>
        <v>-73.269230769232195</v>
      </c>
      <c r="Q158" s="151">
        <f>N158/K158</f>
        <v>0.88898601398601185</v>
      </c>
      <c r="R158" s="271">
        <f>Q174</f>
        <v>0.88914765338808421</v>
      </c>
      <c r="S158" s="166">
        <v>0.70861111111111108</v>
      </c>
      <c r="T158" s="167">
        <v>0.73750000000000004</v>
      </c>
      <c r="U158" s="168"/>
      <c r="V158" s="169">
        <v>41.600000000000108</v>
      </c>
      <c r="W158" s="172"/>
      <c r="X158" s="150"/>
      <c r="Y158" s="274"/>
      <c r="Z158" s="275"/>
      <c r="AA158" s="108">
        <f>M158-J158</f>
        <v>-366.34615384616109</v>
      </c>
      <c r="AB158" s="151">
        <f>M158/J158</f>
        <v>0.88898601398601185</v>
      </c>
      <c r="AC158" s="276">
        <f>AB174</f>
        <v>0.8891476533880841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1381</v>
      </c>
      <c r="G159" s="94">
        <f t="shared" si="60"/>
        <v>25106.579999999998</v>
      </c>
      <c r="H159" s="95"/>
      <c r="I159" s="96">
        <v>4</v>
      </c>
      <c r="J159" s="97">
        <v>3300</v>
      </c>
      <c r="K159" s="98">
        <f t="shared" ref="K159:K197" si="61">J159/I159</f>
        <v>825</v>
      </c>
      <c r="L159" s="99">
        <v>4</v>
      </c>
      <c r="M159" s="97">
        <f>F159/V159*60</f>
        <v>2933.0973451327495</v>
      </c>
      <c r="N159" s="98">
        <f>M159/L159</f>
        <v>733.27433628318738</v>
      </c>
      <c r="O159" s="100">
        <f>L159-I159</f>
        <v>0</v>
      </c>
      <c r="P159" s="101">
        <f>N159-K159</f>
        <v>-91.725663716812619</v>
      </c>
      <c r="Q159" s="102">
        <f>N159/K159</f>
        <v>0.8888173773129544</v>
      </c>
      <c r="R159" s="272"/>
      <c r="S159" s="1">
        <v>0.74097222222222225</v>
      </c>
      <c r="T159" s="2">
        <v>0.76059027777777777</v>
      </c>
      <c r="U159" s="103">
        <v>4.9999999999999822</v>
      </c>
      <c r="V159" s="104">
        <v>28.24999999999994</v>
      </c>
      <c r="W159" s="105"/>
      <c r="X159" s="106"/>
      <c r="Y159" s="264"/>
      <c r="Z159" s="265"/>
      <c r="AA159" s="110">
        <f>M159-J159</f>
        <v>-366.90265486725048</v>
      </c>
      <c r="AB159" s="102">
        <f>M159/J159</f>
        <v>0.8888173773129544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9437</v>
      </c>
      <c r="G160" s="94">
        <f t="shared" si="60"/>
        <v>157220.42000000001</v>
      </c>
      <c r="H160" s="95"/>
      <c r="I160" s="96">
        <v>4</v>
      </c>
      <c r="J160" s="97">
        <v>3300</v>
      </c>
      <c r="K160" s="98">
        <f t="shared" si="61"/>
        <v>825</v>
      </c>
      <c r="L160" s="99">
        <v>4</v>
      </c>
      <c r="M160" s="97">
        <f>F160/V160*60</f>
        <v>2935.8105772554436</v>
      </c>
      <c r="N160" s="98">
        <f>M160/L160</f>
        <v>733.9526443138609</v>
      </c>
      <c r="O160" s="100">
        <f>L160-I160</f>
        <v>0</v>
      </c>
      <c r="P160" s="101">
        <f>N160-K160</f>
        <v>-91.047355686139099</v>
      </c>
      <c r="Q160" s="102">
        <f>N160/K160</f>
        <v>0.88963956886528595</v>
      </c>
      <c r="R160" s="272"/>
      <c r="S160" s="1">
        <v>0.76467592592592593</v>
      </c>
      <c r="T160" s="2">
        <v>0.89861111111111114</v>
      </c>
      <c r="U160" s="103">
        <v>5.8833333333333471</v>
      </c>
      <c r="V160" s="104">
        <v>192.8666666666667</v>
      </c>
      <c r="W160" s="105"/>
      <c r="X160" s="106"/>
      <c r="Y160" s="264"/>
      <c r="Z160" s="265"/>
      <c r="AA160" s="110">
        <f>M160-J160</f>
        <v>-364.1894227445564</v>
      </c>
      <c r="AB160" s="102">
        <f>M160/J160</f>
        <v>0.88963956886528595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62">AVERAGE(I158:I173)</f>
        <v>4.333333333333333</v>
      </c>
      <c r="J174" s="137">
        <f t="shared" si="62"/>
        <v>3300</v>
      </c>
      <c r="K174" s="138">
        <f t="shared" ref="K174" si="63">J174/I174</f>
        <v>761.53846153846155</v>
      </c>
      <c r="L174" s="136">
        <f t="shared" ref="L174:M174" si="64">AVERAGE(L158:L173)</f>
        <v>4.333333333333333</v>
      </c>
      <c r="M174" s="137">
        <f t="shared" si="64"/>
        <v>2934.1872561806777</v>
      </c>
      <c r="N174" s="138">
        <f>M174/L174</f>
        <v>677.12013604169488</v>
      </c>
      <c r="O174" s="139">
        <f>L174-I174</f>
        <v>0</v>
      </c>
      <c r="P174" s="140">
        <f>N174-K174</f>
        <v>-84.41832549676667</v>
      </c>
      <c r="Q174" s="141">
        <f>N174/K174</f>
        <v>0.88914765338808421</v>
      </c>
      <c r="R174" s="273"/>
      <c r="S174" s="142">
        <f>S158</f>
        <v>0.70861111111111108</v>
      </c>
      <c r="T174" s="143">
        <f>INDEX(T158:T173,COUNTA(T158:T173))</f>
        <v>0.89861111111111114</v>
      </c>
      <c r="U174" s="144"/>
      <c r="V174" s="155"/>
      <c r="W174" s="88"/>
      <c r="X174" s="90"/>
      <c r="Y174" s="260"/>
      <c r="Z174" s="261"/>
      <c r="AA174" s="156">
        <f>M174-J174</f>
        <v>-365.81274381932235</v>
      </c>
      <c r="AB174" s="141">
        <f>M174/J174</f>
        <v>0.8891476533880841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1333</v>
      </c>
      <c r="G175" s="158">
        <f t="shared" ref="G175:G178" si="65">E175*F175</f>
        <v>18701.989999999998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2671.9376391982237</v>
      </c>
      <c r="N175" s="162">
        <f>M175/L175</f>
        <v>890.64587973274126</v>
      </c>
      <c r="O175" s="164">
        <f>L175-I175</f>
        <v>0</v>
      </c>
      <c r="P175" s="165">
        <f>N175-K175</f>
        <v>-109.35412026725874</v>
      </c>
      <c r="Q175" s="151">
        <f>N175/K175</f>
        <v>0.89064587973274123</v>
      </c>
      <c r="R175" s="271">
        <f>Q191</f>
        <v>0.88211439947397297</v>
      </c>
      <c r="S175" s="166">
        <v>0.70837962962962964</v>
      </c>
      <c r="T175" s="167">
        <v>0.72916666666666663</v>
      </c>
      <c r="U175" s="168"/>
      <c r="V175" s="169">
        <v>29.93333333333327</v>
      </c>
      <c r="W175" s="172"/>
      <c r="X175" s="150"/>
      <c r="Y175" s="274"/>
      <c r="Z175" s="275"/>
      <c r="AA175" s="108">
        <f>M175-J175</f>
        <v>-328.06236080177632</v>
      </c>
      <c r="AB175" s="151">
        <f>M175/J175</f>
        <v>0.89064587973274123</v>
      </c>
      <c r="AC175" s="276">
        <f>AB191</f>
        <v>0.88211439947397308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2351</v>
      </c>
      <c r="G176" s="94">
        <f t="shared" si="65"/>
        <v>42741.18</v>
      </c>
      <c r="H176" s="95"/>
      <c r="I176" s="96">
        <v>4</v>
      </c>
      <c r="J176" s="97">
        <v>3000</v>
      </c>
      <c r="K176" s="98">
        <f t="shared" si="61"/>
        <v>750</v>
      </c>
      <c r="L176" s="99">
        <v>4</v>
      </c>
      <c r="M176" s="97">
        <f>F176/V176*60</f>
        <v>2670.7478699905305</v>
      </c>
      <c r="N176" s="98">
        <f>M176/L176</f>
        <v>667.68696749763262</v>
      </c>
      <c r="O176" s="100">
        <f>L176-I176</f>
        <v>0</v>
      </c>
      <c r="P176" s="101">
        <f>N176-K176</f>
        <v>-82.313032502367378</v>
      </c>
      <c r="Q176" s="102">
        <f>N176/K176</f>
        <v>0.8902492899968435</v>
      </c>
      <c r="R176" s="272"/>
      <c r="S176" s="1">
        <v>0.74040509259259257</v>
      </c>
      <c r="T176" s="2">
        <v>0.77708333333333335</v>
      </c>
      <c r="U176" s="103">
        <v>16.183333333333358</v>
      </c>
      <c r="V176" s="104">
        <v>52.81666666666672</v>
      </c>
      <c r="W176" s="105"/>
      <c r="X176" s="106"/>
      <c r="Y176" s="264"/>
      <c r="Z176" s="265"/>
      <c r="AA176" s="110">
        <f>M176-J176</f>
        <v>-329.25213000946951</v>
      </c>
      <c r="AB176" s="102">
        <f>M176/J176</f>
        <v>0.8902492899968435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5633</v>
      </c>
      <c r="G177" s="94">
        <f t="shared" si="65"/>
        <v>80439.239999999991</v>
      </c>
      <c r="H177" s="95">
        <v>2</v>
      </c>
      <c r="I177" s="96">
        <v>3</v>
      </c>
      <c r="J177" s="97">
        <v>3600</v>
      </c>
      <c r="K177" s="98">
        <f t="shared" si="61"/>
        <v>1200</v>
      </c>
      <c r="L177" s="99">
        <v>3</v>
      </c>
      <c r="M177" s="97">
        <f>F177/V177*60</f>
        <v>3100.2598990979964</v>
      </c>
      <c r="N177" s="98">
        <f>M177/L177</f>
        <v>1033.4199663659988</v>
      </c>
      <c r="O177" s="100">
        <f>L177-I177</f>
        <v>0</v>
      </c>
      <c r="P177" s="101">
        <f>N177-K177</f>
        <v>-166.58003363400121</v>
      </c>
      <c r="Q177" s="102">
        <f>N177/K177</f>
        <v>0.86118330530499898</v>
      </c>
      <c r="R177" s="272"/>
      <c r="S177" s="1">
        <v>0.78819444444444442</v>
      </c>
      <c r="T177" s="2">
        <v>0.86390046296296297</v>
      </c>
      <c r="U177" s="103">
        <v>15.999999999999943</v>
      </c>
      <c r="V177" s="104">
        <v>109.01666666666671</v>
      </c>
      <c r="W177" s="105">
        <v>0.86390046296296297</v>
      </c>
      <c r="X177" s="106">
        <v>0.91547453703703707</v>
      </c>
      <c r="Y177" s="264"/>
      <c r="Z177" s="265"/>
      <c r="AA177" s="110">
        <f>M177-J177</f>
        <v>-499.74010090200363</v>
      </c>
      <c r="AB177" s="102">
        <f>M177/J177</f>
        <v>0.86118330530499898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8047</v>
      </c>
      <c r="G178" s="94">
        <f t="shared" si="65"/>
        <v>112899.40999999999</v>
      </c>
      <c r="H178" s="95"/>
      <c r="I178" s="96">
        <v>3</v>
      </c>
      <c r="J178" s="97">
        <v>3000</v>
      </c>
      <c r="K178" s="98">
        <f t="shared" si="61"/>
        <v>1000</v>
      </c>
      <c r="L178" s="99">
        <v>3</v>
      </c>
      <c r="M178" s="97">
        <f>F178/V178*60</f>
        <v>2671.6960250853103</v>
      </c>
      <c r="N178" s="98">
        <f>M178/L178</f>
        <v>890.56534169510348</v>
      </c>
      <c r="O178" s="100">
        <f>L178-I178</f>
        <v>0</v>
      </c>
      <c r="P178" s="101">
        <f>N178-K178</f>
        <v>-109.43465830489652</v>
      </c>
      <c r="Q178" s="102">
        <f>N178/K178</f>
        <v>0.89056534169510349</v>
      </c>
      <c r="R178" s="272"/>
      <c r="S178" s="1">
        <v>0.91547453703703707</v>
      </c>
      <c r="T178" s="2">
        <v>1.0409722222222222</v>
      </c>
      <c r="U178" s="103">
        <v>74.266666666666708</v>
      </c>
      <c r="V178" s="104">
        <v>180.71666666666655</v>
      </c>
      <c r="W178" s="105"/>
      <c r="X178" s="106"/>
      <c r="Y178" s="264"/>
      <c r="Z178" s="265"/>
      <c r="AA178" s="110">
        <f>M178-J178</f>
        <v>-328.30397491468966</v>
      </c>
      <c r="AB178" s="102">
        <f>M178/J178</f>
        <v>0.89056534169510349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66">AVERAGE(I175:I190)</f>
        <v>3.25</v>
      </c>
      <c r="J191" s="137">
        <f t="shared" si="66"/>
        <v>3150</v>
      </c>
      <c r="K191" s="138">
        <f t="shared" ref="K191" si="67">J191/I191</f>
        <v>969.23076923076928</v>
      </c>
      <c r="L191" s="136">
        <f t="shared" ref="L191:M191" si="68">AVERAGE(L175:L190)</f>
        <v>3.25</v>
      </c>
      <c r="M191" s="137">
        <f t="shared" si="68"/>
        <v>2778.6603583430151</v>
      </c>
      <c r="N191" s="138">
        <f t="shared" ref="N191:N197" si="69">M191/L191</f>
        <v>854.97241795169691</v>
      </c>
      <c r="O191" s="139">
        <f t="shared" ref="O191:O197" si="70">L191-I191</f>
        <v>0</v>
      </c>
      <c r="P191" s="140">
        <f t="shared" ref="P191:P197" si="71">N191-K191</f>
        <v>-114.25835127907237</v>
      </c>
      <c r="Q191" s="141">
        <f t="shared" ref="Q191:Q197" si="72">N191/K191</f>
        <v>0.88211439947397297</v>
      </c>
      <c r="R191" s="273"/>
      <c r="S191" s="142">
        <f>S175</f>
        <v>0.70837962962962964</v>
      </c>
      <c r="T191" s="143">
        <f>INDEX(T175:T190,COUNTA(T175:T190))</f>
        <v>1.0409722222222222</v>
      </c>
      <c r="U191" s="144"/>
      <c r="V191" s="155"/>
      <c r="W191" s="88"/>
      <c r="X191" s="90"/>
      <c r="Y191" s="260"/>
      <c r="Z191" s="261"/>
      <c r="AA191" s="156">
        <f t="shared" ref="AA191:AA197" si="73">M191-J191</f>
        <v>-371.3396416569849</v>
      </c>
      <c r="AB191" s="141">
        <f t="shared" ref="AB191:AB197" si="74">M191/J191</f>
        <v>0.88211439947397308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632</v>
      </c>
      <c r="G192" s="158">
        <f t="shared" ref="G192:G197" si="75">E192*F192</f>
        <v>11489.76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76">F192/V192*60</f>
        <v>3103.9563437926486</v>
      </c>
      <c r="N192" s="162">
        <f t="shared" si="69"/>
        <v>1034.6521145975496</v>
      </c>
      <c r="O192" s="164">
        <f t="shared" si="70"/>
        <v>0</v>
      </c>
      <c r="P192" s="165">
        <f t="shared" si="71"/>
        <v>-165.3478854024504</v>
      </c>
      <c r="Q192" s="151">
        <f t="shared" si="72"/>
        <v>0.86221009549795802</v>
      </c>
      <c r="R192" s="271">
        <f>Q208</f>
        <v>0.86758975475128874</v>
      </c>
      <c r="S192" s="166">
        <v>0.70833333333333337</v>
      </c>
      <c r="T192" s="167">
        <v>0.71681712962962962</v>
      </c>
      <c r="U192" s="168"/>
      <c r="V192" s="169">
        <v>12.216666666666605</v>
      </c>
      <c r="W192" s="167"/>
      <c r="X192" s="170"/>
      <c r="Y192" s="274"/>
      <c r="Z192" s="275"/>
      <c r="AA192" s="173">
        <f t="shared" si="73"/>
        <v>-496.04365620735143</v>
      </c>
      <c r="AB192" s="151">
        <f t="shared" si="74"/>
        <v>0.86221009549795791</v>
      </c>
      <c r="AC192" s="276">
        <f>AB208</f>
        <v>0.86758975475128874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1891</v>
      </c>
      <c r="G193" s="94">
        <f t="shared" si="75"/>
        <v>34378.379999999997</v>
      </c>
      <c r="H193" s="95"/>
      <c r="I193" s="96">
        <v>3</v>
      </c>
      <c r="J193" s="97">
        <v>3600</v>
      </c>
      <c r="K193" s="98">
        <f t="shared" si="61"/>
        <v>1200</v>
      </c>
      <c r="L193" s="99">
        <v>3</v>
      </c>
      <c r="M193" s="97">
        <f t="shared" si="76"/>
        <v>3101.4123006833702</v>
      </c>
      <c r="N193" s="98">
        <f t="shared" si="69"/>
        <v>1033.8041002277901</v>
      </c>
      <c r="O193" s="100">
        <f t="shared" si="70"/>
        <v>0</v>
      </c>
      <c r="P193" s="101">
        <f t="shared" si="71"/>
        <v>-166.19589977220994</v>
      </c>
      <c r="Q193" s="102">
        <f t="shared" si="72"/>
        <v>0.86150341685649168</v>
      </c>
      <c r="R193" s="272"/>
      <c r="S193" s="1">
        <v>0.72737268518518516</v>
      </c>
      <c r="T193" s="2">
        <v>0.75277777777777777</v>
      </c>
      <c r="U193" s="103">
        <v>15.199999999999978</v>
      </c>
      <c r="V193" s="104">
        <v>36.58333333333335</v>
      </c>
      <c r="W193" s="105"/>
      <c r="X193" s="112"/>
      <c r="Y193" s="264"/>
      <c r="Z193" s="265"/>
      <c r="AA193" s="174">
        <f t="shared" si="73"/>
        <v>-498.58769931662982</v>
      </c>
      <c r="AB193" s="102">
        <f t="shared" si="74"/>
        <v>0.86150341685649168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3002</v>
      </c>
      <c r="G194" s="94">
        <f t="shared" si="75"/>
        <v>74509.64</v>
      </c>
      <c r="H194" s="95"/>
      <c r="I194" s="96">
        <v>4</v>
      </c>
      <c r="J194" s="97">
        <v>3300</v>
      </c>
      <c r="K194" s="98">
        <f t="shared" si="61"/>
        <v>825</v>
      </c>
      <c r="L194" s="99">
        <v>4</v>
      </c>
      <c r="M194" s="97">
        <f t="shared" si="76"/>
        <v>2904.3805428648188</v>
      </c>
      <c r="N194" s="98">
        <f t="shared" si="69"/>
        <v>726.09513571620471</v>
      </c>
      <c r="O194" s="100">
        <f t="shared" si="70"/>
        <v>0</v>
      </c>
      <c r="P194" s="101">
        <f t="shared" si="71"/>
        <v>-98.904864283795291</v>
      </c>
      <c r="Q194" s="102">
        <f t="shared" si="72"/>
        <v>0.8801153160196421</v>
      </c>
      <c r="R194" s="272"/>
      <c r="S194" s="1">
        <v>0.7631944444444444</v>
      </c>
      <c r="T194" s="2">
        <v>0.80626157407407406</v>
      </c>
      <c r="U194" s="103">
        <v>14.999999999999947</v>
      </c>
      <c r="V194" s="104">
        <v>62.016666666666715</v>
      </c>
      <c r="W194" s="105"/>
      <c r="X194" s="112"/>
      <c r="Y194" s="264"/>
      <c r="Z194" s="265"/>
      <c r="AA194" s="174">
        <f t="shared" si="73"/>
        <v>-395.61945713518116</v>
      </c>
      <c r="AB194" s="102">
        <f t="shared" si="74"/>
        <v>0.8801153160196421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2555</v>
      </c>
      <c r="G195" s="94">
        <f t="shared" si="75"/>
        <v>63951.65</v>
      </c>
      <c r="H195" s="95"/>
      <c r="I195" s="96">
        <v>4</v>
      </c>
      <c r="J195" s="97">
        <v>3300</v>
      </c>
      <c r="K195" s="98">
        <f t="shared" si="61"/>
        <v>825</v>
      </c>
      <c r="L195" s="99">
        <v>4</v>
      </c>
      <c r="M195" s="97">
        <f t="shared" si="76"/>
        <v>2907.0796460176998</v>
      </c>
      <c r="N195" s="98">
        <f t="shared" si="69"/>
        <v>726.76991150442495</v>
      </c>
      <c r="O195" s="100">
        <f t="shared" si="70"/>
        <v>0</v>
      </c>
      <c r="P195" s="101">
        <f t="shared" si="71"/>
        <v>-98.230088495575046</v>
      </c>
      <c r="Q195" s="102">
        <f t="shared" si="72"/>
        <v>0.88093322606596969</v>
      </c>
      <c r="R195" s="272"/>
      <c r="S195" s="1">
        <v>0.81685185185185183</v>
      </c>
      <c r="T195" s="2">
        <v>0.85347222222222219</v>
      </c>
      <c r="U195" s="103">
        <v>15.249999999999986</v>
      </c>
      <c r="V195" s="104">
        <v>52.73333333333332</v>
      </c>
      <c r="W195" s="105">
        <v>0.85347222222222219</v>
      </c>
      <c r="X195" s="106">
        <v>0.90555555555555534</v>
      </c>
      <c r="Y195" s="264"/>
      <c r="Z195" s="265"/>
      <c r="AA195" s="174">
        <f t="shared" si="73"/>
        <v>-392.92035398230018</v>
      </c>
      <c r="AB195" s="102">
        <f t="shared" si="74"/>
        <v>0.88093322606596969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3589</v>
      </c>
      <c r="G196" s="94">
        <f t="shared" si="75"/>
        <v>65248.02</v>
      </c>
      <c r="H196" s="112"/>
      <c r="I196" s="96">
        <v>3</v>
      </c>
      <c r="J196" s="97">
        <v>3600</v>
      </c>
      <c r="K196" s="98">
        <f t="shared" si="61"/>
        <v>1200</v>
      </c>
      <c r="L196" s="113">
        <v>3</v>
      </c>
      <c r="M196" s="97">
        <f t="shared" si="76"/>
        <v>3102.1368547418856</v>
      </c>
      <c r="N196" s="98">
        <f t="shared" si="69"/>
        <v>1034.0456182472951</v>
      </c>
      <c r="O196" s="100">
        <f t="shared" si="70"/>
        <v>0</v>
      </c>
      <c r="P196" s="101">
        <f t="shared" si="71"/>
        <v>-165.95438175270488</v>
      </c>
      <c r="Q196" s="102">
        <f t="shared" si="72"/>
        <v>0.86170468187274596</v>
      </c>
      <c r="R196" s="272"/>
      <c r="S196" s="1">
        <v>0.90555555555555534</v>
      </c>
      <c r="T196" s="2">
        <v>0.95376157407407403</v>
      </c>
      <c r="U196" s="103">
        <v>74.99999999999973</v>
      </c>
      <c r="V196" s="104">
        <v>69.416666666666913</v>
      </c>
      <c r="W196" s="105"/>
      <c r="X196" s="106"/>
      <c r="Y196" s="264"/>
      <c r="Z196" s="265"/>
      <c r="AA196" s="174">
        <f t="shared" si="73"/>
        <v>-497.8631452581144</v>
      </c>
      <c r="AB196" s="102">
        <f t="shared" si="74"/>
        <v>0.86170468187274596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5753</v>
      </c>
      <c r="G197" s="114">
        <f t="shared" si="75"/>
        <v>82152.84</v>
      </c>
      <c r="H197" s="115"/>
      <c r="I197" s="96">
        <v>3</v>
      </c>
      <c r="J197" s="97">
        <v>3600</v>
      </c>
      <c r="K197" s="98">
        <f t="shared" si="61"/>
        <v>1200</v>
      </c>
      <c r="L197" s="99">
        <v>3</v>
      </c>
      <c r="M197" s="97">
        <f t="shared" si="76"/>
        <v>3100.4191616766411</v>
      </c>
      <c r="N197" s="98">
        <f t="shared" si="69"/>
        <v>1033.4730538922138</v>
      </c>
      <c r="O197" s="100">
        <f t="shared" si="70"/>
        <v>0</v>
      </c>
      <c r="P197" s="101">
        <f t="shared" si="71"/>
        <v>-166.52694610778622</v>
      </c>
      <c r="Q197" s="102">
        <f t="shared" si="72"/>
        <v>0.86122754491017817</v>
      </c>
      <c r="R197" s="272"/>
      <c r="S197" s="1">
        <v>0.96388888888888868</v>
      </c>
      <c r="T197" s="2">
        <v>1.0412037037037036</v>
      </c>
      <c r="U197" s="103">
        <v>14.583333333333108</v>
      </c>
      <c r="V197" s="104">
        <v>111.33333333333353</v>
      </c>
      <c r="W197" s="105"/>
      <c r="X197" s="3"/>
      <c r="Y197" s="264"/>
      <c r="Z197" s="265"/>
      <c r="AA197" s="174">
        <f t="shared" si="73"/>
        <v>-499.58083832335888</v>
      </c>
      <c r="AB197" s="102">
        <f t="shared" si="74"/>
        <v>0.86122754491017806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77">AVERAGE(I192:I207)</f>
        <v>3.3333333333333335</v>
      </c>
      <c r="J208" s="137">
        <f t="shared" si="77"/>
        <v>3500</v>
      </c>
      <c r="K208" s="138">
        <f t="shared" ref="K208" si="78">J208/I208</f>
        <v>1050</v>
      </c>
      <c r="L208" s="136">
        <f t="shared" ref="L208:M208" si="79">AVERAGE(L192:L207)</f>
        <v>3.3333333333333335</v>
      </c>
      <c r="M208" s="137">
        <f t="shared" si="79"/>
        <v>3036.5641416295107</v>
      </c>
      <c r="N208" s="138">
        <f>M208/L208</f>
        <v>910.96924248885318</v>
      </c>
      <c r="O208" s="139">
        <f>L208-I208</f>
        <v>0</v>
      </c>
      <c r="P208" s="140">
        <f>N208-K208</f>
        <v>-139.03075751114682</v>
      </c>
      <c r="Q208" s="141">
        <f>N208/K208</f>
        <v>0.86758975475128874</v>
      </c>
      <c r="R208" s="273"/>
      <c r="S208" s="142">
        <f>S192</f>
        <v>0.70833333333333337</v>
      </c>
      <c r="T208" s="143">
        <f>INDEX(T192:T207,COUNTA(T192:T207))</f>
        <v>1.0412037037037036</v>
      </c>
      <c r="U208" s="144"/>
      <c r="V208" s="155"/>
      <c r="W208" s="134"/>
      <c r="X208" s="138"/>
      <c r="Y208" s="260"/>
      <c r="Z208" s="261"/>
      <c r="AA208" s="176">
        <f>M208-J208</f>
        <v>-463.43585837048931</v>
      </c>
      <c r="AB208" s="141">
        <f>M208/J208</f>
        <v>0.86758975475128874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4" type="noConversion"/>
  <conditionalFormatting sqref="O5:O208">
    <cfRule type="cellIs" dxfId="80" priority="1" operator="greaterThan">
      <formula>0</formula>
    </cfRule>
  </conditionalFormatting>
  <conditionalFormatting sqref="P5:P208 AA5:AA208">
    <cfRule type="cellIs" dxfId="79" priority="4" operator="lessThan">
      <formula>0</formula>
    </cfRule>
  </conditionalFormatting>
  <conditionalFormatting sqref="Q5:Q208 AB5:AB208">
    <cfRule type="cellIs" dxfId="78" priority="2" operator="greaterThan">
      <formula>1</formula>
    </cfRule>
    <cfRule type="cellIs" dxfId="77" priority="3" operator="lessThan">
      <formula>0.8</formula>
    </cfRule>
  </conditionalFormatting>
  <conditionalFormatting sqref="AC5:AC23 R5:R208 AC124:AC129">
    <cfRule type="cellIs" dxfId="76" priority="5" operator="lessThan">
      <formula>0.8</formula>
    </cfRule>
  </conditionalFormatting>
  <conditionalFormatting sqref="AC29:AC37">
    <cfRule type="cellIs" dxfId="75" priority="15" operator="lessThan">
      <formula>0.8</formula>
    </cfRule>
  </conditionalFormatting>
  <conditionalFormatting sqref="AC39:AC44">
    <cfRule type="cellIs" dxfId="74" priority="14" operator="lessThan">
      <formula>0.8</formula>
    </cfRule>
  </conditionalFormatting>
  <conditionalFormatting sqref="AC56:AC61">
    <cfRule type="cellIs" dxfId="73" priority="8" operator="lessThan">
      <formula>0.8</formula>
    </cfRule>
  </conditionalFormatting>
  <conditionalFormatting sqref="AC73">
    <cfRule type="cellIs" dxfId="72" priority="13" operator="lessThan">
      <formula>0.8</formula>
    </cfRule>
  </conditionalFormatting>
  <conditionalFormatting sqref="AC90">
    <cfRule type="cellIs" dxfId="71" priority="7" operator="lessThan">
      <formula>0.8</formula>
    </cfRule>
  </conditionalFormatting>
  <conditionalFormatting sqref="AC107:AC112">
    <cfRule type="cellIs" dxfId="70" priority="6" operator="lessThan">
      <formula>0.8</formula>
    </cfRule>
  </conditionalFormatting>
  <conditionalFormatting sqref="AC141">
    <cfRule type="cellIs" dxfId="69" priority="12" operator="lessThan">
      <formula>0.8</formula>
    </cfRule>
  </conditionalFormatting>
  <conditionalFormatting sqref="AC158">
    <cfRule type="cellIs" dxfId="68" priority="11" operator="lessThan">
      <formula>0.8</formula>
    </cfRule>
  </conditionalFormatting>
  <conditionalFormatting sqref="AC175">
    <cfRule type="cellIs" dxfId="67" priority="10" operator="lessThan">
      <formula>0.8</formula>
    </cfRule>
  </conditionalFormatting>
  <conditionalFormatting sqref="AC192:AC197">
    <cfRule type="cellIs" dxfId="66" priority="9" operator="lessThan">
      <formula>0.8</formula>
    </cfRule>
  </conditionalFormatting>
  <dataValidations count="1">
    <dataValidation type="list" allowBlank="1" showInputMessage="1" showErrorMessage="1" sqref="Y5:Z208" xr:uid="{BEC0997B-C40E-42F5-83ED-3862249ED0C3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3CE9-1465-407C-BBBA-E043760552A0}">
  <sheetPr codeName="工作表6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105710</v>
      </c>
      <c r="E1" s="76" t="s">
        <v>3</v>
      </c>
      <c r="F1" s="77">
        <f>SUM(G5:G157)</f>
        <v>5145533.6399999997</v>
      </c>
      <c r="G1" s="78" t="s">
        <v>73</v>
      </c>
      <c r="H1" s="79">
        <f>L21+L38+L55+L72+L89+L106+L123+L140+L157</f>
        <v>167.8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45963</v>
      </c>
      <c r="B2" s="323"/>
      <c r="C2" s="81" t="s">
        <v>34</v>
      </c>
      <c r="D2" s="82">
        <f>AVERAGE(N21,N38,N55,N72,N89,N106,N123,N140,N157)</f>
        <v>155.83003896078554</v>
      </c>
      <c r="E2" s="82" t="s">
        <v>80</v>
      </c>
      <c r="F2" s="83">
        <f>F1/D1</f>
        <v>48.675940213792451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3135</v>
      </c>
      <c r="G5" s="158">
        <f t="shared" ref="G5:G6" si="0">E5*F5</f>
        <v>61759.5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1077.4224343675417</v>
      </c>
      <c r="N5" s="162">
        <f>M5/L5</f>
        <v>82.878648797503203</v>
      </c>
      <c r="O5" s="178">
        <f>L5-I5</f>
        <v>0</v>
      </c>
      <c r="P5" s="179">
        <f>N5-K5</f>
        <v>-9.4290435101891035</v>
      </c>
      <c r="Q5" s="131">
        <f>N5/K5</f>
        <v>0.89785202863961799</v>
      </c>
      <c r="R5" s="272">
        <f>Q21</f>
        <v>0.88995271474109761</v>
      </c>
      <c r="S5" s="166">
        <v>0.25028935185185186</v>
      </c>
      <c r="T5" s="167">
        <v>0.37152777777777779</v>
      </c>
      <c r="U5" s="168"/>
      <c r="V5" s="169">
        <v>174.58333333333334</v>
      </c>
      <c r="W5" s="86"/>
      <c r="X5" s="87"/>
      <c r="Y5" s="274"/>
      <c r="Z5" s="275"/>
      <c r="AA5" s="108">
        <f>M5-J5</f>
        <v>-122.57756563245835</v>
      </c>
      <c r="AB5" s="109">
        <f>M5/J5</f>
        <v>0.89785202863961799</v>
      </c>
      <c r="AC5" s="289">
        <f>AB21</f>
        <v>0.88995271474109761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2780</v>
      </c>
      <c r="G6" s="94">
        <f t="shared" si="0"/>
        <v>83316.599999999991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2304.3978816486292</v>
      </c>
      <c r="N6" s="98">
        <f>M6/L6</f>
        <v>115.21989408243147</v>
      </c>
      <c r="O6" s="100">
        <f>L6-I6</f>
        <v>0</v>
      </c>
      <c r="P6" s="101">
        <f>N6-K6</f>
        <v>-14.780105917568534</v>
      </c>
      <c r="Q6" s="102">
        <f>N6/K6</f>
        <v>0.88630687755716508</v>
      </c>
      <c r="R6" s="272"/>
      <c r="S6" s="1">
        <v>0.48749999999999993</v>
      </c>
      <c r="T6" s="2">
        <v>0.53776620370370365</v>
      </c>
      <c r="U6" s="103">
        <v>55.999999999999879</v>
      </c>
      <c r="V6" s="104">
        <v>72.383333333333354</v>
      </c>
      <c r="W6" s="2"/>
      <c r="X6" s="106"/>
      <c r="Y6" s="264"/>
      <c r="Z6" s="265"/>
      <c r="AA6" s="110">
        <f>M6-J6</f>
        <v>-295.60211835137079</v>
      </c>
      <c r="AB6" s="111">
        <f>M6/J6</f>
        <v>0.88630687755716508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1690.9101580080855</v>
      </c>
      <c r="N21" s="138">
        <f>M21/L21</f>
        <v>102.47940351564155</v>
      </c>
      <c r="O21" s="139">
        <f>L21-I21</f>
        <v>0</v>
      </c>
      <c r="P21" s="140">
        <f>N21-K21</f>
        <v>-12.672111635873605</v>
      </c>
      <c r="Q21" s="141">
        <f>N21/K21</f>
        <v>0.88995271474109761</v>
      </c>
      <c r="R21" s="273"/>
      <c r="S21" s="142">
        <f>S5</f>
        <v>0.25028935185185186</v>
      </c>
      <c r="T21" s="143">
        <f>INDEX(T5:T20,COUNTA(T5:T20))</f>
        <v>0.53776620370370365</v>
      </c>
      <c r="U21" s="144"/>
      <c r="V21" s="144"/>
      <c r="W21" s="145"/>
      <c r="X21" s="146"/>
      <c r="Y21" s="260"/>
      <c r="Z21" s="261"/>
      <c r="AA21" s="147">
        <f>M21-J21</f>
        <v>-209.08984199191445</v>
      </c>
      <c r="AB21" s="148">
        <f>M21/J21</f>
        <v>0.88995271474109761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5112</v>
      </c>
      <c r="G22" s="158">
        <f t="shared" ref="G22:G25" si="5">E22*F22</f>
        <v>290208.24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1773.2896511851998</v>
      </c>
      <c r="N22" s="162">
        <f>M22/L22</f>
        <v>70.93158604740799</v>
      </c>
      <c r="O22" s="164">
        <f>L22-I22</f>
        <v>0</v>
      </c>
      <c r="P22" s="165">
        <f>N22-K22</f>
        <v>-9.0684139525920102</v>
      </c>
      <c r="Q22" s="151">
        <f>N22/K22</f>
        <v>0.88664482559259983</v>
      </c>
      <c r="R22" s="271">
        <f>Q38</f>
        <v>0.88588172895895112</v>
      </c>
      <c r="S22" s="166">
        <v>0.16668981481481482</v>
      </c>
      <c r="T22" s="167">
        <v>0.28680555555555554</v>
      </c>
      <c r="U22" s="168"/>
      <c r="V22" s="169">
        <v>172.96666666666664</v>
      </c>
      <c r="W22" s="180"/>
      <c r="X22" s="162"/>
      <c r="Y22" s="274"/>
      <c r="Z22" s="275"/>
      <c r="AA22" s="108">
        <f>M22-J22</f>
        <v>-226.71034881480023</v>
      </c>
      <c r="AB22" s="151">
        <f>M22/J22</f>
        <v>0.88664482559259994</v>
      </c>
      <c r="AC22" s="349">
        <f>AB38</f>
        <v>0.88588172895895112</v>
      </c>
    </row>
    <row r="23" spans="1:29" ht="15.75" customHeight="1">
      <c r="A23" s="267"/>
      <c r="B23" s="91" t="s">
        <v>156</v>
      </c>
      <c r="C23" s="350" t="s">
        <v>157</v>
      </c>
      <c r="D23" s="350"/>
      <c r="E23" s="92">
        <v>51.86</v>
      </c>
      <c r="F23" s="93">
        <v>1565</v>
      </c>
      <c r="G23" s="94">
        <f t="shared" si="5"/>
        <v>81160.899999999994</v>
      </c>
      <c r="H23" s="95"/>
      <c r="I23" s="96">
        <v>25</v>
      </c>
      <c r="J23" s="97">
        <v>2000</v>
      </c>
      <c r="K23" s="98">
        <f t="shared" ref="K23:K61" si="6">J23/I23</f>
        <v>80</v>
      </c>
      <c r="L23" s="99">
        <v>25</v>
      </c>
      <c r="M23" s="97">
        <f>F23/V23*60</f>
        <v>1760.074976569821</v>
      </c>
      <c r="N23" s="98">
        <f>M23/L23</f>
        <v>70.402999062792844</v>
      </c>
      <c r="O23" s="100">
        <f>L23-I23</f>
        <v>0</v>
      </c>
      <c r="P23" s="101">
        <f>N23-K23</f>
        <v>-9.5970009372071559</v>
      </c>
      <c r="Q23" s="102">
        <f>N23/K23</f>
        <v>0.88003748828491057</v>
      </c>
      <c r="R23" s="272"/>
      <c r="S23" s="1">
        <v>0.29097222222222219</v>
      </c>
      <c r="T23" s="2">
        <v>0.32802083333333332</v>
      </c>
      <c r="U23" s="103">
        <v>5.9999999999999787</v>
      </c>
      <c r="V23" s="104">
        <v>53.350000000000023</v>
      </c>
      <c r="W23" s="105"/>
      <c r="X23" s="106"/>
      <c r="Y23" s="264"/>
      <c r="Z23" s="265"/>
      <c r="AA23" s="110">
        <f>M23-J23</f>
        <v>-239.92502343017895</v>
      </c>
      <c r="AB23" s="102">
        <f>M23/J23</f>
        <v>0.88003748828491057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6228</v>
      </c>
      <c r="G24" s="94">
        <f t="shared" si="5"/>
        <v>370690.56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1780.8419380460682</v>
      </c>
      <c r="N24" s="98">
        <f>M24/L24</f>
        <v>71.233677521842722</v>
      </c>
      <c r="O24" s="100">
        <f>L24-I24</f>
        <v>0</v>
      </c>
      <c r="P24" s="101">
        <f>N24-K24</f>
        <v>-8.7663224781572779</v>
      </c>
      <c r="Q24" s="102">
        <f>N24/K24</f>
        <v>0.89042096902303403</v>
      </c>
      <c r="R24" s="272"/>
      <c r="S24" s="1">
        <v>0.33136574074074077</v>
      </c>
      <c r="T24" s="2">
        <v>0.47708333333333336</v>
      </c>
      <c r="U24" s="103">
        <v>4.8166666666667268</v>
      </c>
      <c r="V24" s="104">
        <v>209.83333333333334</v>
      </c>
      <c r="W24" s="105">
        <v>0.47708333333333336</v>
      </c>
      <c r="X24" s="106">
        <v>0.51666666666666661</v>
      </c>
      <c r="Y24" s="264"/>
      <c r="Z24" s="265"/>
      <c r="AA24" s="110">
        <f>M24-J24</f>
        <v>-219.15806195393179</v>
      </c>
      <c r="AB24" s="102">
        <f>M24/J24</f>
        <v>0.89042096902303414</v>
      </c>
      <c r="AC24" s="291"/>
    </row>
    <row r="25" spans="1:29" ht="15.75" customHeight="1">
      <c r="A25" s="267"/>
      <c r="B25" s="91" t="s">
        <v>159</v>
      </c>
      <c r="C25" s="350" t="s">
        <v>167</v>
      </c>
      <c r="D25" s="350"/>
      <c r="E25" s="92">
        <v>77.34</v>
      </c>
      <c r="F25" s="93">
        <v>3134</v>
      </c>
      <c r="G25" s="94">
        <f t="shared" si="5"/>
        <v>242383.56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1772.8472658705207</v>
      </c>
      <c r="N25" s="98">
        <f>M25/L25</f>
        <v>70.913890634820831</v>
      </c>
      <c r="O25" s="100">
        <f>L25-I25</f>
        <v>0</v>
      </c>
      <c r="P25" s="101">
        <f>N25-K25</f>
        <v>-9.0861093651791691</v>
      </c>
      <c r="Q25" s="102">
        <f>N25/K25</f>
        <v>0.88642363293526039</v>
      </c>
      <c r="R25" s="272"/>
      <c r="S25" s="1">
        <v>0.51666666666666661</v>
      </c>
      <c r="T25" s="2">
        <v>0.59032407407407406</v>
      </c>
      <c r="U25" s="103">
        <v>56.999999999999879</v>
      </c>
      <c r="V25" s="104">
        <v>106.06666666666672</v>
      </c>
      <c r="W25" s="105"/>
      <c r="X25" s="106"/>
      <c r="Y25" s="264"/>
      <c r="Z25" s="265"/>
      <c r="AA25" s="110">
        <f>M25-J25</f>
        <v>-227.15273412947931</v>
      </c>
      <c r="AB25" s="102">
        <f>M25/J25</f>
        <v>0.88642363293526039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1771.7634579179023</v>
      </c>
      <c r="N38" s="138">
        <f t="shared" ref="N38:N43" si="10">M38/L38</f>
        <v>70.870538316716093</v>
      </c>
      <c r="O38" s="139">
        <f t="shared" ref="O38:O43" si="11">L38-I38</f>
        <v>0</v>
      </c>
      <c r="P38" s="140">
        <f t="shared" ref="P38:P43" si="12">N38-K38</f>
        <v>-9.1294616832839068</v>
      </c>
      <c r="Q38" s="141">
        <f t="shared" ref="Q38:Q43" si="13">N38/K38</f>
        <v>0.88588172895895112</v>
      </c>
      <c r="R38" s="273"/>
      <c r="S38" s="142">
        <f>S22</f>
        <v>0.16668981481481482</v>
      </c>
      <c r="T38" s="143">
        <f>INDEX(T22:T37,COUNTA(T22:T37))</f>
        <v>0.59032407407407406</v>
      </c>
      <c r="U38" s="144"/>
      <c r="V38" s="155"/>
      <c r="W38" s="134"/>
      <c r="X38" s="138"/>
      <c r="Y38" s="260"/>
      <c r="Z38" s="261"/>
      <c r="AA38" s="156">
        <f t="shared" ref="AA38:AA43" si="14">M38-J38</f>
        <v>-228.23654208209769</v>
      </c>
      <c r="AB38" s="141">
        <f t="shared" ref="AB38:AB43" si="15">M38/J38</f>
        <v>0.88588172895895112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5269</v>
      </c>
      <c r="G39" s="158">
        <f t="shared" ref="G39:G43" si="16">E39*F39</f>
        <v>301913.7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1590.7749077490773</v>
      </c>
      <c r="N39" s="162">
        <f t="shared" si="10"/>
        <v>63.630996309963095</v>
      </c>
      <c r="O39" s="164">
        <f t="shared" si="11"/>
        <v>0</v>
      </c>
      <c r="P39" s="165">
        <f t="shared" si="12"/>
        <v>-8.3690036900369051</v>
      </c>
      <c r="Q39" s="151">
        <f t="shared" si="13"/>
        <v>0.88376383763837629</v>
      </c>
      <c r="R39" s="271">
        <f>Q55</f>
        <v>0.8829489095092341</v>
      </c>
      <c r="S39" s="166">
        <v>0.16685185185185186</v>
      </c>
      <c r="T39" s="167">
        <v>0.30486111111111114</v>
      </c>
      <c r="U39" s="168"/>
      <c r="V39" s="169">
        <v>198.73333333333335</v>
      </c>
      <c r="W39" s="86"/>
      <c r="X39" s="87"/>
      <c r="Y39" s="274"/>
      <c r="Z39" s="275"/>
      <c r="AA39" s="108">
        <f t="shared" si="14"/>
        <v>-209.22509225092267</v>
      </c>
      <c r="AB39" s="151">
        <f t="shared" si="15"/>
        <v>0.88376383763837629</v>
      </c>
      <c r="AC39" s="349">
        <f>AB55</f>
        <v>0.8829489095092341</v>
      </c>
    </row>
    <row r="40" spans="1:29" ht="15.75" customHeight="1">
      <c r="A40" s="280"/>
      <c r="B40" s="152" t="s">
        <v>151</v>
      </c>
      <c r="C40" s="262" t="s">
        <v>218</v>
      </c>
      <c r="D40" s="263"/>
      <c r="E40" s="92">
        <v>57.73</v>
      </c>
      <c r="F40" s="103">
        <v>3742</v>
      </c>
      <c r="G40" s="94">
        <f t="shared" si="16"/>
        <v>216025.65999999997</v>
      </c>
      <c r="H40" s="95"/>
      <c r="I40" s="99">
        <v>22</v>
      </c>
      <c r="J40" s="97">
        <v>1800</v>
      </c>
      <c r="K40" s="98">
        <f t="shared" si="6"/>
        <v>81.818181818181813</v>
      </c>
      <c r="L40" s="99">
        <v>22</v>
      </c>
      <c r="M40" s="97">
        <f>F40/V40*60</f>
        <v>1591.2119064493268</v>
      </c>
      <c r="N40" s="98">
        <f t="shared" si="10"/>
        <v>72.327813929514846</v>
      </c>
      <c r="O40" s="100">
        <f t="shared" si="11"/>
        <v>0</v>
      </c>
      <c r="P40" s="101">
        <f t="shared" si="12"/>
        <v>-9.4903678886669667</v>
      </c>
      <c r="Q40" s="102">
        <f t="shared" si="13"/>
        <v>0.88400661469407038</v>
      </c>
      <c r="R40" s="272"/>
      <c r="S40" s="1">
        <v>0.30833333333333335</v>
      </c>
      <c r="T40" s="2">
        <v>0.40631944444444446</v>
      </c>
      <c r="U40" s="103">
        <v>4.9999999999999822</v>
      </c>
      <c r="V40" s="104">
        <v>141.1</v>
      </c>
      <c r="W40" s="105"/>
      <c r="X40" s="106"/>
      <c r="Y40" s="264"/>
      <c r="Z40" s="265"/>
      <c r="AA40" s="110">
        <f t="shared" si="14"/>
        <v>-208.78809355067324</v>
      </c>
      <c r="AB40" s="102">
        <f t="shared" si="15"/>
        <v>0.88400661469407038</v>
      </c>
      <c r="AC40" s="291"/>
    </row>
    <row r="41" spans="1:29" ht="15.75" customHeight="1">
      <c r="A41" s="280"/>
      <c r="B41" s="152" t="s">
        <v>156</v>
      </c>
      <c r="C41" s="262" t="s">
        <v>199</v>
      </c>
      <c r="D41" s="263"/>
      <c r="E41" s="92">
        <v>57.3</v>
      </c>
      <c r="F41" s="103">
        <v>835</v>
      </c>
      <c r="G41" s="94">
        <f t="shared" si="16"/>
        <v>47845.5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1764.0845070422508</v>
      </c>
      <c r="N41" s="98">
        <f t="shared" si="10"/>
        <v>88.204225352112545</v>
      </c>
      <c r="O41" s="100">
        <f t="shared" si="11"/>
        <v>0</v>
      </c>
      <c r="P41" s="101">
        <f t="shared" si="12"/>
        <v>-11.795774647887455</v>
      </c>
      <c r="Q41" s="102">
        <f t="shared" si="13"/>
        <v>0.88204225352112542</v>
      </c>
      <c r="R41" s="272"/>
      <c r="S41" s="1">
        <v>0.41111111111111109</v>
      </c>
      <c r="T41" s="2">
        <v>0.43083333333333335</v>
      </c>
      <c r="U41" s="103">
        <v>6.8999999999999595</v>
      </c>
      <c r="V41" s="104">
        <v>28.400000000000041</v>
      </c>
      <c r="W41" s="105"/>
      <c r="X41" s="106"/>
      <c r="Y41" s="264"/>
      <c r="Z41" s="265"/>
      <c r="AA41" s="110">
        <f t="shared" si="14"/>
        <v>-235.91549295774917</v>
      </c>
      <c r="AB41" s="102">
        <f t="shared" si="15"/>
        <v>0.88204225352112542</v>
      </c>
      <c r="AC41" s="291"/>
    </row>
    <row r="42" spans="1:29" ht="15.75" customHeight="1">
      <c r="A42" s="280"/>
      <c r="B42" s="152" t="s">
        <v>159</v>
      </c>
      <c r="C42" s="262" t="s">
        <v>209</v>
      </c>
      <c r="D42" s="263"/>
      <c r="E42" s="92">
        <v>59.36</v>
      </c>
      <c r="F42" s="103">
        <v>1952</v>
      </c>
      <c r="G42" s="94">
        <f t="shared" si="16"/>
        <v>115870.72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1764.2982676374602</v>
      </c>
      <c r="N42" s="98">
        <f t="shared" si="10"/>
        <v>88.214913381873004</v>
      </c>
      <c r="O42" s="100">
        <f t="shared" si="11"/>
        <v>0</v>
      </c>
      <c r="P42" s="101">
        <f t="shared" si="12"/>
        <v>-11.785086618126996</v>
      </c>
      <c r="Q42" s="102">
        <f t="shared" si="13"/>
        <v>0.88214913381873006</v>
      </c>
      <c r="R42" s="272"/>
      <c r="S42" s="1">
        <v>0.43472222222222223</v>
      </c>
      <c r="T42" s="2">
        <v>0.48082175925925924</v>
      </c>
      <c r="U42" s="103">
        <v>5.5999999999999961</v>
      </c>
      <c r="V42" s="104">
        <v>66.383333333333297</v>
      </c>
      <c r="W42" s="105">
        <v>0.48082175925925924</v>
      </c>
      <c r="X42" s="106">
        <v>0.52083333333333337</v>
      </c>
      <c r="Y42" s="264"/>
      <c r="Z42" s="265"/>
      <c r="AA42" s="110">
        <f t="shared" si="14"/>
        <v>-235.70173236253981</v>
      </c>
      <c r="AB42" s="102">
        <f t="shared" si="15"/>
        <v>0.88214913381873006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4770</v>
      </c>
      <c r="G43" s="94">
        <f t="shared" si="16"/>
        <v>256435.19999999998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1765.9399424105304</v>
      </c>
      <c r="N43" s="98">
        <f t="shared" si="10"/>
        <v>80.269997382296836</v>
      </c>
      <c r="O43" s="100">
        <f t="shared" si="11"/>
        <v>0</v>
      </c>
      <c r="P43" s="101">
        <f t="shared" si="12"/>
        <v>-10.63909352679407</v>
      </c>
      <c r="Q43" s="102">
        <f t="shared" si="13"/>
        <v>0.88296997120526521</v>
      </c>
      <c r="R43" s="272"/>
      <c r="S43" s="1">
        <v>0.52083333333333337</v>
      </c>
      <c r="T43" s="2">
        <v>0.63337962962962968</v>
      </c>
      <c r="U43" s="103">
        <v>57.616666666666745</v>
      </c>
      <c r="V43" s="104">
        <v>162.06666666666669</v>
      </c>
      <c r="W43" s="105"/>
      <c r="X43" s="106"/>
      <c r="Y43" s="264"/>
      <c r="Z43" s="265"/>
      <c r="AA43" s="110">
        <f t="shared" si="14"/>
        <v>-234.06005758946958</v>
      </c>
      <c r="AB43" s="102">
        <f t="shared" si="15"/>
        <v>0.88296997120526521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21.8</v>
      </c>
      <c r="J55" s="137">
        <f t="shared" si="17"/>
        <v>1920</v>
      </c>
      <c r="K55" s="138">
        <f t="shared" ref="K55" si="18">J55/I55</f>
        <v>88.073394495412842</v>
      </c>
      <c r="L55" s="136">
        <f t="shared" ref="L55:M55" si="19">AVERAGE(L39:L54)</f>
        <v>21.8</v>
      </c>
      <c r="M55" s="137">
        <f t="shared" si="19"/>
        <v>1695.2619062577294</v>
      </c>
      <c r="N55" s="138">
        <f t="shared" ref="N55:N61" si="20">M55/L55</f>
        <v>77.764307626501349</v>
      </c>
      <c r="O55" s="139">
        <f t="shared" ref="O55:O61" si="21">L55-I55</f>
        <v>0</v>
      </c>
      <c r="P55" s="140">
        <f t="shared" ref="P55:P61" si="22">N55-K55</f>
        <v>-10.309086868911493</v>
      </c>
      <c r="Q55" s="141">
        <f t="shared" ref="Q55:Q61" si="23">N55/K55</f>
        <v>0.8829489095092341</v>
      </c>
      <c r="R55" s="273"/>
      <c r="S55" s="142">
        <f>S39</f>
        <v>0.16685185185185186</v>
      </c>
      <c r="T55" s="143">
        <f>INDEX(T39:T54,COUNTA(T39:T54))</f>
        <v>0.63337962962962968</v>
      </c>
      <c r="U55" s="144"/>
      <c r="V55" s="155"/>
      <c r="W55" s="187"/>
      <c r="X55" s="188"/>
      <c r="Y55" s="260"/>
      <c r="Z55" s="261"/>
      <c r="AA55" s="156">
        <f t="shared" ref="AA55:AA61" si="24">M55-J55</f>
        <v>-224.73809374227062</v>
      </c>
      <c r="AB55" s="141">
        <f t="shared" ref="AB55:AB61" si="25">M55/J55</f>
        <v>0.8829489095092341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2340</v>
      </c>
      <c r="G56" s="158">
        <f t="shared" ref="G56:G61" si="26">E56*F56</f>
        <v>138855.6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 t="shared" ref="M56:M61" si="27">F56/V56*60</f>
        <v>1763.8190954773877</v>
      </c>
      <c r="N56" s="162">
        <f t="shared" si="20"/>
        <v>73.492462311557816</v>
      </c>
      <c r="O56" s="164">
        <f t="shared" si="21"/>
        <v>0</v>
      </c>
      <c r="P56" s="165">
        <f t="shared" si="22"/>
        <v>-9.8408710217755129</v>
      </c>
      <c r="Q56" s="151">
        <f t="shared" si="23"/>
        <v>0.88190954773869379</v>
      </c>
      <c r="R56" s="271">
        <f>Q72</f>
        <v>0.88296953001569967</v>
      </c>
      <c r="S56" s="166">
        <v>0.16694444444444445</v>
      </c>
      <c r="T56" s="167">
        <v>0.22222222222222221</v>
      </c>
      <c r="U56" s="168"/>
      <c r="V56" s="169">
        <v>79.599999999999966</v>
      </c>
      <c r="W56" s="167"/>
      <c r="X56" s="170"/>
      <c r="Y56" s="274"/>
      <c r="Z56" s="275"/>
      <c r="AA56" s="108">
        <f t="shared" si="24"/>
        <v>-236.18090452261231</v>
      </c>
      <c r="AB56" s="151">
        <f t="shared" si="25"/>
        <v>0.8819095477386939</v>
      </c>
      <c r="AC56" s="276">
        <f>AB72</f>
        <v>0.88296953001569967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4339</v>
      </c>
      <c r="G57" s="94">
        <f t="shared" si="26"/>
        <v>254569.13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 t="shared" si="27"/>
        <v>1772.4270963349597</v>
      </c>
      <c r="N57" s="98">
        <f t="shared" si="20"/>
        <v>73.851129013956651</v>
      </c>
      <c r="O57" s="100">
        <f t="shared" si="21"/>
        <v>0</v>
      </c>
      <c r="P57" s="101">
        <f t="shared" si="22"/>
        <v>-9.4822043193766774</v>
      </c>
      <c r="Q57" s="102">
        <f t="shared" si="23"/>
        <v>0.88621354816747988</v>
      </c>
      <c r="R57" s="272"/>
      <c r="S57" s="1">
        <v>0.22646990740740741</v>
      </c>
      <c r="T57" s="2">
        <v>0.32847222222222222</v>
      </c>
      <c r="U57" s="103">
        <v>6.1166666666666902</v>
      </c>
      <c r="V57" s="104">
        <v>146.88333333333333</v>
      </c>
      <c r="W57" s="105"/>
      <c r="X57" s="106"/>
      <c r="Y57" s="264"/>
      <c r="Z57" s="265"/>
      <c r="AA57" s="110">
        <f t="shared" si="24"/>
        <v>-227.57290366504026</v>
      </c>
      <c r="AB57" s="102">
        <f t="shared" si="25"/>
        <v>0.88621354816747988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3088</v>
      </c>
      <c r="G58" s="94">
        <f t="shared" si="26"/>
        <v>220946.4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 t="shared" si="27"/>
        <v>1764.571428571428</v>
      </c>
      <c r="N58" s="98">
        <f t="shared" si="20"/>
        <v>73.523809523809504</v>
      </c>
      <c r="O58" s="100">
        <f t="shared" si="21"/>
        <v>0</v>
      </c>
      <c r="P58" s="101">
        <f t="shared" si="22"/>
        <v>-9.8095238095238244</v>
      </c>
      <c r="Q58" s="102">
        <f t="shared" si="23"/>
        <v>0.88228571428571412</v>
      </c>
      <c r="R58" s="272"/>
      <c r="S58" s="1">
        <v>0.33333333333333331</v>
      </c>
      <c r="T58" s="2">
        <v>0.40625</v>
      </c>
      <c r="U58" s="103">
        <v>6.9999999999999751</v>
      </c>
      <c r="V58" s="104">
        <v>105.00000000000003</v>
      </c>
      <c r="W58" s="105"/>
      <c r="X58" s="106"/>
      <c r="Y58" s="264"/>
      <c r="Z58" s="265"/>
      <c r="AA58" s="110">
        <f t="shared" si="24"/>
        <v>-235.42857142857201</v>
      </c>
      <c r="AB58" s="102">
        <f t="shared" si="25"/>
        <v>0.88228571428571401</v>
      </c>
      <c r="AC58" s="277"/>
    </row>
    <row r="59" spans="1:29" ht="15.75" customHeight="1">
      <c r="A59" s="267"/>
      <c r="B59" s="152" t="s">
        <v>159</v>
      </c>
      <c r="C59" s="262" t="s">
        <v>166</v>
      </c>
      <c r="D59" s="263"/>
      <c r="E59" s="92">
        <v>47.37</v>
      </c>
      <c r="F59" s="93">
        <v>2063</v>
      </c>
      <c r="G59" s="94">
        <f t="shared" si="26"/>
        <v>97724.31</v>
      </c>
      <c r="H59" s="95"/>
      <c r="I59" s="96">
        <v>21</v>
      </c>
      <c r="J59" s="97">
        <v>2000</v>
      </c>
      <c r="K59" s="98">
        <f t="shared" si="6"/>
        <v>95.238095238095241</v>
      </c>
      <c r="L59" s="99">
        <v>21</v>
      </c>
      <c r="M59" s="97">
        <f t="shared" si="27"/>
        <v>1763.6665875089054</v>
      </c>
      <c r="N59" s="98">
        <f t="shared" si="20"/>
        <v>83.984123214709783</v>
      </c>
      <c r="O59" s="100">
        <f t="shared" si="21"/>
        <v>0</v>
      </c>
      <c r="P59" s="101">
        <f t="shared" si="22"/>
        <v>-11.253972023385458</v>
      </c>
      <c r="Q59" s="102">
        <f t="shared" si="23"/>
        <v>0.88183329375445274</v>
      </c>
      <c r="R59" s="272"/>
      <c r="S59" s="1">
        <v>0.41111111111111109</v>
      </c>
      <c r="T59" s="2">
        <v>0.45984953703703701</v>
      </c>
      <c r="U59" s="103">
        <v>6.9999999999999751</v>
      </c>
      <c r="V59" s="104">
        <v>70.183333333333323</v>
      </c>
      <c r="W59" s="105">
        <v>0.45984953703703701</v>
      </c>
      <c r="X59" s="106">
        <v>0.50092592592592589</v>
      </c>
      <c r="Y59" s="264"/>
      <c r="Z59" s="265"/>
      <c r="AA59" s="110">
        <f t="shared" si="24"/>
        <v>-236.33341249109458</v>
      </c>
      <c r="AB59" s="102">
        <f t="shared" si="25"/>
        <v>0.88183329375445274</v>
      </c>
      <c r="AC59" s="277"/>
    </row>
    <row r="60" spans="1:29" ht="15.75" customHeight="1">
      <c r="A60" s="267"/>
      <c r="B60" s="152" t="s">
        <v>156</v>
      </c>
      <c r="C60" s="262" t="s">
        <v>189</v>
      </c>
      <c r="D60" s="263"/>
      <c r="E60" s="92">
        <v>56.43</v>
      </c>
      <c r="F60" s="93">
        <v>2846</v>
      </c>
      <c r="G60" s="94">
        <f t="shared" si="26"/>
        <v>160599.78</v>
      </c>
      <c r="H60" s="112"/>
      <c r="I60" s="96">
        <v>22</v>
      </c>
      <c r="J60" s="97">
        <v>2000</v>
      </c>
      <c r="K60" s="98">
        <f t="shared" si="6"/>
        <v>90.909090909090907</v>
      </c>
      <c r="L60" s="113">
        <v>22</v>
      </c>
      <c r="M60" s="97">
        <f t="shared" si="27"/>
        <v>1766.4827586206891</v>
      </c>
      <c r="N60" s="98">
        <f t="shared" si="20"/>
        <v>80.294670846394965</v>
      </c>
      <c r="O60" s="100">
        <f t="shared" si="21"/>
        <v>0</v>
      </c>
      <c r="P60" s="101">
        <f t="shared" si="22"/>
        <v>-10.614420062695942</v>
      </c>
      <c r="Q60" s="102">
        <f t="shared" si="23"/>
        <v>0.88324137931034463</v>
      </c>
      <c r="R60" s="272"/>
      <c r="S60" s="1">
        <v>0.50092592592592589</v>
      </c>
      <c r="T60" s="2">
        <v>0.56805555555555554</v>
      </c>
      <c r="U60" s="103">
        <v>59.149999999999977</v>
      </c>
      <c r="V60" s="104">
        <v>96.6666666666667</v>
      </c>
      <c r="W60" s="105"/>
      <c r="X60" s="106"/>
      <c r="Y60" s="264"/>
      <c r="Z60" s="265"/>
      <c r="AA60" s="110">
        <f t="shared" si="24"/>
        <v>-233.51724137931092</v>
      </c>
      <c r="AB60" s="102">
        <f t="shared" si="25"/>
        <v>0.88324137931034452</v>
      </c>
      <c r="AC60" s="277"/>
    </row>
    <row r="61" spans="1:29" ht="15.75" customHeight="1">
      <c r="A61" s="267"/>
      <c r="B61" s="152" t="s">
        <v>159</v>
      </c>
      <c r="C61" s="262" t="s">
        <v>203</v>
      </c>
      <c r="D61" s="263"/>
      <c r="E61" s="92">
        <v>59.54</v>
      </c>
      <c r="F61" s="93">
        <v>4495</v>
      </c>
      <c r="G61" s="114">
        <f t="shared" si="26"/>
        <v>267632.3</v>
      </c>
      <c r="H61" s="115"/>
      <c r="I61" s="96">
        <v>23</v>
      </c>
      <c r="J61" s="97">
        <v>2000</v>
      </c>
      <c r="K61" s="98">
        <f t="shared" si="6"/>
        <v>86.956521739130437</v>
      </c>
      <c r="L61" s="99">
        <v>23</v>
      </c>
      <c r="M61" s="97">
        <f t="shared" si="27"/>
        <v>1764.667393675026</v>
      </c>
      <c r="N61" s="98">
        <f t="shared" si="20"/>
        <v>76.724669290218529</v>
      </c>
      <c r="O61" s="100">
        <f t="shared" si="21"/>
        <v>0</v>
      </c>
      <c r="P61" s="101">
        <f t="shared" si="22"/>
        <v>-10.231852448911908</v>
      </c>
      <c r="Q61" s="102">
        <f t="shared" si="23"/>
        <v>0.88233369683751306</v>
      </c>
      <c r="R61" s="272"/>
      <c r="S61" s="1">
        <v>0.57164351851851847</v>
      </c>
      <c r="T61" s="2">
        <v>0.67777777777777781</v>
      </c>
      <c r="U61" s="103">
        <v>5.1666666666666217</v>
      </c>
      <c r="V61" s="104">
        <v>152.83333333333346</v>
      </c>
      <c r="W61" s="105"/>
      <c r="X61" s="106"/>
      <c r="Y61" s="264"/>
      <c r="Z61" s="265"/>
      <c r="AA61" s="110">
        <f t="shared" si="24"/>
        <v>-235.33260632497399</v>
      </c>
      <c r="AB61" s="102">
        <f t="shared" si="25"/>
        <v>0.88233369683751295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8">AVERAGE(I56:I71)</f>
        <v>23</v>
      </c>
      <c r="J72" s="137">
        <f t="shared" si="28"/>
        <v>2000</v>
      </c>
      <c r="K72" s="138">
        <f t="shared" ref="K72" si="29">J72/I72</f>
        <v>86.956521739130437</v>
      </c>
      <c r="L72" s="136">
        <f t="shared" ref="L72:M72" si="30">AVERAGE(L56:L71)</f>
        <v>23</v>
      </c>
      <c r="M72" s="137">
        <f t="shared" si="30"/>
        <v>1765.9390600313993</v>
      </c>
      <c r="N72" s="138">
        <f t="shared" ref="N72:N78" si="31">M72/L72</f>
        <v>76.77995913179997</v>
      </c>
      <c r="O72" s="139">
        <f t="shared" ref="O72:O78" si="32">L72-I72</f>
        <v>0</v>
      </c>
      <c r="P72" s="140">
        <f t="shared" ref="P72:P78" si="33">N72-K72</f>
        <v>-10.176562607330467</v>
      </c>
      <c r="Q72" s="141">
        <f t="shared" ref="Q72:Q78" si="34">N72/K72</f>
        <v>0.88296953001569967</v>
      </c>
      <c r="R72" s="273"/>
      <c r="S72" s="142">
        <f>S56</f>
        <v>0.16694444444444445</v>
      </c>
      <c r="T72" s="143">
        <f>INDEX(T56:T71,COUNTA(T56:T71))</f>
        <v>0.67777777777777781</v>
      </c>
      <c r="U72" s="144"/>
      <c r="V72" s="155"/>
      <c r="W72" s="134"/>
      <c r="X72" s="138"/>
      <c r="Y72" s="260"/>
      <c r="Z72" s="261"/>
      <c r="AA72" s="156">
        <f t="shared" ref="AA72:AA78" si="35">M72-J72</f>
        <v>-234.06093996860068</v>
      </c>
      <c r="AB72" s="141">
        <f t="shared" ref="AB72:AB78" si="36">M72/J72</f>
        <v>0.88296953001569967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2940</v>
      </c>
      <c r="G73" s="158">
        <f t="shared" ref="G73:G78" si="37">E73*F73</f>
        <v>113572.20000000001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8" si="38">F73/V73*60</f>
        <v>3249.6162112373358</v>
      </c>
      <c r="N73" s="162">
        <f t="shared" si="31"/>
        <v>162.4808105618668</v>
      </c>
      <c r="O73" s="164">
        <f t="shared" si="32"/>
        <v>0</v>
      </c>
      <c r="P73" s="165">
        <f t="shared" si="33"/>
        <v>-17.519189438133196</v>
      </c>
      <c r="Q73" s="151">
        <f t="shared" si="34"/>
        <v>0.90267116978814887</v>
      </c>
      <c r="R73" s="271">
        <f>Q89</f>
        <v>0.88670758499398561</v>
      </c>
      <c r="S73" s="166">
        <v>0.25</v>
      </c>
      <c r="T73" s="167">
        <v>0.28769675925925925</v>
      </c>
      <c r="U73" s="168"/>
      <c r="V73" s="169">
        <v>54.283333333333317</v>
      </c>
      <c r="W73" s="167"/>
      <c r="X73" s="170"/>
      <c r="Y73" s="274"/>
      <c r="Z73" s="275"/>
      <c r="AA73" s="108">
        <f t="shared" si="35"/>
        <v>-350.38378876266415</v>
      </c>
      <c r="AB73" s="151">
        <f t="shared" si="36"/>
        <v>0.90267116978814887</v>
      </c>
      <c r="AC73" s="276">
        <f>AB89</f>
        <v>0.8867075849939855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3456</v>
      </c>
      <c r="G74" s="94">
        <f t="shared" si="37"/>
        <v>131328</v>
      </c>
      <c r="H74" s="95"/>
      <c r="I74" s="96">
        <v>21</v>
      </c>
      <c r="J74" s="97">
        <v>3600</v>
      </c>
      <c r="K74" s="98">
        <f t="shared" ref="K74:K109" si="39">J74/I74</f>
        <v>171.42857142857142</v>
      </c>
      <c r="L74" s="99">
        <v>21</v>
      </c>
      <c r="M74" s="97">
        <f t="shared" si="38"/>
        <v>3251.0060099294469</v>
      </c>
      <c r="N74" s="98">
        <f t="shared" si="31"/>
        <v>154.80980999664033</v>
      </c>
      <c r="O74" s="100">
        <f t="shared" si="32"/>
        <v>0</v>
      </c>
      <c r="P74" s="101">
        <f t="shared" si="33"/>
        <v>-16.618761431931091</v>
      </c>
      <c r="Q74" s="102">
        <f t="shared" si="34"/>
        <v>0.90305722498040197</v>
      </c>
      <c r="R74" s="272"/>
      <c r="S74" s="1">
        <v>0.29181712962962963</v>
      </c>
      <c r="T74" s="2">
        <v>0.33611111111111114</v>
      </c>
      <c r="U74" s="103">
        <v>5.9333333333333549</v>
      </c>
      <c r="V74" s="104">
        <v>63.783333333333367</v>
      </c>
      <c r="W74" s="105"/>
      <c r="X74" s="106"/>
      <c r="Y74" s="264"/>
      <c r="Z74" s="265"/>
      <c r="AA74" s="110">
        <f t="shared" si="35"/>
        <v>-348.99399007055308</v>
      </c>
      <c r="AB74" s="102">
        <f t="shared" si="36"/>
        <v>0.90305722498040197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1974</v>
      </c>
      <c r="G75" s="94">
        <f t="shared" si="37"/>
        <v>72761.64</v>
      </c>
      <c r="H75" s="95"/>
      <c r="I75" s="96">
        <v>21</v>
      </c>
      <c r="J75" s="97">
        <v>3600</v>
      </c>
      <c r="K75" s="98">
        <f t="shared" si="39"/>
        <v>171.42857142857142</v>
      </c>
      <c r="L75" s="99">
        <v>21</v>
      </c>
      <c r="M75" s="97">
        <f t="shared" si="38"/>
        <v>3250.8691674290876</v>
      </c>
      <c r="N75" s="98">
        <f t="shared" si="31"/>
        <v>154.8032936870994</v>
      </c>
      <c r="O75" s="100">
        <f t="shared" si="32"/>
        <v>0</v>
      </c>
      <c r="P75" s="101">
        <f t="shared" si="33"/>
        <v>-16.625277741472019</v>
      </c>
      <c r="Q75" s="102">
        <f t="shared" si="34"/>
        <v>0.90301921317474654</v>
      </c>
      <c r="R75" s="272"/>
      <c r="S75" s="1">
        <v>0.33958333333333329</v>
      </c>
      <c r="T75" s="2">
        <v>0.36488425925925927</v>
      </c>
      <c r="U75" s="103">
        <v>4.9999999999999023</v>
      </c>
      <c r="V75" s="104">
        <v>36.433333333333408</v>
      </c>
      <c r="W75" s="105"/>
      <c r="X75" s="106"/>
      <c r="Y75" s="264"/>
      <c r="Z75" s="265"/>
      <c r="AA75" s="110">
        <f t="shared" si="35"/>
        <v>-349.13083257091239</v>
      </c>
      <c r="AB75" s="102">
        <f t="shared" si="36"/>
        <v>0.90301921317474654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2226</v>
      </c>
      <c r="G76" s="94">
        <f t="shared" si="37"/>
        <v>69607.02</v>
      </c>
      <c r="H76" s="95"/>
      <c r="I76" s="96">
        <v>19</v>
      </c>
      <c r="J76" s="97">
        <v>3600</v>
      </c>
      <c r="K76" s="98">
        <f t="shared" si="39"/>
        <v>189.47368421052633</v>
      </c>
      <c r="L76" s="99">
        <v>19</v>
      </c>
      <c r="M76" s="97">
        <f t="shared" si="38"/>
        <v>3107.250872431176</v>
      </c>
      <c r="N76" s="98">
        <f t="shared" si="31"/>
        <v>163.53951960164085</v>
      </c>
      <c r="O76" s="100">
        <f t="shared" si="32"/>
        <v>0</v>
      </c>
      <c r="P76" s="101">
        <f t="shared" si="33"/>
        <v>-25.934164608885482</v>
      </c>
      <c r="Q76" s="102">
        <f t="shared" si="34"/>
        <v>0.86312524234199328</v>
      </c>
      <c r="R76" s="272"/>
      <c r="S76" s="1">
        <v>0.36806712962962962</v>
      </c>
      <c r="T76" s="2">
        <v>0.39791666666666664</v>
      </c>
      <c r="U76" s="103">
        <v>4.5833333333333037</v>
      </c>
      <c r="V76" s="104">
        <v>42.983333333333313</v>
      </c>
      <c r="W76" s="105"/>
      <c r="X76" s="106"/>
      <c r="Y76" s="264"/>
      <c r="Z76" s="265"/>
      <c r="AA76" s="190">
        <f t="shared" si="35"/>
        <v>-492.74912756882395</v>
      </c>
      <c r="AB76" s="191">
        <f t="shared" si="36"/>
        <v>0.86312524234199339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3482</v>
      </c>
      <c r="G77" s="94">
        <f t="shared" si="37"/>
        <v>132107.07999999999</v>
      </c>
      <c r="H77" s="112"/>
      <c r="I77" s="96">
        <v>21</v>
      </c>
      <c r="J77" s="97">
        <v>3600</v>
      </c>
      <c r="K77" s="98">
        <f t="shared" si="39"/>
        <v>171.42857142857142</v>
      </c>
      <c r="L77" s="113">
        <v>21</v>
      </c>
      <c r="M77" s="97">
        <f t="shared" si="38"/>
        <v>3107.3872087258296</v>
      </c>
      <c r="N77" s="98">
        <f t="shared" si="31"/>
        <v>147.97081946313475</v>
      </c>
      <c r="O77" s="100">
        <f t="shared" si="32"/>
        <v>0</v>
      </c>
      <c r="P77" s="101">
        <f t="shared" si="33"/>
        <v>-23.457751965436671</v>
      </c>
      <c r="Q77" s="102">
        <f t="shared" si="34"/>
        <v>0.86316311353495279</v>
      </c>
      <c r="R77" s="272"/>
      <c r="S77" s="1">
        <v>0.40138888888888891</v>
      </c>
      <c r="T77" s="2">
        <v>0.44807870370370373</v>
      </c>
      <c r="U77" s="103">
        <v>5.0000000000000622</v>
      </c>
      <c r="V77" s="104">
        <v>67.233333333333348</v>
      </c>
      <c r="W77" s="105">
        <v>0.44807870370370373</v>
      </c>
      <c r="X77" s="106">
        <v>0.48819444444444443</v>
      </c>
      <c r="Y77" s="264"/>
      <c r="Z77" s="265"/>
      <c r="AA77" s="190">
        <f t="shared" si="35"/>
        <v>-492.61279127417038</v>
      </c>
      <c r="AB77" s="191">
        <f t="shared" si="36"/>
        <v>0.86316311353495268</v>
      </c>
      <c r="AC77" s="277"/>
    </row>
    <row r="78" spans="1:29" ht="15.75" customHeight="1">
      <c r="A78" s="281"/>
      <c r="B78" s="91" t="s">
        <v>151</v>
      </c>
      <c r="C78" s="350" t="s">
        <v>204</v>
      </c>
      <c r="D78" s="350"/>
      <c r="E78" s="92">
        <v>57.73</v>
      </c>
      <c r="F78" s="97">
        <v>2181</v>
      </c>
      <c r="G78" s="114">
        <f t="shared" si="37"/>
        <v>125909.12999999999</v>
      </c>
      <c r="H78" s="115"/>
      <c r="I78" s="96">
        <v>22</v>
      </c>
      <c r="J78" s="97">
        <v>1800</v>
      </c>
      <c r="K78" s="98">
        <f t="shared" si="39"/>
        <v>81.818181818181813</v>
      </c>
      <c r="L78" s="99">
        <v>22</v>
      </c>
      <c r="M78" s="97">
        <f t="shared" si="38"/>
        <v>1590.680713128037</v>
      </c>
      <c r="N78" s="98">
        <f t="shared" si="31"/>
        <v>72.303668778547134</v>
      </c>
      <c r="O78" s="100">
        <f t="shared" si="32"/>
        <v>0</v>
      </c>
      <c r="P78" s="101">
        <f t="shared" si="33"/>
        <v>-9.5145130396346786</v>
      </c>
      <c r="Q78" s="102">
        <f t="shared" si="34"/>
        <v>0.8837115072933539</v>
      </c>
      <c r="R78" s="272"/>
      <c r="S78" s="1">
        <v>0.48819444444444443</v>
      </c>
      <c r="T78" s="2">
        <v>0.54532407407407413</v>
      </c>
      <c r="U78" s="103">
        <v>57.766666666666609</v>
      </c>
      <c r="V78" s="104">
        <v>82.266666666666765</v>
      </c>
      <c r="W78" s="105"/>
      <c r="X78" s="106"/>
      <c r="Y78" s="264"/>
      <c r="Z78" s="265"/>
      <c r="AA78" s="190">
        <f t="shared" si="35"/>
        <v>-209.31928687196296</v>
      </c>
      <c r="AB78" s="191">
        <f t="shared" si="36"/>
        <v>0.8837115072933539</v>
      </c>
      <c r="AC78" s="277"/>
    </row>
    <row r="79" spans="1:29" ht="15.75" customHeight="1">
      <c r="A79" s="281"/>
      <c r="B79" s="91"/>
      <c r="C79" s="350"/>
      <c r="D79" s="350"/>
      <c r="E79" s="92"/>
      <c r="F79" s="97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90"/>
      <c r="AB79" s="191"/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0">AVERAGE(I73:I88)</f>
        <v>20.666666666666668</v>
      </c>
      <c r="J89" s="137">
        <f t="shared" si="40"/>
        <v>3300</v>
      </c>
      <c r="K89" s="138">
        <f t="shared" ref="K89" si="41">J89/I89</f>
        <v>159.67741935483869</v>
      </c>
      <c r="L89" s="136">
        <f t="shared" ref="L89:M89" si="42">AVERAGE(L73:L88)</f>
        <v>20.666666666666668</v>
      </c>
      <c r="M89" s="137">
        <f t="shared" si="42"/>
        <v>2926.1350304801522</v>
      </c>
      <c r="N89" s="138">
        <f>M89/L89</f>
        <v>141.58717889420092</v>
      </c>
      <c r="O89" s="139">
        <f>L89-I89</f>
        <v>0</v>
      </c>
      <c r="P89" s="140">
        <f>N89-K89</f>
        <v>-18.090240460637773</v>
      </c>
      <c r="Q89" s="141">
        <f>N89/K89</f>
        <v>0.88670758499398561</v>
      </c>
      <c r="R89" s="273"/>
      <c r="S89" s="142">
        <f>S73</f>
        <v>0.25</v>
      </c>
      <c r="T89" s="143">
        <f>INDEX(T73:T88,COUNTA(T73:T88))</f>
        <v>0.54532407407407413</v>
      </c>
      <c r="U89" s="144"/>
      <c r="V89" s="155"/>
      <c r="W89" s="134"/>
      <c r="X89" s="138"/>
      <c r="Y89" s="260"/>
      <c r="Z89" s="261"/>
      <c r="AA89" s="156">
        <f>M89-J89</f>
        <v>-373.86496951984782</v>
      </c>
      <c r="AB89" s="141">
        <f>M89/J89</f>
        <v>0.8867075849939855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6225</v>
      </c>
      <c r="G90" s="158">
        <f t="shared" ref="G90:G93" si="43">E90*F90</f>
        <v>223041.75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>F90/V90*60</f>
        <v>2906.9918277338165</v>
      </c>
      <c r="N90" s="162">
        <f>M90/L90</f>
        <v>242.24931897781804</v>
      </c>
      <c r="O90" s="164">
        <f>L90-I90</f>
        <v>0</v>
      </c>
      <c r="P90" s="165">
        <f>N90-K90</f>
        <v>-30.500681022181965</v>
      </c>
      <c r="Q90" s="151">
        <f>N90/K90</f>
        <v>0.8881734884612944</v>
      </c>
      <c r="R90" s="271">
        <f>Q106</f>
        <v>0.87887551592910929</v>
      </c>
      <c r="S90" s="166">
        <v>0.16666666666666666</v>
      </c>
      <c r="T90" s="167">
        <v>0.25589120370370372</v>
      </c>
      <c r="U90" s="168"/>
      <c r="V90" s="169">
        <v>128.48333333333338</v>
      </c>
      <c r="W90" s="172"/>
      <c r="X90" s="150"/>
      <c r="Y90" s="274"/>
      <c r="Z90" s="275"/>
      <c r="AA90" s="108">
        <f>M90-J90</f>
        <v>-366.00817226618346</v>
      </c>
      <c r="AB90" s="151">
        <f>M90/J90</f>
        <v>0.8881734884612944</v>
      </c>
      <c r="AC90" s="276">
        <f>AB106</f>
        <v>0.87887551592910929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4461</v>
      </c>
      <c r="G91" s="94">
        <f t="shared" si="43"/>
        <v>162425.00999999998</v>
      </c>
      <c r="H91" s="95"/>
      <c r="I91" s="96">
        <v>11</v>
      </c>
      <c r="J91" s="97">
        <v>3273</v>
      </c>
      <c r="K91" s="98">
        <f t="shared" si="39"/>
        <v>297.54545454545456</v>
      </c>
      <c r="L91" s="99">
        <v>11</v>
      </c>
      <c r="M91" s="97">
        <f>F91/V91*60</f>
        <v>2905.6631083770594</v>
      </c>
      <c r="N91" s="98">
        <f>M91/L91</f>
        <v>264.15119167064177</v>
      </c>
      <c r="O91" s="100">
        <f>L91-I91</f>
        <v>0</v>
      </c>
      <c r="P91" s="101">
        <f>N91-K91</f>
        <v>-33.394262874812796</v>
      </c>
      <c r="Q91" s="102">
        <f>N91/K91</f>
        <v>0.88776752471037557</v>
      </c>
      <c r="R91" s="272"/>
      <c r="S91" s="1">
        <v>0.25972222222222224</v>
      </c>
      <c r="T91" s="2">
        <v>0.32369212962962962</v>
      </c>
      <c r="U91" s="103">
        <v>5.5166666666666764</v>
      </c>
      <c r="V91" s="104">
        <v>92.116666666666617</v>
      </c>
      <c r="W91" s="105"/>
      <c r="X91" s="106"/>
      <c r="Y91" s="264"/>
      <c r="Z91" s="265"/>
      <c r="AA91" s="110">
        <f>M91-J91</f>
        <v>-367.33689162294058</v>
      </c>
      <c r="AB91" s="102">
        <f>M91/J91</f>
        <v>0.88776752471037568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1801</v>
      </c>
      <c r="G92" s="94">
        <f t="shared" si="43"/>
        <v>62620.770000000004</v>
      </c>
      <c r="H92" s="112"/>
      <c r="I92" s="96">
        <v>11</v>
      </c>
      <c r="J92" s="97">
        <v>3000</v>
      </c>
      <c r="K92" s="98">
        <f t="shared" si="39"/>
        <v>272.72727272727275</v>
      </c>
      <c r="L92" s="113">
        <v>11</v>
      </c>
      <c r="M92" s="97">
        <f>F92/V92*60</f>
        <v>2606.9963811821367</v>
      </c>
      <c r="N92" s="98">
        <f>M92/L92</f>
        <v>236.99967101655787</v>
      </c>
      <c r="O92" s="100">
        <f>L92-I92</f>
        <v>0</v>
      </c>
      <c r="P92" s="101">
        <f>N92-K92</f>
        <v>-35.727601710714879</v>
      </c>
      <c r="Q92" s="102">
        <f>N92/K92</f>
        <v>0.86899879372737876</v>
      </c>
      <c r="R92" s="272"/>
      <c r="S92" s="1">
        <v>0.42638888888888876</v>
      </c>
      <c r="T92" s="2">
        <v>0.4551736111111111</v>
      </c>
      <c r="U92" s="103">
        <v>6.8333333333331758</v>
      </c>
      <c r="V92" s="104">
        <v>41.450000000000166</v>
      </c>
      <c r="W92" s="105">
        <v>0.4551736111111111</v>
      </c>
      <c r="X92" s="106">
        <v>0.49375000000000002</v>
      </c>
      <c r="Y92" s="264"/>
      <c r="Z92" s="265"/>
      <c r="AA92" s="110">
        <f>M92-J92</f>
        <v>-393.0036188178633</v>
      </c>
      <c r="AB92" s="102">
        <f>M92/J92</f>
        <v>0.86899879372737887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2047</v>
      </c>
      <c r="G93" s="114">
        <f t="shared" si="43"/>
        <v>70068.81</v>
      </c>
      <c r="H93" s="115"/>
      <c r="I93" s="96">
        <v>16</v>
      </c>
      <c r="J93" s="97">
        <v>3000</v>
      </c>
      <c r="K93" s="98">
        <f t="shared" si="39"/>
        <v>187.5</v>
      </c>
      <c r="L93" s="99">
        <v>16</v>
      </c>
      <c r="M93" s="97">
        <f>F93/V93*60</f>
        <v>2606.7209055535927</v>
      </c>
      <c r="N93" s="98">
        <f>M93/L93</f>
        <v>162.92005659709955</v>
      </c>
      <c r="O93" s="100">
        <f>L93-I93</f>
        <v>0</v>
      </c>
      <c r="P93" s="101">
        <f>N93-K93</f>
        <v>-24.579943402900454</v>
      </c>
      <c r="Q93" s="102">
        <f>N93/K93</f>
        <v>0.8689069685178642</v>
      </c>
      <c r="R93" s="272"/>
      <c r="S93" s="1">
        <v>0.49375000000000002</v>
      </c>
      <c r="T93" s="2">
        <v>0.5264699074074074</v>
      </c>
      <c r="U93" s="103">
        <v>55.550000000000054</v>
      </c>
      <c r="V93" s="104">
        <v>47.116666666666625</v>
      </c>
      <c r="W93" s="105"/>
      <c r="X93" s="106"/>
      <c r="Y93" s="264"/>
      <c r="Z93" s="265"/>
      <c r="AA93" s="110">
        <f>M93-J93</f>
        <v>-393.27909444640727</v>
      </c>
      <c r="AB93" s="102">
        <f>M93/J93</f>
        <v>0.8689069685178642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44">AVERAGE(I90:I105)</f>
        <v>12.5</v>
      </c>
      <c r="J106" s="137">
        <f t="shared" si="44"/>
        <v>3136.5</v>
      </c>
      <c r="K106" s="138">
        <f t="shared" ref="K106" si="45">J106/I106</f>
        <v>250.92</v>
      </c>
      <c r="L106" s="136">
        <f t="shared" ref="L106:M106" si="46">AVERAGE(L90:L105)</f>
        <v>12.5</v>
      </c>
      <c r="M106" s="137">
        <f t="shared" si="46"/>
        <v>2756.5930557116512</v>
      </c>
      <c r="N106" s="138">
        <f>M106/L106</f>
        <v>220.5274444569321</v>
      </c>
      <c r="O106" s="139">
        <f>L106-I106</f>
        <v>0</v>
      </c>
      <c r="P106" s="140">
        <f>N106-K106</f>
        <v>-30.392555543067886</v>
      </c>
      <c r="Q106" s="141">
        <f>N106/K106</f>
        <v>0.87887551592910929</v>
      </c>
      <c r="R106" s="273"/>
      <c r="S106" s="142">
        <f>S90</f>
        <v>0.16666666666666666</v>
      </c>
      <c r="T106" s="143">
        <f>INDEX(T90:T105,COUNTA(T90:T105))</f>
        <v>0.5264699074074074</v>
      </c>
      <c r="U106" s="144"/>
      <c r="V106" s="155"/>
      <c r="W106" s="134"/>
      <c r="X106" s="138"/>
      <c r="Y106" s="260"/>
      <c r="Z106" s="261"/>
      <c r="AA106" s="156">
        <f>M106-J106</f>
        <v>-379.90694428834877</v>
      </c>
      <c r="AB106" s="141">
        <f>M106/J106</f>
        <v>0.87887551592910929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600</v>
      </c>
      <c r="G107" s="158">
        <f t="shared" ref="G107:G109" si="47">E107*F107</f>
        <v>12066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3267.7760968229986</v>
      </c>
      <c r="N107" s="162">
        <f>M107/L107</f>
        <v>544.62934947049973</v>
      </c>
      <c r="O107" s="164">
        <f>L107-I107</f>
        <v>0</v>
      </c>
      <c r="P107" s="165">
        <f>N107-K107</f>
        <v>-55.370650529500267</v>
      </c>
      <c r="Q107" s="151">
        <f>N107/K107</f>
        <v>0.90771558245083284</v>
      </c>
      <c r="R107" s="271">
        <f>Q123</f>
        <v>0.90723919046357915</v>
      </c>
      <c r="S107" s="192">
        <v>0.25</v>
      </c>
      <c r="T107" s="193">
        <v>0.25765046296296296</v>
      </c>
      <c r="U107" s="168"/>
      <c r="V107" s="169">
        <v>11.016666666666657</v>
      </c>
      <c r="W107" s="167"/>
      <c r="X107" s="170"/>
      <c r="Y107" s="274"/>
      <c r="Z107" s="275"/>
      <c r="AA107" s="108">
        <f>M107-J107</f>
        <v>-332.22390317700138</v>
      </c>
      <c r="AB107" s="151">
        <f>M107/J107</f>
        <v>0.90771558245083295</v>
      </c>
      <c r="AC107" s="276">
        <f>AB123</f>
        <v>0.90723919046357915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2296</v>
      </c>
      <c r="G108" s="94">
        <f t="shared" si="47"/>
        <v>56780.08</v>
      </c>
      <c r="H108" s="95"/>
      <c r="I108" s="96">
        <v>6</v>
      </c>
      <c r="J108" s="97">
        <v>3600</v>
      </c>
      <c r="K108" s="98">
        <f t="shared" si="39"/>
        <v>600</v>
      </c>
      <c r="L108" s="99">
        <v>6</v>
      </c>
      <c r="M108" s="97">
        <f>F108/V108*60</f>
        <v>3265.7447649150467</v>
      </c>
      <c r="N108" s="98">
        <f>M108/L108</f>
        <v>544.29079415250783</v>
      </c>
      <c r="O108" s="100">
        <f>L108-I108</f>
        <v>0</v>
      </c>
      <c r="P108" s="101">
        <f>N108-K108</f>
        <v>-55.709205847492171</v>
      </c>
      <c r="Q108" s="102">
        <f>N108/K108</f>
        <v>0.90715132358751305</v>
      </c>
      <c r="R108" s="272"/>
      <c r="S108" s="1">
        <v>0.26111111111111107</v>
      </c>
      <c r="T108" s="2">
        <v>0.29040509259259262</v>
      </c>
      <c r="U108" s="103">
        <v>4.9833333333332863</v>
      </c>
      <c r="V108" s="104">
        <v>42.183333333333422</v>
      </c>
      <c r="W108" s="105"/>
      <c r="X108" s="112"/>
      <c r="Y108" s="264"/>
      <c r="Z108" s="265"/>
      <c r="AA108" s="110">
        <f>M108-J108</f>
        <v>-334.25523508495326</v>
      </c>
      <c r="AB108" s="102">
        <f>M108/J108</f>
        <v>0.90715132358751294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1840</v>
      </c>
      <c r="G109" s="94">
        <f t="shared" si="47"/>
        <v>45503.200000000004</v>
      </c>
      <c r="H109" s="95"/>
      <c r="I109" s="96">
        <v>6</v>
      </c>
      <c r="J109" s="97">
        <v>3600</v>
      </c>
      <c r="K109" s="98">
        <f t="shared" si="39"/>
        <v>600</v>
      </c>
      <c r="L109" s="99">
        <v>6</v>
      </c>
      <c r="M109" s="97">
        <f>F109/V109*60</f>
        <v>3264.66239526861</v>
      </c>
      <c r="N109" s="98">
        <f>M109/L109</f>
        <v>544.11039921143504</v>
      </c>
      <c r="O109" s="100">
        <f>L109-I109</f>
        <v>0</v>
      </c>
      <c r="P109" s="101">
        <f>N109-K109</f>
        <v>-55.889600788564962</v>
      </c>
      <c r="Q109" s="102">
        <f>N109/K109</f>
        <v>0.90685066535239178</v>
      </c>
      <c r="R109" s="272"/>
      <c r="S109" s="1">
        <v>0.29457175925925927</v>
      </c>
      <c r="T109" s="2">
        <v>0.31805555555555554</v>
      </c>
      <c r="U109" s="103">
        <v>5.9999999999999787</v>
      </c>
      <c r="V109" s="104">
        <v>33.81666666666662</v>
      </c>
      <c r="W109" s="105"/>
      <c r="X109" s="106"/>
      <c r="Y109" s="264"/>
      <c r="Z109" s="265"/>
      <c r="AA109" s="110">
        <f>M109-J109</f>
        <v>-335.33760473139</v>
      </c>
      <c r="AB109" s="102">
        <f>M109/J109</f>
        <v>0.90685066535239167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48">AVERAGE(I107:I122)</f>
        <v>6</v>
      </c>
      <c r="J123" s="137">
        <f t="shared" si="48"/>
        <v>3600</v>
      </c>
      <c r="K123" s="138">
        <f t="shared" ref="K123" si="49">J123/I123</f>
        <v>600</v>
      </c>
      <c r="L123" s="136">
        <f t="shared" ref="L123:M123" si="50">AVERAGE(L107:L122)</f>
        <v>6</v>
      </c>
      <c r="M123" s="137">
        <f t="shared" si="50"/>
        <v>3266.061085668885</v>
      </c>
      <c r="N123" s="138">
        <f>M123/L123</f>
        <v>544.3435142781475</v>
      </c>
      <c r="O123" s="139">
        <f>L123-I123</f>
        <v>0</v>
      </c>
      <c r="P123" s="140">
        <f>N123-K123</f>
        <v>-55.656485721852505</v>
      </c>
      <c r="Q123" s="141">
        <f>N123/K123</f>
        <v>0.90723919046357915</v>
      </c>
      <c r="R123" s="273"/>
      <c r="S123" s="142">
        <f>S107</f>
        <v>0.25</v>
      </c>
      <c r="T123" s="143">
        <f>INDEX(T107:T122,COUNTA(T107:T122))</f>
        <v>0.31805555555555554</v>
      </c>
      <c r="U123" s="144"/>
      <c r="V123" s="155"/>
      <c r="W123" s="134"/>
      <c r="X123" s="138"/>
      <c r="Y123" s="260"/>
      <c r="Z123" s="261"/>
      <c r="AA123" s="156">
        <f>M123-J123</f>
        <v>-333.93891433111503</v>
      </c>
      <c r="AB123" s="141">
        <f>M123/J123</f>
        <v>0.90723919046357915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1565</v>
      </c>
      <c r="G124" s="158">
        <f t="shared" ref="G124:G126" si="51">E124*F124</f>
        <v>69329.5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1764.4848105230205</v>
      </c>
      <c r="N124" s="162">
        <f>M124/L124</f>
        <v>103.79322414841297</v>
      </c>
      <c r="O124" s="164">
        <f>L124-I124</f>
        <v>0</v>
      </c>
      <c r="P124" s="165">
        <f>N124-K124</f>
        <v>-13.853834675116431</v>
      </c>
      <c r="Q124" s="151">
        <f>N124/K124</f>
        <v>0.88224240526151032</v>
      </c>
      <c r="R124" s="271">
        <f>Q140</f>
        <v>0.88274633795791524</v>
      </c>
      <c r="S124" s="166">
        <v>0.70833333333333337</v>
      </c>
      <c r="T124" s="167">
        <v>0.74528935185185186</v>
      </c>
      <c r="U124" s="168"/>
      <c r="V124" s="169">
        <v>53.216666666666619</v>
      </c>
      <c r="W124" s="86"/>
      <c r="X124" s="87"/>
      <c r="Y124" s="274"/>
      <c r="Z124" s="275"/>
      <c r="AA124" s="108">
        <f>M124-J124</f>
        <v>-235.51518947697946</v>
      </c>
      <c r="AB124" s="151">
        <f>M124/J124</f>
        <v>0.88224240526151032</v>
      </c>
      <c r="AC124" s="349">
        <f>AB140</f>
        <v>0.88274633795791524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1497</v>
      </c>
      <c r="G125" s="94">
        <f t="shared" si="51"/>
        <v>75852.990000000005</v>
      </c>
      <c r="H125" s="95"/>
      <c r="I125" s="96">
        <v>20</v>
      </c>
      <c r="J125" s="97">
        <v>2000</v>
      </c>
      <c r="K125" s="98">
        <f t="shared" ref="K125:K126" si="52">J125/I125</f>
        <v>100</v>
      </c>
      <c r="L125" s="99">
        <v>20</v>
      </c>
      <c r="M125" s="97">
        <f>F125/V125*60</f>
        <v>1765.7929226736599</v>
      </c>
      <c r="N125" s="98">
        <f>M125/L125</f>
        <v>88.289646133682993</v>
      </c>
      <c r="O125" s="100">
        <f>L125-I125</f>
        <v>0</v>
      </c>
      <c r="P125" s="101">
        <f>N125-K125</f>
        <v>-11.710353866317007</v>
      </c>
      <c r="Q125" s="102">
        <f>N125/K125</f>
        <v>0.88289646133682997</v>
      </c>
      <c r="R125" s="272"/>
      <c r="S125" s="1">
        <v>0.7493981481481482</v>
      </c>
      <c r="T125" s="2">
        <v>0.78472222222222221</v>
      </c>
      <c r="U125" s="103">
        <v>5.9166666666667389</v>
      </c>
      <c r="V125" s="104">
        <v>50.866666666666575</v>
      </c>
      <c r="W125" s="105"/>
      <c r="X125" s="106"/>
      <c r="Y125" s="264"/>
      <c r="Z125" s="265"/>
      <c r="AA125" s="110">
        <f>M125-J125</f>
        <v>-234.20707732634014</v>
      </c>
      <c r="AB125" s="102">
        <f>M125/J125</f>
        <v>0.88289646133682997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2665</v>
      </c>
      <c r="G126" s="94">
        <f t="shared" si="51"/>
        <v>152704.5</v>
      </c>
      <c r="H126" s="95"/>
      <c r="I126" s="96">
        <v>21</v>
      </c>
      <c r="J126" s="97">
        <v>2000</v>
      </c>
      <c r="K126" s="98">
        <f t="shared" si="52"/>
        <v>95.238095238095241</v>
      </c>
      <c r="L126" s="99">
        <v>21</v>
      </c>
      <c r="M126" s="97">
        <f>F126/V126*60</f>
        <v>1766.2002945508107</v>
      </c>
      <c r="N126" s="98">
        <f>M126/L126</f>
        <v>84.104775930990982</v>
      </c>
      <c r="O126" s="100">
        <f>L126-I126</f>
        <v>0</v>
      </c>
      <c r="P126" s="101">
        <f>N126-K126</f>
        <v>-11.133319307104259</v>
      </c>
      <c r="Q126" s="102">
        <f>N126/K126</f>
        <v>0.88310014727540531</v>
      </c>
      <c r="R126" s="272"/>
      <c r="S126" s="1">
        <v>0.78921296296296295</v>
      </c>
      <c r="T126" s="2">
        <v>0.8520833333333333</v>
      </c>
      <c r="U126" s="103">
        <v>6.466666666666665</v>
      </c>
      <c r="V126" s="104">
        <v>90.533333333333303</v>
      </c>
      <c r="W126" s="105"/>
      <c r="X126" s="106"/>
      <c r="Y126" s="264"/>
      <c r="Z126" s="265"/>
      <c r="AA126" s="110">
        <f>M126-J126</f>
        <v>-233.79970544918933</v>
      </c>
      <c r="AB126" s="102">
        <f>M126/J126</f>
        <v>0.88310014727540531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53">AVERAGE(I124:I139)</f>
        <v>19.333333333333332</v>
      </c>
      <c r="J140" s="137">
        <f t="shared" si="53"/>
        <v>2000</v>
      </c>
      <c r="K140" s="138">
        <f t="shared" ref="K140" si="54">J140/I140</f>
        <v>103.44827586206897</v>
      </c>
      <c r="L140" s="136">
        <f t="shared" ref="L140:M140" si="55">AVERAGE(L124:L139)</f>
        <v>19.333333333333332</v>
      </c>
      <c r="M140" s="137">
        <f t="shared" si="55"/>
        <v>1765.4926759158304</v>
      </c>
      <c r="N140" s="138">
        <f>M140/L140</f>
        <v>91.318586685301582</v>
      </c>
      <c r="O140" s="139">
        <f>L140-I140</f>
        <v>0</v>
      </c>
      <c r="P140" s="140">
        <f>N140-K140</f>
        <v>-12.129689176767386</v>
      </c>
      <c r="Q140" s="141">
        <f>N140/K140</f>
        <v>0.88274633795791524</v>
      </c>
      <c r="R140" s="273"/>
      <c r="S140" s="142">
        <f>S124</f>
        <v>0.70833333333333337</v>
      </c>
      <c r="T140" s="143">
        <f>INDEX(T124:T139,COUNTA(T124:T139))</f>
        <v>0.8520833333333333</v>
      </c>
      <c r="U140" s="144"/>
      <c r="V140" s="155"/>
      <c r="W140" s="187"/>
      <c r="X140" s="188"/>
      <c r="Y140" s="260"/>
      <c r="Z140" s="261"/>
      <c r="AA140" s="156">
        <f>M140-J140</f>
        <v>-234.50732408416957</v>
      </c>
      <c r="AB140" s="141">
        <f>M140/J140</f>
        <v>0.88274633795791524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2409</v>
      </c>
      <c r="G141" s="158">
        <f t="shared" ref="G141:G143" si="56">E141*F141</f>
        <v>136807.10999999999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1765.1943822511723</v>
      </c>
      <c r="N141" s="162">
        <f>M141/L141</f>
        <v>76.747581837007488</v>
      </c>
      <c r="O141" s="164">
        <f>L141-I141</f>
        <v>0</v>
      </c>
      <c r="P141" s="165">
        <f>N141-K141</f>
        <v>-10.20893990212295</v>
      </c>
      <c r="Q141" s="151">
        <f>N141/K141</f>
        <v>0.8825971911255861</v>
      </c>
      <c r="R141" s="271">
        <f>Q157</f>
        <v>0.88319330403102991</v>
      </c>
      <c r="S141" s="166">
        <v>0.70841435185185186</v>
      </c>
      <c r="T141" s="167">
        <v>0.76527777777777772</v>
      </c>
      <c r="U141" s="168"/>
      <c r="V141" s="169">
        <v>81.88333333333324</v>
      </c>
      <c r="W141" s="167"/>
      <c r="X141" s="170"/>
      <c r="Y141" s="274"/>
      <c r="Z141" s="275"/>
      <c r="AA141" s="108">
        <f>M141-J141</f>
        <v>-234.80561774882767</v>
      </c>
      <c r="AB141" s="151">
        <f>M141/J141</f>
        <v>0.88259719112558621</v>
      </c>
      <c r="AC141" s="276">
        <f>AB157</f>
        <v>0.88319330403102991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1937</v>
      </c>
      <c r="G142" s="94">
        <f t="shared" si="56"/>
        <v>110157.18999999999</v>
      </c>
      <c r="H142" s="95"/>
      <c r="I142" s="96">
        <v>23</v>
      </c>
      <c r="J142" s="97">
        <v>2000</v>
      </c>
      <c r="K142" s="98">
        <f t="shared" ref="K142:K143" si="57">J142/I142</f>
        <v>86.956521739130437</v>
      </c>
      <c r="L142" s="99">
        <v>23</v>
      </c>
      <c r="M142" s="97">
        <f>F142/V142*60</f>
        <v>1765.8141301595342</v>
      </c>
      <c r="N142" s="98">
        <f>M142/L142</f>
        <v>76.774527398240622</v>
      </c>
      <c r="O142" s="100">
        <f>L142-I142</f>
        <v>0</v>
      </c>
      <c r="P142" s="101">
        <f>N142-K142</f>
        <v>-10.181994340889815</v>
      </c>
      <c r="Q142" s="102">
        <f>N142/K142</f>
        <v>0.88290706507976713</v>
      </c>
      <c r="R142" s="272"/>
      <c r="S142" s="1">
        <v>0.76887731481481481</v>
      </c>
      <c r="T142" s="2">
        <v>0.81458333333333333</v>
      </c>
      <c r="U142" s="103">
        <v>5.1833333333333975</v>
      </c>
      <c r="V142" s="104">
        <v>65.816666666666663</v>
      </c>
      <c r="W142" s="105"/>
      <c r="X142" s="106"/>
      <c r="Y142" s="264"/>
      <c r="Z142" s="265"/>
      <c r="AA142" s="110">
        <f>M142-J142</f>
        <v>-234.18586984046578</v>
      </c>
      <c r="AB142" s="102">
        <f>M142/J142</f>
        <v>0.88290706507976713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2415</v>
      </c>
      <c r="G143" s="94">
        <f t="shared" si="56"/>
        <v>114954</v>
      </c>
      <c r="H143" s="95"/>
      <c r="I143" s="96">
        <v>23</v>
      </c>
      <c r="J143" s="97">
        <v>2000</v>
      </c>
      <c r="K143" s="98">
        <f t="shared" si="57"/>
        <v>86.956521739130437</v>
      </c>
      <c r="L143" s="99">
        <v>23</v>
      </c>
      <c r="M143" s="97">
        <f>F143/V143*60</f>
        <v>1768.1513117754725</v>
      </c>
      <c r="N143" s="98">
        <f>M143/L143</f>
        <v>76.876143990237935</v>
      </c>
      <c r="O143" s="100">
        <f>L143-I143</f>
        <v>0</v>
      </c>
      <c r="P143" s="101">
        <f>N143-K143</f>
        <v>-10.080377748892502</v>
      </c>
      <c r="Q143" s="102">
        <f>N143/K143</f>
        <v>0.88407565588773618</v>
      </c>
      <c r="R143" s="272"/>
      <c r="S143" s="1">
        <v>0.81809027777777776</v>
      </c>
      <c r="T143" s="2">
        <v>0.875</v>
      </c>
      <c r="U143" s="103">
        <v>5.0499999999999901</v>
      </c>
      <c r="V143" s="104">
        <v>81.950000000000017</v>
      </c>
      <c r="W143" s="105"/>
      <c r="X143" s="106"/>
      <c r="Y143" s="264"/>
      <c r="Z143" s="265"/>
      <c r="AA143" s="110">
        <f>M143-J143</f>
        <v>-231.84868822452745</v>
      </c>
      <c r="AB143" s="102">
        <f>M143/J143</f>
        <v>0.88407565588773629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58">AVERAGE(I141:I156)</f>
        <v>23</v>
      </c>
      <c r="J157" s="137">
        <f t="shared" si="58"/>
        <v>2000</v>
      </c>
      <c r="K157" s="138">
        <f t="shared" ref="K157" si="59">J157/I157</f>
        <v>86.956521739130437</v>
      </c>
      <c r="L157" s="136">
        <f t="shared" ref="L157:M157" si="60">AVERAGE(L141:L156)</f>
        <v>23</v>
      </c>
      <c r="M157" s="137">
        <f t="shared" si="60"/>
        <v>1766.3866080620598</v>
      </c>
      <c r="N157" s="138">
        <f>M157/L157</f>
        <v>76.799417741828691</v>
      </c>
      <c r="O157" s="139">
        <f>L157-I157</f>
        <v>0</v>
      </c>
      <c r="P157" s="140">
        <f>N157-K157</f>
        <v>-10.157103997301746</v>
      </c>
      <c r="Q157" s="141">
        <f>N157/K157</f>
        <v>0.88319330403102991</v>
      </c>
      <c r="R157" s="273"/>
      <c r="S157" s="142">
        <f>S141</f>
        <v>0.70841435185185186</v>
      </c>
      <c r="T157" s="143">
        <f>INDEX(T141:T156,COUNTA(T141:T156))</f>
        <v>0.875</v>
      </c>
      <c r="U157" s="144"/>
      <c r="V157" s="155"/>
      <c r="W157" s="134"/>
      <c r="X157" s="138"/>
      <c r="Y157" s="260"/>
      <c r="Z157" s="261"/>
      <c r="AA157" s="156">
        <f>M157-J157</f>
        <v>-233.61339193794015</v>
      </c>
      <c r="AB157" s="141">
        <f>M157/J157</f>
        <v>0.88319330403102991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5" priority="3" operator="greaterThan">
      <formula>0</formula>
    </cfRule>
  </conditionalFormatting>
  <conditionalFormatting sqref="P5:P157 AA5:AA157">
    <cfRule type="cellIs" dxfId="64" priority="6" operator="lessThan">
      <formula>0</formula>
    </cfRule>
  </conditionalFormatting>
  <conditionalFormatting sqref="Q5:Q157 AB5:AB157">
    <cfRule type="cellIs" dxfId="63" priority="4" operator="greaterThan">
      <formula>1</formula>
    </cfRule>
    <cfRule type="cellIs" dxfId="62" priority="5" operator="lessThan">
      <formula>0.8</formula>
    </cfRule>
  </conditionalFormatting>
  <conditionalFormatting sqref="R5:R157 AC124">
    <cfRule type="cellIs" dxfId="61" priority="7" operator="lessThan">
      <formula>0.8</formula>
    </cfRule>
  </conditionalFormatting>
  <conditionalFormatting sqref="AC5:AC22 AC56:AC91">
    <cfRule type="cellIs" dxfId="60" priority="9" operator="lessThan">
      <formula>0.8</formula>
    </cfRule>
  </conditionalFormatting>
  <conditionalFormatting sqref="AC39">
    <cfRule type="cellIs" dxfId="59" priority="12" operator="lessThan">
      <formula>0.8</formula>
    </cfRule>
  </conditionalFormatting>
  <conditionalFormatting sqref="AC54">
    <cfRule type="cellIs" dxfId="58" priority="11" operator="lessThan">
      <formula>0.8</formula>
    </cfRule>
  </conditionalFormatting>
  <conditionalFormatting sqref="AC97:AC105">
    <cfRule type="cellIs" dxfId="57" priority="10" operator="lessThan">
      <formula>0.8</formula>
    </cfRule>
  </conditionalFormatting>
  <conditionalFormatting sqref="AC107:AC112">
    <cfRule type="cellIs" dxfId="56" priority="8" operator="lessThan">
      <formula>0.8</formula>
    </cfRule>
  </conditionalFormatting>
  <conditionalFormatting sqref="AC139">
    <cfRule type="cellIs" dxfId="55" priority="2" operator="lessThan">
      <formula>0.8</formula>
    </cfRule>
  </conditionalFormatting>
  <conditionalFormatting sqref="AC141:AC157">
    <cfRule type="cellIs" dxfId="54" priority="1" operator="lessThan">
      <formula>0.8</formula>
    </cfRule>
  </conditionalFormatting>
  <dataValidations count="1">
    <dataValidation type="list" allowBlank="1" showInputMessage="1" showErrorMessage="1" sqref="Y5:Z157" xr:uid="{20842434-6659-4373-B54F-9428A56102B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4314-0040-4BBC-82BB-A80DBC17590B}">
  <sheetPr codeName="工作表7">
    <tabColor theme="9" tint="0.59999389629810485"/>
  </sheetPr>
  <dimension ref="B1:AR36"/>
  <sheetViews>
    <sheetView zoomScale="70" zoomScaleNormal="70" workbookViewId="0">
      <selection activeCell="AD25" sqref="AD25"/>
    </sheetView>
  </sheetViews>
  <sheetFormatPr defaultColWidth="7.6640625" defaultRowHeight="15.75"/>
  <cols>
    <col min="1" max="1" width="7.6640625" style="5"/>
    <col min="2" max="2" width="15.6640625" style="5" customWidth="1"/>
    <col min="3" max="3" width="8.109375" style="11" customWidth="1"/>
    <col min="4" max="34" width="11.109375" style="5" customWidth="1"/>
    <col min="35" max="16384" width="7.6640625" style="5"/>
  </cols>
  <sheetData>
    <row r="1" spans="2:44" ht="27.75" customHeight="1"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4"/>
      <c r="L1" s="4"/>
      <c r="M1" s="4"/>
      <c r="N1" s="4"/>
      <c r="O1" s="4"/>
      <c r="P1" s="4"/>
    </row>
    <row r="2" spans="2:44" ht="27.75" customHeight="1">
      <c r="B2" s="246"/>
      <c r="C2" s="246"/>
      <c r="D2" s="246"/>
      <c r="E2" s="246"/>
      <c r="F2" s="246"/>
      <c r="G2" s="246"/>
      <c r="H2" s="246"/>
      <c r="I2" s="246"/>
      <c r="J2" s="246"/>
      <c r="K2" s="4"/>
      <c r="L2" s="4"/>
      <c r="M2" s="4"/>
      <c r="N2" s="4"/>
      <c r="O2" s="4"/>
      <c r="P2" s="4"/>
    </row>
    <row r="3" spans="2:44" ht="46.5" customHeight="1">
      <c r="B3" s="6" t="s">
        <v>1</v>
      </c>
      <c r="C3" s="247" t="s">
        <v>221</v>
      </c>
      <c r="D3" s="248"/>
      <c r="E3" s="6" t="s">
        <v>2</v>
      </c>
      <c r="F3" s="249">
        <f>'1101(18度C)'!D1+'1101(4度C)'!D1</f>
        <v>185184</v>
      </c>
      <c r="G3" s="250"/>
      <c r="H3" s="6" t="s">
        <v>3</v>
      </c>
      <c r="I3" s="251">
        <f>'1101(18度C)'!F1+'1101(4度C)'!F1</f>
        <v>5815672.8300000001</v>
      </c>
      <c r="J3" s="252"/>
      <c r="K3" s="7"/>
      <c r="L3" s="8"/>
      <c r="M3" s="4"/>
      <c r="N3" s="4"/>
      <c r="O3" s="4"/>
      <c r="P3" s="4"/>
    </row>
    <row r="4" spans="2:44" ht="28.5" customHeight="1">
      <c r="B4" s="253" t="s">
        <v>4</v>
      </c>
      <c r="C4" s="233" t="s">
        <v>5</v>
      </c>
      <c r="D4" s="234"/>
      <c r="E4" s="256" t="s">
        <v>6</v>
      </c>
      <c r="F4" s="257"/>
      <c r="G4" s="256" t="s">
        <v>7</v>
      </c>
      <c r="H4" s="257"/>
      <c r="I4" s="256" t="s">
        <v>8</v>
      </c>
      <c r="J4" s="257"/>
      <c r="K4" s="231" t="s">
        <v>9</v>
      </c>
      <c r="L4" s="232"/>
      <c r="M4" s="231" t="s">
        <v>10</v>
      </c>
      <c r="N4" s="232"/>
      <c r="P4" s="8"/>
      <c r="Q4" s="4"/>
      <c r="R4" s="4"/>
    </row>
    <row r="5" spans="2:44" ht="28.5" customHeight="1">
      <c r="B5" s="254"/>
      <c r="C5" s="233" t="s">
        <v>11</v>
      </c>
      <c r="D5" s="234"/>
      <c r="E5" s="235" t="s">
        <v>12</v>
      </c>
      <c r="F5" s="236"/>
      <c r="G5" s="237" t="s">
        <v>13</v>
      </c>
      <c r="H5" s="238"/>
      <c r="I5" s="239" t="s">
        <v>14</v>
      </c>
      <c r="J5" s="240"/>
      <c r="K5" s="241" t="s">
        <v>15</v>
      </c>
      <c r="L5" s="242"/>
      <c r="M5" s="243" t="s">
        <v>16</v>
      </c>
      <c r="N5" s="244"/>
      <c r="O5" s="8"/>
      <c r="P5" s="8"/>
      <c r="Q5" s="8"/>
      <c r="R5" s="8"/>
    </row>
    <row r="6" spans="2:44" ht="28.5" customHeight="1">
      <c r="B6" s="254"/>
      <c r="C6" s="233" t="s">
        <v>17</v>
      </c>
      <c r="D6" s="234"/>
      <c r="E6" s="225">
        <f>AVERAGE(D13:O13,D27:X27)</f>
        <v>461.20513385890098</v>
      </c>
      <c r="F6" s="226" t="e">
        <f>AVERAGE(#REF!,D13:K13)</f>
        <v>#REF!</v>
      </c>
      <c r="G6" s="227">
        <f>AVERAGE(D13:K13)</f>
        <v>195.87163305515119</v>
      </c>
      <c r="H6" s="228"/>
      <c r="I6" s="227">
        <f>AVERAGE(L13:O13)</f>
        <v>95.202398800599696</v>
      </c>
      <c r="J6" s="228"/>
      <c r="K6" s="227">
        <f>AVERAGE(D27:O27)</f>
        <v>597.79868469126779</v>
      </c>
      <c r="L6" s="228"/>
      <c r="M6" s="227">
        <f>AVERAGE(P27:X27)</f>
        <v>787.84215784215792</v>
      </c>
      <c r="N6" s="228"/>
      <c r="O6" s="8"/>
      <c r="P6" s="8"/>
      <c r="Q6" s="8"/>
      <c r="R6" s="8"/>
    </row>
    <row r="7" spans="2:44" ht="28.5" customHeight="1">
      <c r="B7" s="254"/>
      <c r="C7" s="219" t="s">
        <v>18</v>
      </c>
      <c r="D7" s="220"/>
      <c r="E7" s="229">
        <f>AVERAGE(D14:O14,D28:X28)</f>
        <v>406.42770122897338</v>
      </c>
      <c r="F7" s="230" t="e">
        <f>AVERAGE(#REF!,D14:K14)</f>
        <v>#REF!</v>
      </c>
      <c r="G7" s="217">
        <f>AVERAGE(D14:K14)</f>
        <v>175.11856954323252</v>
      </c>
      <c r="H7" s="218"/>
      <c r="I7" s="217">
        <f>AVERAGE(L14:O14)</f>
        <v>84.059824802141108</v>
      </c>
      <c r="J7" s="218"/>
      <c r="K7" s="217">
        <f>AVERAGE(D28:O28)</f>
        <v>525.29863023682356</v>
      </c>
      <c r="L7" s="218"/>
      <c r="M7" s="217">
        <f>AVERAGE(P28:X28)</f>
        <v>692.78833554875348</v>
      </c>
      <c r="N7" s="218"/>
      <c r="O7" s="8"/>
      <c r="P7" s="8"/>
      <c r="Q7" s="8"/>
      <c r="R7" s="8"/>
    </row>
    <row r="8" spans="2:44" ht="28.5" customHeight="1">
      <c r="B8" s="255"/>
      <c r="C8" s="219" t="s">
        <v>19</v>
      </c>
      <c r="D8" s="220"/>
      <c r="E8" s="221">
        <f>AVERAGE(D15:O15,D29:X29)</f>
        <v>0.88182214176488316</v>
      </c>
      <c r="F8" s="222" t="e">
        <f>AVERAGE(D15:K15,#REF!)</f>
        <v>#REF!</v>
      </c>
      <c r="G8" s="223">
        <f>AVERAGE(D15:K15)</f>
        <v>0.88781826864261892</v>
      </c>
      <c r="H8" s="224"/>
      <c r="I8" s="223">
        <f>AVERAGE(L15:O15)</f>
        <v>0.88297897480693033</v>
      </c>
      <c r="J8" s="224"/>
      <c r="K8" s="223">
        <f>AVERAGE(D29:O29)</f>
        <v>0.8777517900327052</v>
      </c>
      <c r="L8" s="224"/>
      <c r="M8" s="223">
        <f>AVERAGE(P29:X29)</f>
        <v>0.87866332334428299</v>
      </c>
      <c r="N8" s="224"/>
      <c r="O8" s="10" t="s">
        <v>20</v>
      </c>
      <c r="P8" s="8"/>
      <c r="Q8" s="8"/>
      <c r="R8" s="8"/>
    </row>
    <row r="9" spans="2:44" ht="28.5" customHeight="1" thickBot="1">
      <c r="H9" s="12"/>
      <c r="N9" s="8"/>
      <c r="O9" s="8"/>
      <c r="P9" s="8"/>
    </row>
    <row r="10" spans="2:44" ht="30" customHeight="1">
      <c r="B10" s="207" t="s">
        <v>21</v>
      </c>
      <c r="C10" s="208"/>
      <c r="D10" s="212" t="s">
        <v>22</v>
      </c>
      <c r="E10" s="213"/>
      <c r="F10" s="213"/>
      <c r="G10" s="213"/>
      <c r="H10" s="213"/>
      <c r="I10" s="213"/>
      <c r="J10" s="213"/>
      <c r="K10" s="213"/>
      <c r="L10" s="214" t="s">
        <v>186</v>
      </c>
      <c r="M10" s="215"/>
      <c r="N10" s="215"/>
      <c r="O10" s="216"/>
    </row>
    <row r="11" spans="2:44" ht="17.25" customHeight="1">
      <c r="B11" s="203" t="s">
        <v>23</v>
      </c>
      <c r="C11" s="204"/>
      <c r="D11" s="15">
        <v>1</v>
      </c>
      <c r="E11" s="16">
        <v>2</v>
      </c>
      <c r="F11" s="16">
        <v>3</v>
      </c>
      <c r="G11" s="16">
        <v>4</v>
      </c>
      <c r="H11" s="16">
        <v>5</v>
      </c>
      <c r="I11" s="16">
        <v>6</v>
      </c>
      <c r="J11" s="16">
        <v>7</v>
      </c>
      <c r="K11" s="51">
        <v>8</v>
      </c>
      <c r="L11" s="15">
        <v>1</v>
      </c>
      <c r="M11" s="44">
        <v>2</v>
      </c>
      <c r="N11" s="16">
        <v>3</v>
      </c>
      <c r="O11" s="17">
        <v>4</v>
      </c>
    </row>
    <row r="12" spans="2:44" ht="46.5" customHeight="1">
      <c r="B12" s="203"/>
      <c r="C12" s="204"/>
      <c r="D12" s="18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19" t="s">
        <v>30</v>
      </c>
      <c r="K12" s="52" t="s">
        <v>31</v>
      </c>
      <c r="L12" s="59" t="s">
        <v>32</v>
      </c>
      <c r="M12" s="64" t="s">
        <v>25</v>
      </c>
      <c r="N12" s="19" t="s">
        <v>33</v>
      </c>
      <c r="O12" s="20" t="s">
        <v>27</v>
      </c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</row>
    <row r="13" spans="2:44" ht="40.15" customHeight="1">
      <c r="B13" s="205" t="s">
        <v>34</v>
      </c>
      <c r="C13" s="21" t="s">
        <v>35</v>
      </c>
      <c r="D13" s="22">
        <v>115.15151515151516</v>
      </c>
      <c r="E13" s="23">
        <v>80</v>
      </c>
      <c r="F13" s="23">
        <v>88.073394495412842</v>
      </c>
      <c r="G13" s="23">
        <v>86.956521739130437</v>
      </c>
      <c r="H13" s="23">
        <v>150</v>
      </c>
      <c r="I13" s="23">
        <v>250.92</v>
      </c>
      <c r="J13" s="23" t="s">
        <v>36</v>
      </c>
      <c r="K13" s="53">
        <v>600</v>
      </c>
      <c r="L13" s="22" t="s">
        <v>36</v>
      </c>
      <c r="M13" s="65" t="s">
        <v>36</v>
      </c>
      <c r="N13" s="23">
        <v>103.44827586206897</v>
      </c>
      <c r="O13" s="24">
        <v>86.956521739130437</v>
      </c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3"/>
      <c r="AE13" s="63"/>
    </row>
    <row r="14" spans="2:44" ht="39.6" customHeight="1">
      <c r="B14" s="205"/>
      <c r="C14" s="25" t="s">
        <v>37</v>
      </c>
      <c r="D14" s="26">
        <v>102.48475996376524</v>
      </c>
      <c r="E14" s="27">
        <v>70.875313007011513</v>
      </c>
      <c r="F14" s="27">
        <v>77.760649906298354</v>
      </c>
      <c r="G14" s="27">
        <v>76.778291634066832</v>
      </c>
      <c r="H14" s="27">
        <v>132.9652282385569</v>
      </c>
      <c r="I14" s="27">
        <v>220.62317482051222</v>
      </c>
      <c r="J14" s="27" t="s">
        <v>36</v>
      </c>
      <c r="K14" s="54">
        <v>544.34256923241662</v>
      </c>
      <c r="L14" s="26" t="s">
        <v>36</v>
      </c>
      <c r="M14" s="66" t="s">
        <v>36</v>
      </c>
      <c r="N14" s="27">
        <v>91.318920455664355</v>
      </c>
      <c r="O14" s="28">
        <v>76.800729148617862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62"/>
      <c r="AE14" s="62"/>
      <c r="AF14" s="62"/>
      <c r="AG14" s="62"/>
      <c r="AH14" s="62"/>
    </row>
    <row r="15" spans="2:44" ht="40.15" customHeight="1">
      <c r="B15" s="205"/>
      <c r="C15" s="29" t="s">
        <v>38</v>
      </c>
      <c r="D15" s="30">
        <f t="shared" ref="D15:I15" si="0">D14/D13</f>
        <v>0.88999923126427705</v>
      </c>
      <c r="E15" s="31">
        <f t="shared" si="0"/>
        <v>0.88594141258764392</v>
      </c>
      <c r="F15" s="31">
        <f t="shared" si="0"/>
        <v>0.88290737914442929</v>
      </c>
      <c r="G15" s="31">
        <f t="shared" si="0"/>
        <v>0.88295035379176856</v>
      </c>
      <c r="H15" s="31">
        <f t="shared" si="0"/>
        <v>0.88643485492371266</v>
      </c>
      <c r="I15" s="31">
        <f t="shared" si="0"/>
        <v>0.87925703339914008</v>
      </c>
      <c r="J15" s="31" t="s">
        <v>36</v>
      </c>
      <c r="K15" s="55">
        <f t="shared" ref="K15" si="1">K14/K13</f>
        <v>0.90723761538736103</v>
      </c>
      <c r="L15" s="30" t="s">
        <v>36</v>
      </c>
      <c r="M15" s="67" t="s">
        <v>36</v>
      </c>
      <c r="N15" s="31">
        <f t="shared" ref="N15:O15" si="2">N14/N13</f>
        <v>0.88274956440475538</v>
      </c>
      <c r="O15" s="32">
        <f t="shared" si="2"/>
        <v>0.88320838520910538</v>
      </c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</row>
    <row r="16" spans="2:44" ht="17.25" customHeight="1">
      <c r="B16" s="206" t="s">
        <v>39</v>
      </c>
      <c r="C16" s="14" t="s">
        <v>40</v>
      </c>
      <c r="D16" s="1">
        <v>0.25004629629629632</v>
      </c>
      <c r="E16" s="2">
        <v>0.25</v>
      </c>
      <c r="F16" s="2">
        <v>0.2502199074074074</v>
      </c>
      <c r="G16" s="2">
        <v>0.25</v>
      </c>
      <c r="H16" s="2">
        <v>0.25</v>
      </c>
      <c r="I16" s="2">
        <v>0.25</v>
      </c>
      <c r="J16" s="2" t="s">
        <v>36</v>
      </c>
      <c r="K16" s="2">
        <v>0.25016203703703704</v>
      </c>
      <c r="L16" s="1" t="s">
        <v>36</v>
      </c>
      <c r="M16" s="68" t="s">
        <v>36</v>
      </c>
      <c r="N16" s="2">
        <v>0.70855324074074078</v>
      </c>
      <c r="O16" s="3">
        <v>0.70833333333333337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</row>
    <row r="17" spans="2:44" ht="17.25" customHeight="1">
      <c r="B17" s="203"/>
      <c r="C17" s="14" t="s">
        <v>41</v>
      </c>
      <c r="D17" s="1">
        <v>0.47443287037037035</v>
      </c>
      <c r="E17" s="2">
        <v>0.54796296296296299</v>
      </c>
      <c r="F17" s="2">
        <v>0.60486111111111107</v>
      </c>
      <c r="G17" s="2">
        <v>0.58501157407407411</v>
      </c>
      <c r="H17" s="2">
        <v>0.46067129629629627</v>
      </c>
      <c r="I17" s="2">
        <v>0.52361111111111114</v>
      </c>
      <c r="J17" s="2" t="s">
        <v>36</v>
      </c>
      <c r="K17" s="2">
        <v>0.30138888888888887</v>
      </c>
      <c r="L17" s="1" t="s">
        <v>36</v>
      </c>
      <c r="M17" s="68" t="s">
        <v>36</v>
      </c>
      <c r="N17" s="2">
        <v>0.83501157407407411</v>
      </c>
      <c r="O17" s="3">
        <v>0.85032407407407407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</row>
    <row r="18" spans="2:44" ht="17.25" customHeight="1">
      <c r="B18" s="203" t="s">
        <v>42</v>
      </c>
      <c r="C18" s="204"/>
      <c r="D18" s="33">
        <v>16.5</v>
      </c>
      <c r="E18" s="34">
        <v>25</v>
      </c>
      <c r="F18" s="34">
        <v>21.8</v>
      </c>
      <c r="G18" s="34">
        <v>23</v>
      </c>
      <c r="H18" s="34">
        <v>20.571428571428573</v>
      </c>
      <c r="I18" s="34">
        <v>12.5</v>
      </c>
      <c r="J18" s="34" t="s">
        <v>36</v>
      </c>
      <c r="K18" s="56">
        <v>6</v>
      </c>
      <c r="L18" s="33" t="s">
        <v>36</v>
      </c>
      <c r="M18" s="69" t="s">
        <v>36</v>
      </c>
      <c r="N18" s="34">
        <v>19.333333333333332</v>
      </c>
      <c r="O18" s="35">
        <v>23</v>
      </c>
      <c r="W18" s="63"/>
    </row>
    <row r="19" spans="2:44" ht="17.25" customHeight="1">
      <c r="B19" s="196" t="s">
        <v>43</v>
      </c>
      <c r="C19" s="197"/>
      <c r="D19" s="36" t="s">
        <v>44</v>
      </c>
      <c r="E19" s="37" t="s">
        <v>45</v>
      </c>
      <c r="F19" s="37" t="s">
        <v>45</v>
      </c>
      <c r="G19" s="37" t="s">
        <v>45</v>
      </c>
      <c r="H19" s="37" t="s">
        <v>46</v>
      </c>
      <c r="I19" s="37" t="s">
        <v>47</v>
      </c>
      <c r="J19" s="37" t="s">
        <v>47</v>
      </c>
      <c r="K19" s="57" t="s">
        <v>47</v>
      </c>
      <c r="L19" s="36" t="s">
        <v>44</v>
      </c>
      <c r="M19" s="70" t="s">
        <v>45</v>
      </c>
      <c r="N19" s="37" t="s">
        <v>45</v>
      </c>
      <c r="O19" s="38" t="s">
        <v>45</v>
      </c>
      <c r="W19" s="63"/>
    </row>
    <row r="20" spans="2:44" ht="17.25" customHeight="1">
      <c r="B20" s="196" t="s">
        <v>48</v>
      </c>
      <c r="C20" s="197"/>
      <c r="D20" s="36" t="s">
        <v>47</v>
      </c>
      <c r="E20" s="37"/>
      <c r="F20" s="37"/>
      <c r="G20" s="37"/>
      <c r="H20" s="37" t="s">
        <v>47</v>
      </c>
      <c r="I20" s="37"/>
      <c r="J20" s="37"/>
      <c r="K20" s="57"/>
      <c r="L20" s="15"/>
      <c r="M20" s="44"/>
      <c r="N20" s="37"/>
      <c r="O20" s="38"/>
    </row>
    <row r="21" spans="2:44" ht="17.25" customHeight="1" thickBot="1">
      <c r="B21" s="198" t="s">
        <v>49</v>
      </c>
      <c r="C21" s="199"/>
      <c r="D21" s="40"/>
      <c r="E21" s="41"/>
      <c r="F21" s="42"/>
      <c r="G21" s="42"/>
      <c r="H21" s="41" t="s">
        <v>50</v>
      </c>
      <c r="I21" s="41" t="s">
        <v>51</v>
      </c>
      <c r="J21" s="41"/>
      <c r="K21" s="58" t="s">
        <v>52</v>
      </c>
      <c r="L21" s="60"/>
      <c r="M21" s="71"/>
      <c r="N21" s="41"/>
      <c r="O21" s="43"/>
    </row>
    <row r="23" spans="2:44" ht="16.5" thickBot="1"/>
    <row r="24" spans="2:44" ht="30" customHeight="1">
      <c r="B24" s="207" t="s">
        <v>21</v>
      </c>
      <c r="C24" s="208"/>
      <c r="D24" s="209" t="s">
        <v>53</v>
      </c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1"/>
      <c r="P24" s="200" t="s">
        <v>54</v>
      </c>
      <c r="Q24" s="201"/>
      <c r="R24" s="201"/>
      <c r="S24" s="201"/>
      <c r="T24" s="201"/>
      <c r="U24" s="201"/>
      <c r="V24" s="201"/>
      <c r="W24" s="201"/>
      <c r="X24" s="202"/>
    </row>
    <row r="25" spans="2:44" ht="17.25" customHeight="1">
      <c r="B25" s="203" t="s">
        <v>23</v>
      </c>
      <c r="C25" s="204"/>
      <c r="D25" s="15">
        <v>1</v>
      </c>
      <c r="E25" s="44">
        <v>2</v>
      </c>
      <c r="F25" s="16">
        <v>3</v>
      </c>
      <c r="G25" s="16">
        <v>4</v>
      </c>
      <c r="H25" s="44">
        <v>5</v>
      </c>
      <c r="I25" s="16">
        <v>6</v>
      </c>
      <c r="J25" s="16">
        <v>7</v>
      </c>
      <c r="K25" s="44">
        <v>8</v>
      </c>
      <c r="L25" s="16">
        <v>9</v>
      </c>
      <c r="M25" s="16">
        <v>10</v>
      </c>
      <c r="N25" s="44">
        <v>11</v>
      </c>
      <c r="O25" s="16">
        <v>12</v>
      </c>
      <c r="P25" s="15">
        <v>1</v>
      </c>
      <c r="Q25" s="16">
        <v>2</v>
      </c>
      <c r="R25" s="16">
        <v>3</v>
      </c>
      <c r="S25" s="16">
        <v>4</v>
      </c>
      <c r="T25" s="16">
        <v>5</v>
      </c>
      <c r="U25" s="16">
        <v>6</v>
      </c>
      <c r="V25" s="16">
        <v>7</v>
      </c>
      <c r="W25" s="16">
        <v>8</v>
      </c>
      <c r="X25" s="17">
        <v>9</v>
      </c>
    </row>
    <row r="26" spans="2:44" ht="46.5" customHeight="1">
      <c r="B26" s="203"/>
      <c r="C26" s="204"/>
      <c r="D26" s="45" t="s">
        <v>24</v>
      </c>
      <c r="E26" s="46" t="s">
        <v>33</v>
      </c>
      <c r="F26" s="19" t="s">
        <v>28</v>
      </c>
      <c r="G26" s="19" t="s">
        <v>29</v>
      </c>
      <c r="H26" s="19" t="s">
        <v>55</v>
      </c>
      <c r="I26" s="19" t="s">
        <v>31</v>
      </c>
      <c r="J26" s="19" t="s">
        <v>56</v>
      </c>
      <c r="K26" s="19" t="s">
        <v>57</v>
      </c>
      <c r="L26" s="19" t="s">
        <v>58</v>
      </c>
      <c r="M26" s="19" t="s">
        <v>59</v>
      </c>
      <c r="N26" s="47" t="s">
        <v>60</v>
      </c>
      <c r="O26" s="48" t="s">
        <v>61</v>
      </c>
      <c r="P26" s="18" t="s">
        <v>62</v>
      </c>
      <c r="Q26" s="19" t="s">
        <v>30</v>
      </c>
      <c r="R26" s="19" t="s">
        <v>63</v>
      </c>
      <c r="S26" s="19" t="s">
        <v>64</v>
      </c>
      <c r="T26" s="19" t="s">
        <v>65</v>
      </c>
      <c r="U26" s="19" t="s">
        <v>58</v>
      </c>
      <c r="V26" s="19" t="s">
        <v>66</v>
      </c>
      <c r="W26" s="47" t="s">
        <v>60</v>
      </c>
      <c r="X26" s="48" t="s">
        <v>67</v>
      </c>
    </row>
    <row r="27" spans="2:44" ht="40.15" customHeight="1">
      <c r="B27" s="205" t="s">
        <v>34</v>
      </c>
      <c r="C27" s="21" t="s">
        <v>35</v>
      </c>
      <c r="D27" s="23">
        <v>211.76470588235293</v>
      </c>
      <c r="E27" s="23" t="s">
        <v>36</v>
      </c>
      <c r="F27" s="23" t="s">
        <v>36</v>
      </c>
      <c r="G27" s="23">
        <v>313.04347826086956</v>
      </c>
      <c r="H27" s="23">
        <v>433.33333333333331</v>
      </c>
      <c r="I27" s="23">
        <v>416.66666666666669</v>
      </c>
      <c r="J27" s="23" t="s">
        <v>36</v>
      </c>
      <c r="K27" s="23" t="s">
        <v>36</v>
      </c>
      <c r="L27" s="23" t="s">
        <v>36</v>
      </c>
      <c r="M27" s="23">
        <v>825</v>
      </c>
      <c r="N27" s="23">
        <v>1150</v>
      </c>
      <c r="O27" s="23">
        <v>834.78260869565213</v>
      </c>
      <c r="P27" s="22">
        <v>285.71428571428572</v>
      </c>
      <c r="Q27" s="23" t="s">
        <v>36</v>
      </c>
      <c r="R27" s="23" t="s">
        <v>36</v>
      </c>
      <c r="S27" s="23" t="s">
        <v>36</v>
      </c>
      <c r="T27" s="23">
        <v>872.72727272727275</v>
      </c>
      <c r="U27" s="23" t="s">
        <v>36</v>
      </c>
      <c r="V27" s="23">
        <v>761.53846153846155</v>
      </c>
      <c r="W27" s="23">
        <v>969.23076923076928</v>
      </c>
      <c r="X27" s="24">
        <v>1050</v>
      </c>
    </row>
    <row r="28" spans="2:44" ht="39.6" customHeight="1">
      <c r="B28" s="205"/>
      <c r="C28" s="25" t="s">
        <v>37</v>
      </c>
      <c r="D28" s="27">
        <v>183.02270305275329</v>
      </c>
      <c r="E28" s="27" t="s">
        <v>36</v>
      </c>
      <c r="F28" s="27" t="s">
        <v>36</v>
      </c>
      <c r="G28" s="27">
        <v>271.3324514446503</v>
      </c>
      <c r="H28" s="27">
        <v>383.43215044149605</v>
      </c>
      <c r="I28" s="27">
        <v>369.60144655034111</v>
      </c>
      <c r="J28" s="27" t="s">
        <v>36</v>
      </c>
      <c r="K28" s="27" t="s">
        <v>36</v>
      </c>
      <c r="L28" s="27" t="s">
        <v>36</v>
      </c>
      <c r="M28" s="27">
        <v>733.98409232833694</v>
      </c>
      <c r="N28" s="27">
        <v>997.64254053064224</v>
      </c>
      <c r="O28" s="27">
        <v>738.07502730954491</v>
      </c>
      <c r="P28" s="26">
        <v>248.34389963382856</v>
      </c>
      <c r="Q28" s="27" t="s">
        <v>36</v>
      </c>
      <c r="R28" s="27" t="s">
        <v>36</v>
      </c>
      <c r="S28" s="27" t="s">
        <v>36</v>
      </c>
      <c r="T28" s="27">
        <v>772.94321972872365</v>
      </c>
      <c r="U28" s="27" t="s">
        <v>36</v>
      </c>
      <c r="V28" s="27">
        <v>677.10639870525915</v>
      </c>
      <c r="W28" s="27">
        <v>854.84460367878398</v>
      </c>
      <c r="X28" s="28">
        <v>910.70355599717163</v>
      </c>
    </row>
    <row r="29" spans="2:44" ht="40.15" customHeight="1">
      <c r="B29" s="205"/>
      <c r="C29" s="29" t="s">
        <v>38</v>
      </c>
      <c r="D29" s="31">
        <f>D28/D27</f>
        <v>0.86427387552689061</v>
      </c>
      <c r="E29" s="31" t="s">
        <v>36</v>
      </c>
      <c r="F29" s="31" t="s">
        <v>36</v>
      </c>
      <c r="G29" s="31">
        <f>G28/G27</f>
        <v>0.86675644211485514</v>
      </c>
      <c r="H29" s="31">
        <f>H28/H27</f>
        <v>0.88484342409576011</v>
      </c>
      <c r="I29" s="31">
        <f>I28/I27</f>
        <v>0.88704347172081865</v>
      </c>
      <c r="J29" s="31" t="s">
        <v>36</v>
      </c>
      <c r="K29" s="31" t="s">
        <v>36</v>
      </c>
      <c r="L29" s="31" t="s">
        <v>36</v>
      </c>
      <c r="M29" s="31">
        <f>M28/M27</f>
        <v>0.88967768767071143</v>
      </c>
      <c r="N29" s="31">
        <f>N28/N27</f>
        <v>0.86751525263534113</v>
      </c>
      <c r="O29" s="31">
        <f>O28/O27</f>
        <v>0.88415237646455902</v>
      </c>
      <c r="P29" s="30">
        <f>P28/P27</f>
        <v>0.86920364871839995</v>
      </c>
      <c r="Q29" s="31" t="s">
        <v>36</v>
      </c>
      <c r="R29" s="31" t="s">
        <v>36</v>
      </c>
      <c r="S29" s="31" t="s">
        <v>36</v>
      </c>
      <c r="T29" s="31">
        <f>T28/T27</f>
        <v>0.88566410593916245</v>
      </c>
      <c r="U29" s="31" t="s">
        <v>36</v>
      </c>
      <c r="V29" s="31">
        <f>V28/V27</f>
        <v>0.88912961446145145</v>
      </c>
      <c r="W29" s="31">
        <f>W28/W27</f>
        <v>0.88198252760509455</v>
      </c>
      <c r="X29" s="32">
        <f>X28/X27</f>
        <v>0.86733671999730633</v>
      </c>
    </row>
    <row r="30" spans="2:44" ht="17.25" customHeight="1">
      <c r="B30" s="206" t="s">
        <v>39</v>
      </c>
      <c r="C30" s="14" t="s">
        <v>40</v>
      </c>
      <c r="D30" s="2">
        <v>0.37931712962962966</v>
      </c>
      <c r="E30" s="2" t="s">
        <v>36</v>
      </c>
      <c r="F30" s="2" t="s">
        <v>36</v>
      </c>
      <c r="G30" s="2">
        <v>0.36045138888888889</v>
      </c>
      <c r="H30" s="2">
        <v>0.25</v>
      </c>
      <c r="I30" s="2">
        <v>0.3049074074074074</v>
      </c>
      <c r="J30" s="2" t="s">
        <v>36</v>
      </c>
      <c r="K30" s="2" t="s">
        <v>36</v>
      </c>
      <c r="L30" s="2" t="s">
        <v>36</v>
      </c>
      <c r="M30" s="2">
        <v>0.25</v>
      </c>
      <c r="N30" s="2">
        <v>0.25024305555555554</v>
      </c>
      <c r="O30" s="2">
        <v>0.25</v>
      </c>
      <c r="P30" s="1">
        <v>0.70849537037037036</v>
      </c>
      <c r="Q30" s="2" t="s">
        <v>36</v>
      </c>
      <c r="R30" s="2" t="s">
        <v>36</v>
      </c>
      <c r="S30" s="2" t="s">
        <v>36</v>
      </c>
      <c r="T30" s="2">
        <v>0.70839120370370368</v>
      </c>
      <c r="U30" s="2" t="s">
        <v>36</v>
      </c>
      <c r="V30" s="2">
        <v>0.70833333333333337</v>
      </c>
      <c r="W30" s="2">
        <v>0.70833333333333337</v>
      </c>
      <c r="X30" s="3">
        <v>0.70833333333333337</v>
      </c>
    </row>
    <row r="31" spans="2:44" ht="17.25" customHeight="1">
      <c r="B31" s="203"/>
      <c r="C31" s="14" t="s">
        <v>41</v>
      </c>
      <c r="D31" s="2">
        <v>0.43125000000000002</v>
      </c>
      <c r="E31" s="2" t="s">
        <v>36</v>
      </c>
      <c r="F31" s="2" t="s">
        <v>36</v>
      </c>
      <c r="G31" s="2">
        <v>0.43297453703703703</v>
      </c>
      <c r="H31" s="2">
        <v>0.34097222222222223</v>
      </c>
      <c r="I31" s="2">
        <v>0.375</v>
      </c>
      <c r="J31" s="2" t="s">
        <v>36</v>
      </c>
      <c r="K31" s="2" t="s">
        <v>36</v>
      </c>
      <c r="L31" s="2" t="s">
        <v>36</v>
      </c>
      <c r="M31" s="2">
        <v>0.43402777777777779</v>
      </c>
      <c r="N31" s="2">
        <v>0.44166666666666665</v>
      </c>
      <c r="O31" s="2">
        <v>0.41766203703703703</v>
      </c>
      <c r="P31" s="1">
        <v>0.83402777777777781</v>
      </c>
      <c r="Q31" s="2" t="s">
        <v>36</v>
      </c>
      <c r="R31" s="2" t="s">
        <v>36</v>
      </c>
      <c r="S31" s="2" t="s">
        <v>36</v>
      </c>
      <c r="T31" s="2">
        <v>0.87783564814814818</v>
      </c>
      <c r="U31" s="2" t="s">
        <v>36</v>
      </c>
      <c r="V31" s="2">
        <v>0.87730324074074073</v>
      </c>
      <c r="W31" s="2">
        <v>1.0138888888888888</v>
      </c>
      <c r="X31" s="3">
        <v>1.0125</v>
      </c>
    </row>
    <row r="32" spans="2:44" ht="17.25" customHeight="1">
      <c r="B32" s="203" t="s">
        <v>42</v>
      </c>
      <c r="C32" s="204"/>
      <c r="D32" s="34">
        <v>17</v>
      </c>
      <c r="E32" s="34" t="s">
        <v>36</v>
      </c>
      <c r="F32" s="34" t="s">
        <v>36</v>
      </c>
      <c r="G32" s="34">
        <v>11.5</v>
      </c>
      <c r="H32" s="34">
        <v>6</v>
      </c>
      <c r="I32" s="34">
        <v>6</v>
      </c>
      <c r="J32" s="34" t="s">
        <v>36</v>
      </c>
      <c r="K32" s="34" t="s">
        <v>36</v>
      </c>
      <c r="L32" s="34" t="s">
        <v>36</v>
      </c>
      <c r="M32" s="34">
        <v>4</v>
      </c>
      <c r="N32" s="34">
        <v>3</v>
      </c>
      <c r="O32" s="34">
        <v>3.8333333333333335</v>
      </c>
      <c r="P32" s="33">
        <v>12.6</v>
      </c>
      <c r="Q32" s="34" t="s">
        <v>36</v>
      </c>
      <c r="R32" s="34" t="s">
        <v>36</v>
      </c>
      <c r="S32" s="34" t="s">
        <v>36</v>
      </c>
      <c r="T32" s="34">
        <v>3.6666666666666665</v>
      </c>
      <c r="U32" s="2" t="s">
        <v>36</v>
      </c>
      <c r="V32" s="34">
        <v>4.333333333333333</v>
      </c>
      <c r="W32" s="34">
        <v>3.25</v>
      </c>
      <c r="X32" s="35">
        <v>3.3333333333333335</v>
      </c>
    </row>
    <row r="33" spans="2:24" ht="17.25" customHeight="1">
      <c r="B33" s="196" t="s">
        <v>43</v>
      </c>
      <c r="C33" s="197"/>
      <c r="D33" s="13" t="s">
        <v>47</v>
      </c>
      <c r="E33" s="37" t="s">
        <v>45</v>
      </c>
      <c r="F33" s="37" t="s">
        <v>46</v>
      </c>
      <c r="G33" s="37" t="s">
        <v>68</v>
      </c>
      <c r="H33" s="37" t="s">
        <v>47</v>
      </c>
      <c r="I33" s="37" t="s">
        <v>47</v>
      </c>
      <c r="J33" s="37" t="s">
        <v>68</v>
      </c>
      <c r="K33" s="37" t="s">
        <v>69</v>
      </c>
      <c r="L33" s="37" t="s">
        <v>69</v>
      </c>
      <c r="M33" s="37" t="s">
        <v>69</v>
      </c>
      <c r="N33" s="37" t="s">
        <v>70</v>
      </c>
      <c r="O33" s="38" t="s">
        <v>70</v>
      </c>
      <c r="P33" s="36" t="s">
        <v>68</v>
      </c>
      <c r="Q33" s="37" t="s">
        <v>47</v>
      </c>
      <c r="R33" s="37" t="s">
        <v>47</v>
      </c>
      <c r="S33" s="37" t="s">
        <v>68</v>
      </c>
      <c r="T33" s="37" t="s">
        <v>69</v>
      </c>
      <c r="U33" s="37" t="s">
        <v>69</v>
      </c>
      <c r="V33" s="37" t="s">
        <v>69</v>
      </c>
      <c r="W33" s="37" t="s">
        <v>70</v>
      </c>
      <c r="X33" s="38" t="s">
        <v>70</v>
      </c>
    </row>
    <row r="34" spans="2:24" ht="17.25" customHeight="1">
      <c r="B34" s="196" t="s">
        <v>48</v>
      </c>
      <c r="C34" s="197"/>
      <c r="D34" s="13"/>
      <c r="E34" s="9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6"/>
      <c r="Q34" s="37"/>
      <c r="R34" s="37"/>
      <c r="S34" s="37"/>
      <c r="T34" s="37"/>
      <c r="U34" s="37"/>
      <c r="V34" s="37"/>
      <c r="W34" s="37"/>
      <c r="X34" s="38"/>
    </row>
    <row r="35" spans="2:24" ht="17.25" customHeight="1" thickBot="1">
      <c r="B35" s="198" t="s">
        <v>49</v>
      </c>
      <c r="C35" s="199"/>
      <c r="D35" s="39"/>
      <c r="E35" s="49"/>
      <c r="F35" s="41"/>
      <c r="G35" s="41"/>
      <c r="H35" s="41"/>
      <c r="I35" s="41"/>
      <c r="J35" s="41"/>
      <c r="K35" s="41"/>
      <c r="L35" s="41"/>
      <c r="M35" s="41"/>
      <c r="N35" s="41"/>
      <c r="O35" s="43"/>
      <c r="P35" s="50"/>
      <c r="Q35" s="41"/>
      <c r="R35" s="41"/>
      <c r="S35" s="41"/>
      <c r="T35" s="41"/>
      <c r="U35" s="41"/>
      <c r="V35" s="41"/>
      <c r="W35" s="41"/>
      <c r="X35" s="43"/>
    </row>
    <row r="36" spans="2:24">
      <c r="T36" s="11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525D-8B5C-4524-A99C-D52648866C1D}">
  <sheetPr codeName="工作表8"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activeCell="AD25" sqref="AD25"/>
      <selection pane="bottomLeft" activeCell="AD25" sqref="AD25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SUM(F5:F208)</f>
        <v>109092</v>
      </c>
      <c r="E1" s="76" t="s">
        <v>3</v>
      </c>
      <c r="F1" s="77">
        <f>SUM(G5:G208)</f>
        <v>2161619.7400000002</v>
      </c>
      <c r="G1" s="78" t="s">
        <v>73</v>
      </c>
      <c r="H1" s="79">
        <f>L21+L38+L55+L72+L89+L106+L123+L140+L157+L174+L191+L208</f>
        <v>78.516666666666666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45962</v>
      </c>
      <c r="B2" s="323"/>
      <c r="C2" s="81" t="s">
        <v>34</v>
      </c>
      <c r="D2" s="82">
        <f>AVERAGE(N21,N38,N55,N72,N89,N106,N123,N140,N157,N174,N191,N208)</f>
        <v>595.08600745012768</v>
      </c>
      <c r="E2" s="82" t="s">
        <v>80</v>
      </c>
      <c r="F2" s="83">
        <f>F1/D1</f>
        <v>19.814649470171968</v>
      </c>
      <c r="G2" s="84" t="s">
        <v>81</v>
      </c>
      <c r="H2" s="85">
        <f>COUNT(H5:H208)</f>
        <v>3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91" t="s">
        <v>104</v>
      </c>
      <c r="C5" s="351" t="s">
        <v>191</v>
      </c>
      <c r="D5" s="351"/>
      <c r="E5" s="92">
        <v>29.85</v>
      </c>
      <c r="F5" s="93">
        <v>1804</v>
      </c>
      <c r="G5" s="94">
        <f t="shared" ref="G5:G6" si="0">E5*F5</f>
        <v>53849.4</v>
      </c>
      <c r="H5" s="95"/>
      <c r="I5" s="96">
        <v>17</v>
      </c>
      <c r="J5" s="97">
        <v>3600</v>
      </c>
      <c r="K5" s="98">
        <f t="shared" ref="K5:K6" si="1">J5/I5</f>
        <v>211.76470588235293</v>
      </c>
      <c r="L5" s="99">
        <v>17</v>
      </c>
      <c r="M5" s="97">
        <f>F5/V5*60</f>
        <v>3111.835170100625</v>
      </c>
      <c r="N5" s="98">
        <f>M5/L5</f>
        <v>183.04912765297794</v>
      </c>
      <c r="O5" s="100">
        <f>L5-I5</f>
        <v>0</v>
      </c>
      <c r="P5" s="101">
        <f>N5-K5</f>
        <v>-28.715578229374984</v>
      </c>
      <c r="Q5" s="102">
        <f>N5/K5</f>
        <v>0.86439865836128482</v>
      </c>
      <c r="R5" s="272">
        <f>Q21</f>
        <v>0.86427387552689061</v>
      </c>
      <c r="S5" s="1">
        <v>0.37931712962962966</v>
      </c>
      <c r="T5" s="2">
        <v>0.40347222222222223</v>
      </c>
      <c r="U5" s="103">
        <v>6.2166666666667059</v>
      </c>
      <c r="V5" s="104">
        <v>34.78333333333331</v>
      </c>
      <c r="W5" s="105"/>
      <c r="X5" s="87"/>
      <c r="Y5" s="274"/>
      <c r="Z5" s="275"/>
      <c r="AA5" s="108">
        <f>M5-J5</f>
        <v>-488.16482989937504</v>
      </c>
      <c r="AB5" s="109">
        <f>M5/J5</f>
        <v>0.86439865836128471</v>
      </c>
      <c r="AC5" s="289">
        <f>AB21</f>
        <v>0.8642738755268905</v>
      </c>
    </row>
    <row r="6" spans="1:29" ht="15.75" customHeight="1">
      <c r="A6" s="280"/>
      <c r="B6" s="91" t="s">
        <v>104</v>
      </c>
      <c r="C6" s="350" t="s">
        <v>105</v>
      </c>
      <c r="D6" s="350"/>
      <c r="E6" s="92">
        <v>29.52</v>
      </c>
      <c r="F6" s="93">
        <v>1762</v>
      </c>
      <c r="G6" s="94">
        <f t="shared" si="0"/>
        <v>52014.239999999998</v>
      </c>
      <c r="H6" s="95"/>
      <c r="I6" s="96">
        <v>17</v>
      </c>
      <c r="J6" s="97">
        <v>3600</v>
      </c>
      <c r="K6" s="98">
        <f t="shared" si="1"/>
        <v>211.76470588235293</v>
      </c>
      <c r="L6" s="99">
        <v>17</v>
      </c>
      <c r="M6" s="97">
        <f>F6/V6*60</f>
        <v>3110.9367336929863</v>
      </c>
      <c r="N6" s="98">
        <f>M6/L6</f>
        <v>182.9962784525286</v>
      </c>
      <c r="O6" s="100">
        <f>L6-I6</f>
        <v>0</v>
      </c>
      <c r="P6" s="101">
        <f>N6-K6</f>
        <v>-28.768427429824328</v>
      </c>
      <c r="Q6" s="102">
        <f>N6/K6</f>
        <v>0.86414909269249618</v>
      </c>
      <c r="R6" s="272"/>
      <c r="S6" s="1">
        <v>0.40765046296296298</v>
      </c>
      <c r="T6" s="2">
        <v>0.43125000000000002</v>
      </c>
      <c r="U6" s="103">
        <v>6.0166666666666746</v>
      </c>
      <c r="V6" s="104">
        <v>33.983333333333341</v>
      </c>
      <c r="W6" s="105"/>
      <c r="X6" s="106"/>
      <c r="Y6" s="264"/>
      <c r="Z6" s="265"/>
      <c r="AA6" s="110">
        <f>M6-J6</f>
        <v>-489.06326630701369</v>
      </c>
      <c r="AB6" s="111">
        <f>M6/J6</f>
        <v>0.86414909269249618</v>
      </c>
      <c r="AC6" s="290"/>
    </row>
    <row r="7" spans="1:29" ht="15.75" customHeight="1">
      <c r="A7" s="280"/>
      <c r="B7" s="91"/>
      <c r="C7" s="350"/>
      <c r="D7" s="350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2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"/>
      <c r="T8" s="2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17</v>
      </c>
      <c r="J21" s="137">
        <f t="shared" si="2"/>
        <v>3600</v>
      </c>
      <c r="K21" s="138">
        <f t="shared" ref="K21:K23" si="3">J21/I21</f>
        <v>211.76470588235293</v>
      </c>
      <c r="L21" s="136">
        <f t="shared" ref="L21:M21" si="4">AVERAGE(L5:L20)</f>
        <v>17</v>
      </c>
      <c r="M21" s="137">
        <f t="shared" si="4"/>
        <v>3111.3859518968056</v>
      </c>
      <c r="N21" s="138">
        <f>M21/L21</f>
        <v>183.02270305275329</v>
      </c>
      <c r="O21" s="139">
        <f>L21-I21</f>
        <v>0</v>
      </c>
      <c r="P21" s="140">
        <f>N21-K21</f>
        <v>-28.742002829599642</v>
      </c>
      <c r="Q21" s="141">
        <f>N21/K21</f>
        <v>0.86427387552689061</v>
      </c>
      <c r="R21" s="273"/>
      <c r="S21" s="142">
        <f>S5</f>
        <v>0.37931712962962966</v>
      </c>
      <c r="T21" s="143">
        <f>INDEX(T5:T20,COUNTA(T5:T20))</f>
        <v>0.43125000000000002</v>
      </c>
      <c r="U21" s="144"/>
      <c r="V21" s="144"/>
      <c r="W21" s="145"/>
      <c r="X21" s="146"/>
      <c r="Y21" s="260"/>
      <c r="Z21" s="261"/>
      <c r="AA21" s="147">
        <f>M21-J21</f>
        <v>-488.61404810319436</v>
      </c>
      <c r="AB21" s="148">
        <f>M21/J21</f>
        <v>0.8642738755268905</v>
      </c>
      <c r="AC21" s="292"/>
    </row>
    <row r="22" spans="1:29" ht="15.75" customHeight="1">
      <c r="A22" s="266" t="s">
        <v>107</v>
      </c>
      <c r="B22" s="91" t="s">
        <v>104</v>
      </c>
      <c r="C22" s="262" t="s">
        <v>108</v>
      </c>
      <c r="D22" s="263"/>
      <c r="E22" s="92">
        <v>25.64</v>
      </c>
      <c r="F22" s="93">
        <v>1095</v>
      </c>
      <c r="G22" s="94">
        <f t="shared" ref="G22:G23" si="5">E22*F22</f>
        <v>28075.8</v>
      </c>
      <c r="H22" s="95"/>
      <c r="I22" s="96">
        <v>11</v>
      </c>
      <c r="J22" s="97">
        <v>3600</v>
      </c>
      <c r="K22" s="98">
        <f t="shared" si="3"/>
        <v>327.27272727272725</v>
      </c>
      <c r="L22" s="99">
        <v>11</v>
      </c>
      <c r="M22" s="97">
        <f t="shared" ref="M22:M23" si="6">F22/V22*60</f>
        <v>3136.0381861575183</v>
      </c>
      <c r="N22" s="98">
        <f t="shared" ref="N22:N23" si="7">M22/L22</f>
        <v>285.09438055977438</v>
      </c>
      <c r="O22" s="100">
        <f t="shared" ref="O22:O23" si="8">L22-I22</f>
        <v>0</v>
      </c>
      <c r="P22" s="101">
        <f t="shared" ref="P22:P23" si="9">N22-K22</f>
        <v>-42.178346712952873</v>
      </c>
      <c r="Q22" s="102">
        <f t="shared" ref="Q22:Q23" si="10">N22/K22</f>
        <v>0.87112171837708841</v>
      </c>
      <c r="R22" s="271">
        <f>Q38</f>
        <v>0.86675644211485514</v>
      </c>
      <c r="S22" s="1">
        <v>0.36045138888888889</v>
      </c>
      <c r="T22" s="2">
        <v>0.375</v>
      </c>
      <c r="U22" s="103">
        <v>6.0499999999999865</v>
      </c>
      <c r="V22" s="104">
        <v>20.949999999999996</v>
      </c>
      <c r="W22" s="172"/>
      <c r="X22" s="150"/>
      <c r="Y22" s="274"/>
      <c r="Z22" s="275"/>
      <c r="AA22" s="108">
        <f t="shared" ref="AA22:AA23" si="11">M22-J22</f>
        <v>-463.96181384248166</v>
      </c>
      <c r="AB22" s="151">
        <f t="shared" ref="AB22:AB23" si="12">M22/J22</f>
        <v>0.87112171837708841</v>
      </c>
      <c r="AC22" s="276">
        <f>AB38</f>
        <v>0.86675644211485503</v>
      </c>
    </row>
    <row r="23" spans="1:29" ht="15.75" customHeight="1">
      <c r="A23" s="267"/>
      <c r="B23" s="91" t="s">
        <v>110</v>
      </c>
      <c r="C23" s="262" t="s">
        <v>217</v>
      </c>
      <c r="D23" s="263"/>
      <c r="E23" s="92">
        <v>28.57</v>
      </c>
      <c r="F23" s="93">
        <v>4061</v>
      </c>
      <c r="G23" s="94">
        <f t="shared" si="5"/>
        <v>116022.77</v>
      </c>
      <c r="H23" s="95"/>
      <c r="I23" s="96">
        <v>12</v>
      </c>
      <c r="J23" s="97">
        <v>3600</v>
      </c>
      <c r="K23" s="98">
        <f t="shared" si="3"/>
        <v>300</v>
      </c>
      <c r="L23" s="99">
        <v>12</v>
      </c>
      <c r="M23" s="97">
        <f t="shared" si="6"/>
        <v>3104.6081970694381</v>
      </c>
      <c r="N23" s="98">
        <f t="shared" si="7"/>
        <v>258.71734975578653</v>
      </c>
      <c r="O23" s="100">
        <f t="shared" si="8"/>
        <v>0</v>
      </c>
      <c r="P23" s="101">
        <f t="shared" si="9"/>
        <v>-41.282650244213471</v>
      </c>
      <c r="Q23" s="102">
        <f t="shared" si="10"/>
        <v>0.86239116585262177</v>
      </c>
      <c r="R23" s="272"/>
      <c r="S23" s="1">
        <v>0.37847222222222215</v>
      </c>
      <c r="T23" s="2">
        <v>0.43297453703703703</v>
      </c>
      <c r="U23" s="103">
        <v>4.9999999999999023</v>
      </c>
      <c r="V23" s="104">
        <v>78.48333333333342</v>
      </c>
      <c r="W23" s="105"/>
      <c r="X23" s="106"/>
      <c r="Y23" s="264"/>
      <c r="Z23" s="265"/>
      <c r="AA23" s="110">
        <f t="shared" si="11"/>
        <v>-495.39180293056188</v>
      </c>
      <c r="AB23" s="102">
        <f t="shared" si="12"/>
        <v>0.86239116585262166</v>
      </c>
      <c r="AC23" s="277"/>
    </row>
    <row r="24" spans="1:29" ht="15.75" customHeight="1">
      <c r="A24" s="267"/>
      <c r="B24" s="91"/>
      <c r="C24" s="262"/>
      <c r="D24" s="263"/>
      <c r="E24" s="92"/>
      <c r="F24" s="93"/>
      <c r="G24" s="94"/>
      <c r="H24" s="95"/>
      <c r="I24" s="96"/>
      <c r="J24" s="97"/>
      <c r="K24" s="98"/>
      <c r="L24" s="99"/>
      <c r="M24" s="97"/>
      <c r="N24" s="98"/>
      <c r="O24" s="100"/>
      <c r="P24" s="101"/>
      <c r="Q24" s="102"/>
      <c r="R24" s="272"/>
      <c r="S24" s="1"/>
      <c r="T24" s="2"/>
      <c r="U24" s="103"/>
      <c r="V24" s="104"/>
      <c r="W24" s="105"/>
      <c r="X24" s="106"/>
      <c r="Y24" s="264"/>
      <c r="Z24" s="265"/>
      <c r="AA24" s="110"/>
      <c r="AB24" s="102"/>
      <c r="AC24" s="277"/>
    </row>
    <row r="25" spans="1:29" ht="15.75" customHeight="1">
      <c r="A25" s="267"/>
      <c r="B25" s="91"/>
      <c r="C25" s="262"/>
      <c r="D25" s="263"/>
      <c r="E25" s="92"/>
      <c r="F25" s="93"/>
      <c r="G25" s="94"/>
      <c r="H25" s="95"/>
      <c r="I25" s="96"/>
      <c r="J25" s="97"/>
      <c r="K25" s="98"/>
      <c r="L25" s="99"/>
      <c r="M25" s="97"/>
      <c r="N25" s="98"/>
      <c r="O25" s="100"/>
      <c r="P25" s="101"/>
      <c r="Q25" s="102"/>
      <c r="R25" s="272"/>
      <c r="S25" s="1"/>
      <c r="T25" s="2"/>
      <c r="U25" s="103"/>
      <c r="V25" s="104"/>
      <c r="W25" s="105"/>
      <c r="X25" s="106"/>
      <c r="Y25" s="264"/>
      <c r="Z25" s="265"/>
      <c r="AA25" s="110"/>
      <c r="AB25" s="102"/>
      <c r="AC25" s="277"/>
    </row>
    <row r="26" spans="1:29" ht="15.75" customHeight="1">
      <c r="A26" s="267"/>
      <c r="B26" s="91"/>
      <c r="C26" s="262"/>
      <c r="D26" s="263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77"/>
    </row>
    <row r="27" spans="1:29" ht="15.75" customHeight="1">
      <c r="A27" s="267"/>
      <c r="B27" s="91"/>
      <c r="C27" s="262"/>
      <c r="D27" s="263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77"/>
    </row>
    <row r="28" spans="1:29" ht="15.75" customHeight="1">
      <c r="A28" s="267"/>
      <c r="B28" s="91"/>
      <c r="C28" s="262"/>
      <c r="D28" s="263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77"/>
    </row>
    <row r="29" spans="1:29" ht="15.75" customHeight="1">
      <c r="A29" s="267"/>
      <c r="B29" s="91"/>
      <c r="C29" s="262"/>
      <c r="D29" s="263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77"/>
    </row>
    <row r="30" spans="1:29" ht="15.75" customHeight="1">
      <c r="A30" s="267"/>
      <c r="B30" s="91"/>
      <c r="C30" s="262"/>
      <c r="D30" s="263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23"/>
      <c r="Y30" s="264"/>
      <c r="Z30" s="265"/>
      <c r="AA30" s="110"/>
      <c r="AB30" s="102"/>
      <c r="AC30" s="277"/>
    </row>
    <row r="31" spans="1:29" ht="15.75" customHeight="1">
      <c r="A31" s="267"/>
      <c r="B31" s="91"/>
      <c r="C31" s="262"/>
      <c r="D31" s="263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23"/>
      <c r="Y31" s="264"/>
      <c r="Z31" s="265"/>
      <c r="AA31" s="110"/>
      <c r="AB31" s="102"/>
      <c r="AC31" s="277"/>
    </row>
    <row r="32" spans="1:29" ht="15.75" customHeight="1">
      <c r="A32" s="267"/>
      <c r="B32" s="91"/>
      <c r="C32" s="262"/>
      <c r="D32" s="263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23"/>
      <c r="Y32" s="264"/>
      <c r="Z32" s="265"/>
      <c r="AA32" s="110"/>
      <c r="AB32" s="102"/>
      <c r="AC32" s="277"/>
    </row>
    <row r="33" spans="1:29" ht="15.75" customHeight="1">
      <c r="A33" s="267"/>
      <c r="B33" s="91"/>
      <c r="C33" s="262"/>
      <c r="D33" s="263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23"/>
      <c r="Y33" s="264"/>
      <c r="Z33" s="265"/>
      <c r="AA33" s="110"/>
      <c r="AB33" s="102"/>
      <c r="AC33" s="277"/>
    </row>
    <row r="34" spans="1:29" ht="15.75" customHeight="1">
      <c r="A34" s="267"/>
      <c r="B34" s="91"/>
      <c r="C34" s="262"/>
      <c r="D34" s="263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23"/>
      <c r="Y34" s="264"/>
      <c r="Z34" s="265"/>
      <c r="AA34" s="110"/>
      <c r="AB34" s="102"/>
      <c r="AC34" s="277"/>
    </row>
    <row r="35" spans="1:29" ht="15.75" customHeight="1">
      <c r="A35" s="267"/>
      <c r="B35" s="91"/>
      <c r="C35" s="262"/>
      <c r="D35" s="263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23"/>
      <c r="Y35" s="264"/>
      <c r="Z35" s="265"/>
      <c r="AA35" s="110"/>
      <c r="AB35" s="102"/>
      <c r="AC35" s="277"/>
    </row>
    <row r="36" spans="1:29" ht="15.75" customHeight="1">
      <c r="A36" s="267"/>
      <c r="B36" s="91"/>
      <c r="C36" s="262"/>
      <c r="D36" s="263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23"/>
      <c r="Y36" s="264"/>
      <c r="Z36" s="265"/>
      <c r="AA36" s="110"/>
      <c r="AB36" s="102"/>
      <c r="AC36" s="277"/>
    </row>
    <row r="37" spans="1:29" ht="15.75" customHeight="1">
      <c r="A37" s="267"/>
      <c r="B37" s="152"/>
      <c r="C37" s="262"/>
      <c r="D37" s="263"/>
      <c r="E37" s="153"/>
      <c r="F37" s="126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16"/>
      <c r="T37" s="117"/>
      <c r="U37" s="128"/>
      <c r="V37" s="129"/>
      <c r="W37" s="122"/>
      <c r="X37" s="123"/>
      <c r="Y37" s="264"/>
      <c r="Z37" s="265"/>
      <c r="AA37" s="154"/>
      <c r="AB37" s="121"/>
      <c r="AC37" s="277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13">AVERAGE(I22:I37)</f>
        <v>11.5</v>
      </c>
      <c r="J38" s="137">
        <f t="shared" si="13"/>
        <v>3600</v>
      </c>
      <c r="K38" s="138">
        <f t="shared" ref="K38" si="14">J38/I38</f>
        <v>313.04347826086956</v>
      </c>
      <c r="L38" s="136">
        <f t="shared" ref="L38:M38" si="15">AVERAGE(L22:L37)</f>
        <v>11.5</v>
      </c>
      <c r="M38" s="137">
        <f t="shared" si="15"/>
        <v>3120.3231916134782</v>
      </c>
      <c r="N38" s="138">
        <f>M38/L38</f>
        <v>271.3324514446503</v>
      </c>
      <c r="O38" s="139">
        <f>L38-I38</f>
        <v>0</v>
      </c>
      <c r="P38" s="140">
        <f>N38-K38</f>
        <v>-41.71102681621926</v>
      </c>
      <c r="Q38" s="141">
        <f>N38/K38</f>
        <v>0.86675644211485514</v>
      </c>
      <c r="R38" s="273"/>
      <c r="S38" s="142">
        <f>S22</f>
        <v>0.36045138888888889</v>
      </c>
      <c r="T38" s="143">
        <f>INDEX(T22:T37,COUNTA(T22:T37))</f>
        <v>0.43297453703703703</v>
      </c>
      <c r="U38" s="144"/>
      <c r="V38" s="155"/>
      <c r="W38" s="134"/>
      <c r="X38" s="138"/>
      <c r="Y38" s="260"/>
      <c r="Z38" s="261"/>
      <c r="AA38" s="156">
        <f>M38-J38</f>
        <v>-479.67680838652177</v>
      </c>
      <c r="AB38" s="141">
        <f>M38/J38</f>
        <v>0.86675644211485503</v>
      </c>
      <c r="AC38" s="278"/>
    </row>
    <row r="39" spans="1:29" ht="15.75" customHeight="1">
      <c r="A39" s="279" t="s">
        <v>109</v>
      </c>
      <c r="B39" s="107" t="s">
        <v>104</v>
      </c>
      <c r="C39" s="269" t="s">
        <v>211</v>
      </c>
      <c r="D39" s="270"/>
      <c r="E39" s="157">
        <v>14.03</v>
      </c>
      <c r="F39" s="86">
        <v>1846</v>
      </c>
      <c r="G39" s="158">
        <f t="shared" ref="G39:G41" si="16">E39*F39</f>
        <v>25899.379999999997</v>
      </c>
      <c r="H39" s="159"/>
      <c r="I39" s="160">
        <v>6</v>
      </c>
      <c r="J39" s="161">
        <v>2600</v>
      </c>
      <c r="K39" s="162">
        <f>J39/I39</f>
        <v>433.33333333333331</v>
      </c>
      <c r="L39" s="163">
        <v>6</v>
      </c>
      <c r="M39" s="161">
        <f>F39/V39*60</f>
        <v>2300.3115264797502</v>
      </c>
      <c r="N39" s="162">
        <f>M39/L39</f>
        <v>383.3852544132917</v>
      </c>
      <c r="O39" s="164">
        <f>L39-I39</f>
        <v>0</v>
      </c>
      <c r="P39" s="165">
        <f>N39-K39</f>
        <v>-49.94807892004161</v>
      </c>
      <c r="Q39" s="151">
        <f>N39/K39</f>
        <v>0.88473520249221171</v>
      </c>
      <c r="R39" s="271">
        <f>Q55</f>
        <v>0.88484342409576011</v>
      </c>
      <c r="S39" s="166">
        <v>0.25</v>
      </c>
      <c r="T39" s="167">
        <v>0.28343750000000001</v>
      </c>
      <c r="U39" s="168"/>
      <c r="V39" s="169">
        <v>48.150000000000013</v>
      </c>
      <c r="W39" s="167"/>
      <c r="X39" s="170"/>
      <c r="Y39" s="274"/>
      <c r="Z39" s="275"/>
      <c r="AA39" s="108">
        <f>M39-J39</f>
        <v>-299.68847352024977</v>
      </c>
      <c r="AB39" s="151">
        <f>M39/J39</f>
        <v>0.8847352024922116</v>
      </c>
      <c r="AC39" s="276">
        <f>AB55</f>
        <v>0.88484342409576011</v>
      </c>
    </row>
    <row r="40" spans="1:29" ht="15.75" customHeight="1">
      <c r="A40" s="280"/>
      <c r="B40" s="91" t="s">
        <v>104</v>
      </c>
      <c r="C40" s="262" t="s">
        <v>196</v>
      </c>
      <c r="D40" s="263"/>
      <c r="E40" s="92">
        <v>17.73</v>
      </c>
      <c r="F40" s="93">
        <v>1206</v>
      </c>
      <c r="G40" s="94">
        <f t="shared" si="16"/>
        <v>21382.38</v>
      </c>
      <c r="H40" s="95"/>
      <c r="I40" s="96">
        <v>6</v>
      </c>
      <c r="J40" s="97">
        <v>2600</v>
      </c>
      <c r="K40" s="98">
        <f t="shared" ref="K40:K41" si="17">J40/I40</f>
        <v>433.33333333333331</v>
      </c>
      <c r="L40" s="99">
        <v>6</v>
      </c>
      <c r="M40" s="97">
        <f>F40/V40*60</f>
        <v>2300.7949125596156</v>
      </c>
      <c r="N40" s="98">
        <f>M40/L40</f>
        <v>383.46581875993593</v>
      </c>
      <c r="O40" s="100">
        <f>L40-I40</f>
        <v>0</v>
      </c>
      <c r="P40" s="101">
        <f>N40-K40</f>
        <v>-49.867514573397386</v>
      </c>
      <c r="Q40" s="102">
        <f>N40/K40</f>
        <v>0.88492112021523683</v>
      </c>
      <c r="R40" s="272"/>
      <c r="S40" s="1">
        <v>0.28749999999999998</v>
      </c>
      <c r="T40" s="2">
        <v>0.30934027777777778</v>
      </c>
      <c r="U40" s="103">
        <v>5.8499999999999552</v>
      </c>
      <c r="V40" s="104">
        <v>31.450000000000038</v>
      </c>
      <c r="W40" s="105"/>
      <c r="X40" s="112"/>
      <c r="Y40" s="264"/>
      <c r="Z40" s="265"/>
      <c r="AA40" s="110">
        <f>M40-J40</f>
        <v>-299.20508744038443</v>
      </c>
      <c r="AB40" s="102">
        <f>M40/J40</f>
        <v>0.88492112021523672</v>
      </c>
      <c r="AC40" s="277"/>
    </row>
    <row r="41" spans="1:29" ht="15.75" customHeight="1">
      <c r="A41" s="280"/>
      <c r="B41" s="91" t="s">
        <v>104</v>
      </c>
      <c r="C41" s="262" t="s">
        <v>201</v>
      </c>
      <c r="D41" s="263"/>
      <c r="E41" s="92">
        <v>14.49</v>
      </c>
      <c r="F41" s="93">
        <v>1521</v>
      </c>
      <c r="G41" s="94">
        <f t="shared" si="16"/>
        <v>22039.29</v>
      </c>
      <c r="H41" s="95"/>
      <c r="I41" s="96">
        <v>6</v>
      </c>
      <c r="J41" s="97">
        <v>2600</v>
      </c>
      <c r="K41" s="98">
        <f t="shared" si="17"/>
        <v>433.33333333333331</v>
      </c>
      <c r="L41" s="99">
        <v>6</v>
      </c>
      <c r="M41" s="97">
        <f>F41/V41*60</f>
        <v>2300.6722689075636</v>
      </c>
      <c r="N41" s="98">
        <f>M41/L41</f>
        <v>383.44537815126063</v>
      </c>
      <c r="O41" s="100">
        <f>L41-I41</f>
        <v>0</v>
      </c>
      <c r="P41" s="101">
        <f>N41-K41</f>
        <v>-49.887955182072687</v>
      </c>
      <c r="Q41" s="102">
        <f>N41/K41</f>
        <v>0.88487394957983223</v>
      </c>
      <c r="R41" s="272"/>
      <c r="S41" s="1">
        <v>0.31342592592592594</v>
      </c>
      <c r="T41" s="2">
        <v>0.34097222222222223</v>
      </c>
      <c r="U41" s="103">
        <v>5.8833333333333471</v>
      </c>
      <c r="V41" s="104">
        <v>39.666666666666657</v>
      </c>
      <c r="W41" s="105"/>
      <c r="X41" s="112"/>
      <c r="Y41" s="264"/>
      <c r="Z41" s="265"/>
      <c r="AA41" s="110">
        <f>M41-J41</f>
        <v>-299.32773109243635</v>
      </c>
      <c r="AB41" s="102">
        <f>M41/J41</f>
        <v>0.88487394957983212</v>
      </c>
      <c r="AC41" s="277"/>
    </row>
    <row r="42" spans="1:29" ht="15.75" customHeight="1">
      <c r="A42" s="280"/>
      <c r="B42" s="91"/>
      <c r="C42" s="262"/>
      <c r="D42" s="263"/>
      <c r="E42" s="92"/>
      <c r="F42" s="93"/>
      <c r="G42" s="94"/>
      <c r="H42" s="95"/>
      <c r="I42" s="96"/>
      <c r="J42" s="97"/>
      <c r="K42" s="98"/>
      <c r="L42" s="99"/>
      <c r="M42" s="97"/>
      <c r="N42" s="98"/>
      <c r="O42" s="100"/>
      <c r="P42" s="101"/>
      <c r="Q42" s="102"/>
      <c r="R42" s="272"/>
      <c r="S42" s="1"/>
      <c r="T42" s="2"/>
      <c r="U42" s="103"/>
      <c r="V42" s="104"/>
      <c r="W42" s="105"/>
      <c r="X42" s="106"/>
      <c r="Y42" s="264"/>
      <c r="Z42" s="265"/>
      <c r="AA42" s="110"/>
      <c r="AB42" s="102"/>
      <c r="AC42" s="277"/>
    </row>
    <row r="43" spans="1:29" ht="15.75" customHeight="1">
      <c r="A43" s="281"/>
      <c r="B43" s="91"/>
      <c r="C43" s="262"/>
      <c r="D43" s="263"/>
      <c r="E43" s="92"/>
      <c r="F43" s="93"/>
      <c r="G43" s="94"/>
      <c r="H43" s="112"/>
      <c r="I43" s="96"/>
      <c r="J43" s="97"/>
      <c r="K43" s="98"/>
      <c r="L43" s="113"/>
      <c r="M43" s="97"/>
      <c r="N43" s="98"/>
      <c r="O43" s="100"/>
      <c r="P43" s="101"/>
      <c r="Q43" s="102"/>
      <c r="R43" s="272"/>
      <c r="S43" s="1"/>
      <c r="T43" s="2"/>
      <c r="U43" s="103"/>
      <c r="V43" s="104"/>
      <c r="W43" s="105"/>
      <c r="X43" s="112"/>
      <c r="Y43" s="264"/>
      <c r="Z43" s="265"/>
      <c r="AA43" s="110"/>
      <c r="AB43" s="102"/>
      <c r="AC43" s="277"/>
    </row>
    <row r="44" spans="1:29" ht="15.75" customHeight="1">
      <c r="A44" s="281"/>
      <c r="B44" s="91"/>
      <c r="C44" s="262"/>
      <c r="D44" s="263"/>
      <c r="E44" s="92"/>
      <c r="F44" s="93"/>
      <c r="G44" s="114"/>
      <c r="H44" s="115"/>
      <c r="I44" s="96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3"/>
      <c r="Y44" s="264"/>
      <c r="Z44" s="265"/>
      <c r="AA44" s="110"/>
      <c r="AB44" s="102"/>
      <c r="AC44" s="277"/>
    </row>
    <row r="45" spans="1:29" ht="15.75" customHeight="1">
      <c r="A45" s="281"/>
      <c r="B45" s="91"/>
      <c r="C45" s="262"/>
      <c r="D45" s="263"/>
      <c r="E45" s="92"/>
      <c r="F45" s="93"/>
      <c r="G45" s="114"/>
      <c r="H45" s="118"/>
      <c r="I45" s="96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77"/>
    </row>
    <row r="46" spans="1:29" ht="15.75" customHeight="1">
      <c r="A46" s="281"/>
      <c r="B46" s="91"/>
      <c r="C46" s="262"/>
      <c r="D46" s="263"/>
      <c r="E46" s="92"/>
      <c r="F46" s="93"/>
      <c r="G46" s="114"/>
      <c r="H46" s="118"/>
      <c r="I46" s="96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77"/>
    </row>
    <row r="47" spans="1:29" ht="15.75" customHeight="1">
      <c r="A47" s="281"/>
      <c r="B47" s="91"/>
      <c r="C47" s="262"/>
      <c r="D47" s="263"/>
      <c r="E47" s="92"/>
      <c r="F47" s="93"/>
      <c r="G47" s="114"/>
      <c r="H47" s="118"/>
      <c r="I47" s="96"/>
      <c r="J47" s="97"/>
      <c r="K47" s="98"/>
      <c r="L47" s="113"/>
      <c r="M47" s="97"/>
      <c r="N47" s="98"/>
      <c r="O47" s="119"/>
      <c r="P47" s="120"/>
      <c r="Q47" s="121"/>
      <c r="R47" s="272"/>
      <c r="S47" s="116"/>
      <c r="T47" s="117"/>
      <c r="U47" s="103"/>
      <c r="V47" s="129"/>
      <c r="W47" s="105"/>
      <c r="X47" s="106"/>
      <c r="Y47" s="264"/>
      <c r="Z47" s="265"/>
      <c r="AA47" s="110"/>
      <c r="AB47" s="102"/>
      <c r="AC47" s="277"/>
    </row>
    <row r="48" spans="1:29" ht="15.75" customHeight="1">
      <c r="A48" s="281"/>
      <c r="B48" s="91"/>
      <c r="C48" s="262"/>
      <c r="D48" s="263"/>
      <c r="E48" s="92"/>
      <c r="F48" s="93"/>
      <c r="G48" s="114"/>
      <c r="H48" s="118"/>
      <c r="I48" s="96"/>
      <c r="J48" s="97"/>
      <c r="K48" s="98"/>
      <c r="L48" s="113"/>
      <c r="M48" s="97"/>
      <c r="N48" s="98"/>
      <c r="O48" s="119"/>
      <c r="P48" s="120"/>
      <c r="Q48" s="121"/>
      <c r="R48" s="272"/>
      <c r="S48" s="116"/>
      <c r="T48" s="117"/>
      <c r="U48" s="103"/>
      <c r="V48" s="129"/>
      <c r="W48" s="122"/>
      <c r="X48" s="123"/>
      <c r="Y48" s="264"/>
      <c r="Z48" s="265"/>
      <c r="AA48" s="110"/>
      <c r="AB48" s="102"/>
      <c r="AC48" s="277"/>
    </row>
    <row r="49" spans="1:29" ht="15.75" customHeight="1">
      <c r="A49" s="281"/>
      <c r="B49" s="91"/>
      <c r="C49" s="262"/>
      <c r="D49" s="263"/>
      <c r="E49" s="92"/>
      <c r="F49" s="93"/>
      <c r="G49" s="114"/>
      <c r="H49" s="118"/>
      <c r="I49" s="96"/>
      <c r="J49" s="97"/>
      <c r="K49" s="98"/>
      <c r="L49" s="113"/>
      <c r="M49" s="97"/>
      <c r="N49" s="98"/>
      <c r="O49" s="119"/>
      <c r="P49" s="120"/>
      <c r="Q49" s="121"/>
      <c r="R49" s="272"/>
      <c r="S49" s="116"/>
      <c r="T49" s="117"/>
      <c r="U49" s="103"/>
      <c r="V49" s="129"/>
      <c r="W49" s="122"/>
      <c r="X49" s="123"/>
      <c r="Y49" s="264"/>
      <c r="Z49" s="265"/>
      <c r="AA49" s="110"/>
      <c r="AB49" s="102"/>
      <c r="AC49" s="277"/>
    </row>
    <row r="50" spans="1:29" ht="15.75" customHeight="1">
      <c r="A50" s="281"/>
      <c r="B50" s="91"/>
      <c r="C50" s="262"/>
      <c r="D50" s="263"/>
      <c r="E50" s="92"/>
      <c r="F50" s="93"/>
      <c r="G50" s="114"/>
      <c r="H50" s="118"/>
      <c r="I50" s="96"/>
      <c r="J50" s="97"/>
      <c r="K50" s="98"/>
      <c r="L50" s="113"/>
      <c r="M50" s="97"/>
      <c r="N50" s="98"/>
      <c r="O50" s="119"/>
      <c r="P50" s="120"/>
      <c r="Q50" s="121"/>
      <c r="R50" s="272"/>
      <c r="S50" s="116"/>
      <c r="T50" s="117"/>
      <c r="U50" s="103"/>
      <c r="V50" s="129"/>
      <c r="W50" s="122"/>
      <c r="X50" s="123"/>
      <c r="Y50" s="264"/>
      <c r="Z50" s="265"/>
      <c r="AA50" s="110"/>
      <c r="AB50" s="102"/>
      <c r="AC50" s="277"/>
    </row>
    <row r="51" spans="1:29" ht="15.75" customHeight="1">
      <c r="A51" s="281"/>
      <c r="B51" s="91"/>
      <c r="C51" s="262"/>
      <c r="D51" s="263"/>
      <c r="E51" s="92"/>
      <c r="F51" s="93"/>
      <c r="G51" s="114"/>
      <c r="H51" s="118"/>
      <c r="I51" s="96"/>
      <c r="J51" s="97"/>
      <c r="K51" s="98"/>
      <c r="L51" s="113"/>
      <c r="M51" s="97"/>
      <c r="N51" s="98"/>
      <c r="O51" s="119"/>
      <c r="P51" s="120"/>
      <c r="Q51" s="121"/>
      <c r="R51" s="272"/>
      <c r="S51" s="116"/>
      <c r="T51" s="117"/>
      <c r="U51" s="103"/>
      <c r="V51" s="129"/>
      <c r="W51" s="122"/>
      <c r="X51" s="123"/>
      <c r="Y51" s="264"/>
      <c r="Z51" s="265"/>
      <c r="AA51" s="110"/>
      <c r="AB51" s="102"/>
      <c r="AC51" s="277"/>
    </row>
    <row r="52" spans="1:29" ht="15.75" customHeight="1">
      <c r="A52" s="281"/>
      <c r="B52" s="91"/>
      <c r="C52" s="262"/>
      <c r="D52" s="263"/>
      <c r="E52" s="92"/>
      <c r="F52" s="93"/>
      <c r="G52" s="114"/>
      <c r="H52" s="118"/>
      <c r="I52" s="96"/>
      <c r="J52" s="97"/>
      <c r="K52" s="98"/>
      <c r="L52" s="113"/>
      <c r="M52" s="97"/>
      <c r="N52" s="98"/>
      <c r="O52" s="119"/>
      <c r="P52" s="120"/>
      <c r="Q52" s="121"/>
      <c r="R52" s="272"/>
      <c r="S52" s="116"/>
      <c r="T52" s="117"/>
      <c r="U52" s="103"/>
      <c r="V52" s="129"/>
      <c r="W52" s="122"/>
      <c r="X52" s="123"/>
      <c r="Y52" s="264"/>
      <c r="Z52" s="265"/>
      <c r="AA52" s="110"/>
      <c r="AB52" s="102"/>
      <c r="AC52" s="277"/>
    </row>
    <row r="53" spans="1:29" ht="15.75" customHeight="1">
      <c r="A53" s="281"/>
      <c r="B53" s="91"/>
      <c r="C53" s="262"/>
      <c r="D53" s="263"/>
      <c r="E53" s="92"/>
      <c r="F53" s="93"/>
      <c r="G53" s="114"/>
      <c r="H53" s="118"/>
      <c r="I53" s="96"/>
      <c r="J53" s="97"/>
      <c r="K53" s="98"/>
      <c r="L53" s="113"/>
      <c r="M53" s="97"/>
      <c r="N53" s="98"/>
      <c r="O53" s="119"/>
      <c r="P53" s="120"/>
      <c r="Q53" s="121"/>
      <c r="R53" s="272"/>
      <c r="S53" s="116"/>
      <c r="T53" s="117"/>
      <c r="U53" s="103"/>
      <c r="V53" s="129"/>
      <c r="W53" s="122"/>
      <c r="X53" s="123"/>
      <c r="Y53" s="264"/>
      <c r="Z53" s="265"/>
      <c r="AA53" s="110"/>
      <c r="AB53" s="102"/>
      <c r="AC53" s="277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96"/>
      <c r="J54" s="97"/>
      <c r="K54" s="98"/>
      <c r="L54" s="113"/>
      <c r="M54" s="97"/>
      <c r="N54" s="98"/>
      <c r="O54" s="119"/>
      <c r="P54" s="120"/>
      <c r="Q54" s="121"/>
      <c r="R54" s="272"/>
      <c r="S54" s="116"/>
      <c r="T54" s="117"/>
      <c r="U54" s="128"/>
      <c r="V54" s="129"/>
      <c r="W54" s="122"/>
      <c r="X54" s="123"/>
      <c r="Y54" s="264"/>
      <c r="Z54" s="265"/>
      <c r="AA54" s="154"/>
      <c r="AB54" s="121"/>
      <c r="AC54" s="277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8">AVERAGE(I39:I54)</f>
        <v>6</v>
      </c>
      <c r="J55" s="137">
        <f t="shared" si="18"/>
        <v>2600</v>
      </c>
      <c r="K55" s="138">
        <f t="shared" ref="K55:K57" si="19">J55/I55</f>
        <v>433.33333333333331</v>
      </c>
      <c r="L55" s="136">
        <f t="shared" ref="L55:M55" si="20">AVERAGE(L39:L54)</f>
        <v>6</v>
      </c>
      <c r="M55" s="137">
        <f t="shared" si="20"/>
        <v>2300.5929026489762</v>
      </c>
      <c r="N55" s="138">
        <f t="shared" ref="N55:N57" si="21">M55/L55</f>
        <v>383.43215044149605</v>
      </c>
      <c r="O55" s="139">
        <f t="shared" ref="O55:O57" si="22">L55-I55</f>
        <v>0</v>
      </c>
      <c r="P55" s="140">
        <f t="shared" ref="P55:P57" si="23">N55-K55</f>
        <v>-49.901182891837266</v>
      </c>
      <c r="Q55" s="141">
        <f t="shared" ref="Q55:Q57" si="24">N55/K55</f>
        <v>0.88484342409576011</v>
      </c>
      <c r="R55" s="273"/>
      <c r="S55" s="142">
        <f>S39</f>
        <v>0.25</v>
      </c>
      <c r="T55" s="143">
        <f>INDEX(T39:T54,COUNTA(T39:T54))</f>
        <v>0.34097222222222223</v>
      </c>
      <c r="U55" s="144"/>
      <c r="V55" s="155"/>
      <c r="W55" s="134"/>
      <c r="X55" s="138"/>
      <c r="Y55" s="260"/>
      <c r="Z55" s="261"/>
      <c r="AA55" s="156">
        <f t="shared" ref="AA55:AA57" si="25">M55-J55</f>
        <v>-299.40709735102382</v>
      </c>
      <c r="AB55" s="141">
        <f t="shared" ref="AB55:AB57" si="26">M55/J55</f>
        <v>0.88484342409576011</v>
      </c>
      <c r="AC55" s="278"/>
    </row>
    <row r="56" spans="1:29" ht="15.75" customHeight="1">
      <c r="A56" s="266" t="s">
        <v>178</v>
      </c>
      <c r="B56" s="91" t="s">
        <v>104</v>
      </c>
      <c r="C56" s="262" t="s">
        <v>210</v>
      </c>
      <c r="D56" s="263"/>
      <c r="E56" s="92">
        <v>19.39</v>
      </c>
      <c r="F56" s="93">
        <v>1365</v>
      </c>
      <c r="G56" s="94">
        <f t="shared" ref="G56:G57" si="27">E56*F56</f>
        <v>26467.350000000002</v>
      </c>
      <c r="H56" s="95"/>
      <c r="I56" s="96">
        <v>6</v>
      </c>
      <c r="J56" s="97">
        <v>2500</v>
      </c>
      <c r="K56" s="98">
        <f t="shared" si="19"/>
        <v>416.66666666666669</v>
      </c>
      <c r="L56" s="99">
        <v>6</v>
      </c>
      <c r="M56" s="97">
        <f>F56/V56*60</f>
        <v>2217.5090252707591</v>
      </c>
      <c r="N56" s="98">
        <f t="shared" si="21"/>
        <v>369.5848375451265</v>
      </c>
      <c r="O56" s="100">
        <f t="shared" si="22"/>
        <v>0</v>
      </c>
      <c r="P56" s="101">
        <f t="shared" si="23"/>
        <v>-47.081829121540181</v>
      </c>
      <c r="Q56" s="102">
        <f t="shared" si="24"/>
        <v>0.88700361010830353</v>
      </c>
      <c r="R56" s="271">
        <f>Q72</f>
        <v>0.88704347172081865</v>
      </c>
      <c r="S56" s="1">
        <v>0.3049074074074074</v>
      </c>
      <c r="T56" s="2">
        <v>0.33055555555555555</v>
      </c>
      <c r="U56" s="103">
        <v>5.066666666666686</v>
      </c>
      <c r="V56" s="104">
        <v>36.933333333333323</v>
      </c>
      <c r="W56" s="167"/>
      <c r="X56" s="170"/>
      <c r="Y56" s="274"/>
      <c r="Z56" s="275"/>
      <c r="AA56" s="108">
        <f t="shared" si="25"/>
        <v>-282.49097472924086</v>
      </c>
      <c r="AB56" s="151">
        <f t="shared" si="26"/>
        <v>0.88700361010830364</v>
      </c>
      <c r="AC56" s="276">
        <f>AB72</f>
        <v>0.88704347172081865</v>
      </c>
    </row>
    <row r="57" spans="1:29" ht="15.75" customHeight="1">
      <c r="A57" s="267"/>
      <c r="B57" s="91" t="s">
        <v>104</v>
      </c>
      <c r="C57" s="262" t="s">
        <v>214</v>
      </c>
      <c r="D57" s="263"/>
      <c r="E57" s="92">
        <v>19.7</v>
      </c>
      <c r="F57" s="93">
        <v>2129</v>
      </c>
      <c r="G57" s="94">
        <f t="shared" si="27"/>
        <v>41941.299999999996</v>
      </c>
      <c r="H57" s="112"/>
      <c r="I57" s="96">
        <v>6</v>
      </c>
      <c r="J57" s="97">
        <v>2500</v>
      </c>
      <c r="K57" s="98">
        <f t="shared" si="19"/>
        <v>416.66666666666669</v>
      </c>
      <c r="L57" s="113">
        <v>6</v>
      </c>
      <c r="M57" s="97">
        <f>F57/V57*60</f>
        <v>2217.7083333333344</v>
      </c>
      <c r="N57" s="98">
        <f t="shared" si="21"/>
        <v>369.61805555555571</v>
      </c>
      <c r="O57" s="100">
        <f t="shared" si="22"/>
        <v>0</v>
      </c>
      <c r="P57" s="101">
        <f t="shared" si="23"/>
        <v>-47.048611111110972</v>
      </c>
      <c r="Q57" s="102">
        <f t="shared" si="24"/>
        <v>0.88708333333333367</v>
      </c>
      <c r="R57" s="272"/>
      <c r="S57" s="1">
        <v>0.33500000000000002</v>
      </c>
      <c r="T57" s="2">
        <v>0.375</v>
      </c>
      <c r="U57" s="103">
        <v>6.4000000000000412</v>
      </c>
      <c r="V57" s="104">
        <v>57.599999999999973</v>
      </c>
      <c r="W57" s="105"/>
      <c r="X57" s="112"/>
      <c r="Y57" s="264"/>
      <c r="Z57" s="265"/>
      <c r="AA57" s="110">
        <f t="shared" si="25"/>
        <v>-282.29166666666561</v>
      </c>
      <c r="AB57" s="102">
        <f t="shared" si="26"/>
        <v>0.88708333333333378</v>
      </c>
      <c r="AC57" s="277"/>
    </row>
    <row r="58" spans="1:29" ht="15.75" customHeight="1">
      <c r="A58" s="267"/>
      <c r="B58" s="91"/>
      <c r="C58" s="262"/>
      <c r="D58" s="263"/>
      <c r="E58" s="92"/>
      <c r="F58" s="93"/>
      <c r="G58" s="94"/>
      <c r="H58" s="95"/>
      <c r="I58" s="96"/>
      <c r="J58" s="97"/>
      <c r="K58" s="98"/>
      <c r="L58" s="99"/>
      <c r="M58" s="97"/>
      <c r="N58" s="98"/>
      <c r="O58" s="100"/>
      <c r="P58" s="101"/>
      <c r="Q58" s="102"/>
      <c r="R58" s="272"/>
      <c r="S58" s="1"/>
      <c r="T58" s="2"/>
      <c r="U58" s="103"/>
      <c r="V58" s="104"/>
      <c r="W58" s="105"/>
      <c r="X58" s="106"/>
      <c r="Y58" s="264"/>
      <c r="Z58" s="265"/>
      <c r="AA58" s="110"/>
      <c r="AB58" s="102"/>
      <c r="AC58" s="277"/>
    </row>
    <row r="59" spans="1:29" ht="15.75" customHeight="1">
      <c r="A59" s="267"/>
      <c r="B59" s="91"/>
      <c r="C59" s="262"/>
      <c r="D59" s="263"/>
      <c r="E59" s="92"/>
      <c r="F59" s="93"/>
      <c r="G59" s="94"/>
      <c r="H59" s="95"/>
      <c r="I59" s="96"/>
      <c r="J59" s="97"/>
      <c r="K59" s="98"/>
      <c r="L59" s="99"/>
      <c r="M59" s="97"/>
      <c r="N59" s="98"/>
      <c r="O59" s="100"/>
      <c r="P59" s="101"/>
      <c r="Q59" s="102"/>
      <c r="R59" s="272"/>
      <c r="S59" s="1"/>
      <c r="T59" s="2"/>
      <c r="U59" s="103"/>
      <c r="V59" s="104"/>
      <c r="W59" s="105"/>
      <c r="X59" s="112"/>
      <c r="Y59" s="264"/>
      <c r="Z59" s="265"/>
      <c r="AA59" s="110"/>
      <c r="AB59" s="102"/>
      <c r="AC59" s="277"/>
    </row>
    <row r="60" spans="1:29" ht="15.75" customHeight="1">
      <c r="A60" s="267"/>
      <c r="B60" s="91"/>
      <c r="C60" s="262"/>
      <c r="D60" s="263"/>
      <c r="E60" s="92"/>
      <c r="F60" s="93"/>
      <c r="G60" s="94"/>
      <c r="H60" s="112"/>
      <c r="I60" s="96"/>
      <c r="J60" s="97"/>
      <c r="K60" s="98"/>
      <c r="L60" s="113"/>
      <c r="M60" s="97"/>
      <c r="N60" s="98"/>
      <c r="O60" s="100"/>
      <c r="P60" s="101"/>
      <c r="Q60" s="102"/>
      <c r="R60" s="272"/>
      <c r="S60" s="1"/>
      <c r="T60" s="2"/>
      <c r="U60" s="103"/>
      <c r="V60" s="104"/>
      <c r="W60" s="105"/>
      <c r="X60" s="112"/>
      <c r="Y60" s="264"/>
      <c r="Z60" s="265"/>
      <c r="AA60" s="110"/>
      <c r="AB60" s="102"/>
      <c r="AC60" s="277"/>
    </row>
    <row r="61" spans="1:29" ht="15.75" customHeight="1">
      <c r="A61" s="267"/>
      <c r="B61" s="91"/>
      <c r="C61" s="262"/>
      <c r="D61" s="263"/>
      <c r="E61" s="92"/>
      <c r="F61" s="93"/>
      <c r="G61" s="114"/>
      <c r="H61" s="115"/>
      <c r="I61" s="96"/>
      <c r="J61" s="97"/>
      <c r="K61" s="98"/>
      <c r="L61" s="99"/>
      <c r="M61" s="97"/>
      <c r="N61" s="98"/>
      <c r="O61" s="100"/>
      <c r="P61" s="101"/>
      <c r="Q61" s="102"/>
      <c r="R61" s="272"/>
      <c r="S61" s="1"/>
      <c r="T61" s="2"/>
      <c r="U61" s="103"/>
      <c r="V61" s="104"/>
      <c r="W61" s="105"/>
      <c r="X61" s="112"/>
      <c r="Y61" s="264"/>
      <c r="Z61" s="265"/>
      <c r="AA61" s="110"/>
      <c r="AB61" s="102"/>
      <c r="AC61" s="277"/>
    </row>
    <row r="62" spans="1:29" ht="15.75" customHeight="1">
      <c r="A62" s="267"/>
      <c r="B62" s="91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"/>
      <c r="T62" s="2"/>
      <c r="U62" s="103"/>
      <c r="V62" s="104"/>
      <c r="W62" s="105"/>
      <c r="X62" s="112"/>
      <c r="Y62" s="264"/>
      <c r="Z62" s="265"/>
      <c r="AA62" s="110"/>
      <c r="AB62" s="102"/>
      <c r="AC62" s="277"/>
    </row>
    <row r="63" spans="1:29" ht="15.75" customHeight="1">
      <c r="A63" s="267"/>
      <c r="B63" s="91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"/>
      <c r="T63" s="2"/>
      <c r="U63" s="103"/>
      <c r="V63" s="104"/>
      <c r="W63" s="105"/>
      <c r="X63" s="106"/>
      <c r="Y63" s="264"/>
      <c r="Z63" s="265"/>
      <c r="AA63" s="110"/>
      <c r="AB63" s="102"/>
      <c r="AC63" s="277"/>
    </row>
    <row r="64" spans="1:29" ht="15.75" customHeight="1">
      <c r="A64" s="267"/>
      <c r="B64" s="91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"/>
      <c r="T64" s="2"/>
      <c r="U64" s="103"/>
      <c r="V64" s="104"/>
      <c r="W64" s="105"/>
      <c r="X64" s="112"/>
      <c r="Y64" s="264"/>
      <c r="Z64" s="265"/>
      <c r="AA64" s="110"/>
      <c r="AB64" s="102"/>
      <c r="AC64" s="277"/>
    </row>
    <row r="65" spans="1:29" ht="15.75" customHeight="1">
      <c r="A65" s="267"/>
      <c r="B65" s="91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"/>
      <c r="T65" s="2"/>
      <c r="U65" s="103"/>
      <c r="V65" s="104"/>
      <c r="W65" s="105"/>
      <c r="X65" s="112"/>
      <c r="Y65" s="264"/>
      <c r="Z65" s="265"/>
      <c r="AA65" s="110"/>
      <c r="AB65" s="102"/>
      <c r="AC65" s="277"/>
    </row>
    <row r="66" spans="1:29" ht="15.75" customHeight="1">
      <c r="A66" s="267"/>
      <c r="B66" s="91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"/>
      <c r="T66" s="2"/>
      <c r="U66" s="103"/>
      <c r="V66" s="104"/>
      <c r="W66" s="105"/>
      <c r="X66" s="112"/>
      <c r="Y66" s="264"/>
      <c r="Z66" s="265"/>
      <c r="AA66" s="110"/>
      <c r="AB66" s="102"/>
      <c r="AC66" s="277"/>
    </row>
    <row r="67" spans="1:29" ht="15.75" customHeight="1">
      <c r="A67" s="267"/>
      <c r="B67" s="91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"/>
      <c r="T67" s="2"/>
      <c r="U67" s="103"/>
      <c r="V67" s="104"/>
      <c r="W67" s="105"/>
      <c r="X67" s="112"/>
      <c r="Y67" s="264"/>
      <c r="Z67" s="265"/>
      <c r="AA67" s="110"/>
      <c r="AB67" s="102"/>
      <c r="AC67" s="277"/>
    </row>
    <row r="68" spans="1:29" ht="15.75" customHeight="1">
      <c r="A68" s="267"/>
      <c r="B68" s="91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"/>
      <c r="T68" s="2"/>
      <c r="U68" s="103"/>
      <c r="V68" s="104"/>
      <c r="W68" s="105"/>
      <c r="X68" s="112"/>
      <c r="Y68" s="264"/>
      <c r="Z68" s="265"/>
      <c r="AA68" s="110"/>
      <c r="AB68" s="102"/>
      <c r="AC68" s="277"/>
    </row>
    <row r="69" spans="1:29" ht="15.75" customHeight="1">
      <c r="A69" s="267"/>
      <c r="B69" s="91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"/>
      <c r="T69" s="2"/>
      <c r="U69" s="103"/>
      <c r="V69" s="104"/>
      <c r="W69" s="105"/>
      <c r="X69" s="112"/>
      <c r="Y69" s="264"/>
      <c r="Z69" s="265"/>
      <c r="AA69" s="110"/>
      <c r="AB69" s="102"/>
      <c r="AC69" s="277"/>
    </row>
    <row r="70" spans="1:29" ht="15.75" customHeight="1">
      <c r="A70" s="267"/>
      <c r="B70" s="91"/>
      <c r="C70" s="262"/>
      <c r="D70" s="263"/>
      <c r="E70" s="92"/>
      <c r="F70" s="93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"/>
      <c r="T70" s="2"/>
      <c r="U70" s="103"/>
      <c r="V70" s="104"/>
      <c r="W70" s="105"/>
      <c r="X70" s="112"/>
      <c r="Y70" s="264"/>
      <c r="Z70" s="265"/>
      <c r="AA70" s="110"/>
      <c r="AB70" s="102"/>
      <c r="AC70" s="277"/>
    </row>
    <row r="71" spans="1:29" ht="15.75" customHeight="1">
      <c r="A71" s="267"/>
      <c r="B71" s="91"/>
      <c r="C71" s="262"/>
      <c r="D71" s="263"/>
      <c r="E71" s="171"/>
      <c r="F71" s="93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8">AVERAGE(I56:I71)</f>
        <v>6</v>
      </c>
      <c r="J72" s="137">
        <f t="shared" si="28"/>
        <v>2500</v>
      </c>
      <c r="K72" s="138">
        <f t="shared" ref="K72" si="29">J72/I72</f>
        <v>416.66666666666669</v>
      </c>
      <c r="L72" s="136">
        <f t="shared" ref="L72:M72" si="30">AVERAGE(L56:L71)</f>
        <v>6</v>
      </c>
      <c r="M72" s="137">
        <f t="shared" si="30"/>
        <v>2217.6086793020468</v>
      </c>
      <c r="N72" s="138">
        <f t="shared" ref="N72:N77" si="31">M72/L72</f>
        <v>369.60144655034111</v>
      </c>
      <c r="O72" s="139">
        <f t="shared" ref="O72:O77" si="32">L72-I72</f>
        <v>0</v>
      </c>
      <c r="P72" s="140">
        <f t="shared" ref="P72:P77" si="33">N72-K72</f>
        <v>-47.065220116325577</v>
      </c>
      <c r="Q72" s="141">
        <f t="shared" ref="Q72:Q77" si="34">N72/K72</f>
        <v>0.88704347172081865</v>
      </c>
      <c r="R72" s="273"/>
      <c r="S72" s="142">
        <f>S56</f>
        <v>0.3049074074074074</v>
      </c>
      <c r="T72" s="143">
        <f>INDEX(T56:T71,COUNTA(T56:T71))</f>
        <v>0.375</v>
      </c>
      <c r="U72" s="144"/>
      <c r="V72" s="155"/>
      <c r="W72" s="134"/>
      <c r="X72" s="138"/>
      <c r="Y72" s="260"/>
      <c r="Z72" s="261"/>
      <c r="AA72" s="156">
        <f t="shared" ref="AA72:AA77" si="35">M72-J72</f>
        <v>-282.39132069795323</v>
      </c>
      <c r="AB72" s="141">
        <f t="shared" ref="AB72:AB77" si="36">M72/J72</f>
        <v>0.88704347172081865</v>
      </c>
      <c r="AC72" s="278"/>
    </row>
    <row r="73" spans="1:29" ht="15.75" customHeight="1">
      <c r="A73" s="279" t="s">
        <v>112</v>
      </c>
      <c r="B73" s="107" t="s">
        <v>110</v>
      </c>
      <c r="C73" s="269" t="s">
        <v>197</v>
      </c>
      <c r="D73" s="270"/>
      <c r="E73" s="157">
        <v>21.45</v>
      </c>
      <c r="F73" s="86">
        <v>2079</v>
      </c>
      <c r="G73" s="158">
        <f t="shared" ref="G73:G77" si="37">E73*F73</f>
        <v>44594.549999999996</v>
      </c>
      <c r="H73" s="159"/>
      <c r="I73" s="160">
        <v>4</v>
      </c>
      <c r="J73" s="161">
        <v>3300</v>
      </c>
      <c r="K73" s="162">
        <f>J73/I73</f>
        <v>825</v>
      </c>
      <c r="L73" s="163">
        <v>4</v>
      </c>
      <c r="M73" s="161">
        <f>F73/V73*60</f>
        <v>2941.9811320754725</v>
      </c>
      <c r="N73" s="162">
        <f t="shared" si="31"/>
        <v>735.49528301886812</v>
      </c>
      <c r="O73" s="164">
        <f t="shared" si="32"/>
        <v>0</v>
      </c>
      <c r="P73" s="165">
        <f t="shared" si="33"/>
        <v>-89.504716981131878</v>
      </c>
      <c r="Q73" s="151">
        <f t="shared" si="34"/>
        <v>0.89150943396226434</v>
      </c>
      <c r="R73" s="271">
        <f>Q89</f>
        <v>0.88967768767071143</v>
      </c>
      <c r="S73" s="166">
        <v>0.25</v>
      </c>
      <c r="T73" s="167">
        <v>0.27944444444444444</v>
      </c>
      <c r="U73" s="168"/>
      <c r="V73" s="169">
        <v>42.399999999999991</v>
      </c>
      <c r="W73" s="172"/>
      <c r="X73" s="150"/>
      <c r="Y73" s="274"/>
      <c r="Z73" s="275"/>
      <c r="AA73" s="108">
        <f t="shared" si="35"/>
        <v>-358.01886792452751</v>
      </c>
      <c r="AB73" s="151">
        <f t="shared" si="36"/>
        <v>0.89150943396226434</v>
      </c>
      <c r="AC73" s="276">
        <f>AB89</f>
        <v>0.88967768767071143</v>
      </c>
    </row>
    <row r="74" spans="1:29" ht="15.75" customHeight="1">
      <c r="A74" s="280"/>
      <c r="B74" s="91" t="s">
        <v>110</v>
      </c>
      <c r="C74" s="262" t="s">
        <v>114</v>
      </c>
      <c r="D74" s="263"/>
      <c r="E74" s="92">
        <v>17.89</v>
      </c>
      <c r="F74" s="93">
        <v>2235</v>
      </c>
      <c r="G74" s="94">
        <f t="shared" si="37"/>
        <v>39984.15</v>
      </c>
      <c r="H74" s="95"/>
      <c r="I74" s="96">
        <v>4</v>
      </c>
      <c r="J74" s="97">
        <v>3300</v>
      </c>
      <c r="K74" s="98">
        <f t="shared" ref="K74:K77" si="38">J74/I74</f>
        <v>825</v>
      </c>
      <c r="L74" s="99">
        <v>4</v>
      </c>
      <c r="M74" s="97">
        <f>F74/V74*60</f>
        <v>2937.5684556407437</v>
      </c>
      <c r="N74" s="98">
        <f t="shared" si="31"/>
        <v>734.39211391018591</v>
      </c>
      <c r="O74" s="100">
        <f t="shared" si="32"/>
        <v>0</v>
      </c>
      <c r="P74" s="101">
        <f t="shared" si="33"/>
        <v>-90.607886089814087</v>
      </c>
      <c r="Q74" s="102">
        <f t="shared" si="34"/>
        <v>0.89017225928507382</v>
      </c>
      <c r="R74" s="272"/>
      <c r="S74" s="1">
        <v>0.28357638888888886</v>
      </c>
      <c r="T74" s="2">
        <v>0.31527777777777777</v>
      </c>
      <c r="U74" s="103">
        <v>5.9499999999999709</v>
      </c>
      <c r="V74" s="104">
        <v>45.65000000000002</v>
      </c>
      <c r="W74" s="105"/>
      <c r="X74" s="106"/>
      <c r="Y74" s="264"/>
      <c r="Z74" s="265"/>
      <c r="AA74" s="110">
        <f t="shared" si="35"/>
        <v>-362.43154435925635</v>
      </c>
      <c r="AB74" s="102">
        <f t="shared" si="36"/>
        <v>0.89017225928507382</v>
      </c>
      <c r="AC74" s="277"/>
    </row>
    <row r="75" spans="1:29" ht="15.75" customHeight="1">
      <c r="A75" s="280"/>
      <c r="B75" s="91" t="s">
        <v>110</v>
      </c>
      <c r="C75" s="262" t="s">
        <v>113</v>
      </c>
      <c r="D75" s="263"/>
      <c r="E75" s="92">
        <v>22.28</v>
      </c>
      <c r="F75" s="93">
        <v>895</v>
      </c>
      <c r="G75" s="94">
        <f t="shared" si="37"/>
        <v>19940.600000000002</v>
      </c>
      <c r="H75" s="95"/>
      <c r="I75" s="96">
        <v>5</v>
      </c>
      <c r="J75" s="97">
        <v>3300</v>
      </c>
      <c r="K75" s="98">
        <f t="shared" si="38"/>
        <v>660</v>
      </c>
      <c r="L75" s="99">
        <v>5</v>
      </c>
      <c r="M75" s="97">
        <f>F75/V75*60</f>
        <v>2934.4262295081867</v>
      </c>
      <c r="N75" s="98">
        <f t="shared" si="31"/>
        <v>586.88524590163729</v>
      </c>
      <c r="O75" s="100">
        <f t="shared" si="32"/>
        <v>0</v>
      </c>
      <c r="P75" s="101">
        <f t="shared" si="33"/>
        <v>-73.11475409836271</v>
      </c>
      <c r="Q75" s="102">
        <f t="shared" si="34"/>
        <v>0.88922006954793531</v>
      </c>
      <c r="R75" s="272"/>
      <c r="S75" s="1">
        <v>0.31944444444444442</v>
      </c>
      <c r="T75" s="2">
        <v>0.3321527777777778</v>
      </c>
      <c r="U75" s="103">
        <v>5.9999999999999787</v>
      </c>
      <c r="V75" s="104">
        <v>18.300000000000061</v>
      </c>
      <c r="W75" s="105"/>
      <c r="X75" s="106"/>
      <c r="Y75" s="264"/>
      <c r="Z75" s="265"/>
      <c r="AA75" s="110">
        <f t="shared" si="35"/>
        <v>-365.57377049181332</v>
      </c>
      <c r="AB75" s="102">
        <f t="shared" si="36"/>
        <v>0.88922006954793531</v>
      </c>
      <c r="AC75" s="277"/>
    </row>
    <row r="76" spans="1:29" ht="15.75" customHeight="1">
      <c r="A76" s="280"/>
      <c r="B76" s="91" t="s">
        <v>110</v>
      </c>
      <c r="C76" s="262" t="s">
        <v>212</v>
      </c>
      <c r="D76" s="263"/>
      <c r="E76" s="92">
        <v>21.45</v>
      </c>
      <c r="F76" s="93">
        <v>3100</v>
      </c>
      <c r="G76" s="94">
        <f t="shared" si="37"/>
        <v>66495</v>
      </c>
      <c r="H76" s="95"/>
      <c r="I76" s="96">
        <v>3</v>
      </c>
      <c r="J76" s="97">
        <v>3300</v>
      </c>
      <c r="K76" s="98">
        <f t="shared" si="38"/>
        <v>1100</v>
      </c>
      <c r="L76" s="99">
        <v>3</v>
      </c>
      <c r="M76" s="97">
        <f>F76/V76*60</f>
        <v>2932.9829172141904</v>
      </c>
      <c r="N76" s="98">
        <f t="shared" si="31"/>
        <v>977.66097240473016</v>
      </c>
      <c r="O76" s="100">
        <f t="shared" si="32"/>
        <v>0</v>
      </c>
      <c r="P76" s="101">
        <f t="shared" si="33"/>
        <v>-122.33902759526984</v>
      </c>
      <c r="Q76" s="102">
        <f t="shared" si="34"/>
        <v>0.88878270218611832</v>
      </c>
      <c r="R76" s="272"/>
      <c r="S76" s="1">
        <v>0.33541666666666664</v>
      </c>
      <c r="T76" s="2">
        <v>0.37945601851851851</v>
      </c>
      <c r="U76" s="103">
        <v>4.6999999999999353</v>
      </c>
      <c r="V76" s="104">
        <v>63.416666666666693</v>
      </c>
      <c r="W76" s="105"/>
      <c r="X76" s="106"/>
      <c r="Y76" s="264"/>
      <c r="Z76" s="265"/>
      <c r="AA76" s="110">
        <f t="shared" si="35"/>
        <v>-367.01708278580963</v>
      </c>
      <c r="AB76" s="102">
        <f t="shared" si="36"/>
        <v>0.88878270218611832</v>
      </c>
      <c r="AC76" s="277"/>
    </row>
    <row r="77" spans="1:29" ht="15.75" customHeight="1">
      <c r="A77" s="281"/>
      <c r="B77" s="91" t="s">
        <v>110</v>
      </c>
      <c r="C77" s="262" t="s">
        <v>115</v>
      </c>
      <c r="D77" s="263"/>
      <c r="E77" s="92">
        <v>16.66</v>
      </c>
      <c r="F77" s="93">
        <v>3560</v>
      </c>
      <c r="G77" s="94">
        <f t="shared" si="37"/>
        <v>59309.599999999999</v>
      </c>
      <c r="H77" s="112"/>
      <c r="I77" s="96">
        <v>4</v>
      </c>
      <c r="J77" s="97">
        <v>3300</v>
      </c>
      <c r="K77" s="98">
        <f t="shared" si="38"/>
        <v>825</v>
      </c>
      <c r="L77" s="113">
        <v>4</v>
      </c>
      <c r="M77" s="97">
        <f>F77/V77*60</f>
        <v>2932.7231121281461</v>
      </c>
      <c r="N77" s="98">
        <f t="shared" si="31"/>
        <v>733.18077803203653</v>
      </c>
      <c r="O77" s="100">
        <f t="shared" si="32"/>
        <v>0</v>
      </c>
      <c r="P77" s="101">
        <f t="shared" si="33"/>
        <v>-91.819221967963472</v>
      </c>
      <c r="Q77" s="102">
        <f t="shared" si="34"/>
        <v>0.88870397337216545</v>
      </c>
      <c r="R77" s="272"/>
      <c r="S77" s="1">
        <v>0.38344907407407408</v>
      </c>
      <c r="T77" s="2">
        <v>0.43402777777777779</v>
      </c>
      <c r="U77" s="103">
        <v>5.7500000000000195</v>
      </c>
      <c r="V77" s="104">
        <v>72.833333333333343</v>
      </c>
      <c r="W77" s="105"/>
      <c r="X77" s="106"/>
      <c r="Y77" s="264"/>
      <c r="Z77" s="265"/>
      <c r="AA77" s="110">
        <f t="shared" si="35"/>
        <v>-367.27688787185389</v>
      </c>
      <c r="AB77" s="102">
        <f t="shared" si="36"/>
        <v>0.88870397337216545</v>
      </c>
      <c r="AC77" s="277"/>
    </row>
    <row r="78" spans="1:29" ht="15.75" customHeight="1">
      <c r="A78" s="281"/>
      <c r="B78" s="91"/>
      <c r="C78" s="262"/>
      <c r="D78" s="263"/>
      <c r="E78" s="92"/>
      <c r="F78" s="93"/>
      <c r="G78" s="114"/>
      <c r="H78" s="115"/>
      <c r="I78" s="96"/>
      <c r="J78" s="97"/>
      <c r="K78" s="98"/>
      <c r="L78" s="99"/>
      <c r="M78" s="97"/>
      <c r="N78" s="98"/>
      <c r="O78" s="100"/>
      <c r="P78" s="101"/>
      <c r="Q78" s="102"/>
      <c r="R78" s="272"/>
      <c r="S78" s="1"/>
      <c r="T78" s="2"/>
      <c r="U78" s="103"/>
      <c r="V78" s="104"/>
      <c r="W78" s="105"/>
      <c r="X78" s="106"/>
      <c r="Y78" s="264"/>
      <c r="Z78" s="265"/>
      <c r="AA78" s="110"/>
      <c r="AB78" s="102"/>
      <c r="AC78" s="277"/>
    </row>
    <row r="79" spans="1:29" ht="15.75" customHeight="1">
      <c r="A79" s="281"/>
      <c r="B79" s="91"/>
      <c r="C79" s="262"/>
      <c r="D79" s="263"/>
      <c r="E79" s="92"/>
      <c r="F79" s="93"/>
      <c r="G79" s="114"/>
      <c r="H79" s="118"/>
      <c r="I79" s="96"/>
      <c r="J79" s="97"/>
      <c r="K79" s="98"/>
      <c r="L79" s="113"/>
      <c r="M79" s="97"/>
      <c r="N79" s="98"/>
      <c r="O79" s="119"/>
      <c r="P79" s="120"/>
      <c r="Q79" s="121"/>
      <c r="R79" s="272"/>
      <c r="S79" s="1"/>
      <c r="T79" s="2"/>
      <c r="U79" s="103"/>
      <c r="V79" s="104"/>
      <c r="W79" s="105"/>
      <c r="X79" s="106"/>
      <c r="Y79" s="264"/>
      <c r="Z79" s="265"/>
      <c r="AA79" s="110"/>
      <c r="AB79" s="102"/>
      <c r="AC79" s="277"/>
    </row>
    <row r="80" spans="1:29" ht="15.75" customHeight="1">
      <c r="A80" s="281"/>
      <c r="B80" s="91"/>
      <c r="C80" s="262"/>
      <c r="D80" s="263"/>
      <c r="E80" s="92"/>
      <c r="F80" s="93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10"/>
      <c r="AB80" s="102"/>
      <c r="AC80" s="277"/>
    </row>
    <row r="81" spans="1:29" ht="15.75" customHeight="1">
      <c r="A81" s="281"/>
      <c r="B81" s="91"/>
      <c r="C81" s="262"/>
      <c r="D81" s="263"/>
      <c r="E81" s="92"/>
      <c r="F81" s="93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10"/>
      <c r="AB81" s="102"/>
      <c r="AC81" s="277"/>
    </row>
    <row r="82" spans="1:29" ht="15.75" customHeight="1">
      <c r="A82" s="281"/>
      <c r="B82" s="91"/>
      <c r="C82" s="262"/>
      <c r="D82" s="263"/>
      <c r="E82" s="92"/>
      <c r="F82" s="93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10"/>
      <c r="AB82" s="102"/>
      <c r="AC82" s="277"/>
    </row>
    <row r="83" spans="1:29" ht="15.75" customHeight="1">
      <c r="A83" s="281"/>
      <c r="B83" s="91"/>
      <c r="C83" s="262"/>
      <c r="D83" s="263"/>
      <c r="E83" s="92"/>
      <c r="F83" s="93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10"/>
      <c r="AB83" s="102"/>
      <c r="AC83" s="277"/>
    </row>
    <row r="84" spans="1:29" ht="15.75" customHeight="1">
      <c r="A84" s="281"/>
      <c r="B84" s="91"/>
      <c r="C84" s="262"/>
      <c r="D84" s="263"/>
      <c r="E84" s="92"/>
      <c r="F84" s="93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10"/>
      <c r="AB84" s="102"/>
      <c r="AC84" s="277"/>
    </row>
    <row r="85" spans="1:29" ht="15.75" customHeight="1">
      <c r="A85" s="281"/>
      <c r="B85" s="91"/>
      <c r="C85" s="262"/>
      <c r="D85" s="263"/>
      <c r="E85" s="92"/>
      <c r="F85" s="93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10"/>
      <c r="AB85" s="102"/>
      <c r="AC85" s="277"/>
    </row>
    <row r="86" spans="1:29" ht="15.75" customHeight="1">
      <c r="A86" s="281"/>
      <c r="B86" s="91"/>
      <c r="C86" s="262"/>
      <c r="D86" s="263"/>
      <c r="E86" s="92"/>
      <c r="F86" s="93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10"/>
      <c r="AB86" s="102"/>
      <c r="AC86" s="277"/>
    </row>
    <row r="87" spans="1:29" ht="15.75" customHeight="1">
      <c r="A87" s="281"/>
      <c r="B87" s="91"/>
      <c r="C87" s="262"/>
      <c r="D87" s="263"/>
      <c r="E87" s="92"/>
      <c r="F87" s="93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10"/>
      <c r="AB87" s="102"/>
      <c r="AC87" s="277"/>
    </row>
    <row r="88" spans="1:29" ht="15.75" customHeight="1">
      <c r="A88" s="281"/>
      <c r="B88" s="91"/>
      <c r="C88" s="262"/>
      <c r="D88" s="263"/>
      <c r="E88" s="171"/>
      <c r="F88" s="93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88"/>
      <c r="G89" s="135"/>
      <c r="H89" s="90"/>
      <c r="I89" s="136">
        <f t="shared" ref="I89:J89" si="39">AVERAGE(I73:I88)</f>
        <v>4</v>
      </c>
      <c r="J89" s="137">
        <f t="shared" si="39"/>
        <v>3300</v>
      </c>
      <c r="K89" s="138">
        <f t="shared" ref="K89" si="40">J89/I89</f>
        <v>825</v>
      </c>
      <c r="L89" s="136">
        <f t="shared" ref="L89:M89" si="41">AVERAGE(L73:L88)</f>
        <v>4</v>
      </c>
      <c r="M89" s="137">
        <f t="shared" si="41"/>
        <v>2935.9363693133478</v>
      </c>
      <c r="N89" s="138">
        <f>M89/L89</f>
        <v>733.98409232833694</v>
      </c>
      <c r="O89" s="139">
        <f>L89-I89</f>
        <v>0</v>
      </c>
      <c r="P89" s="140">
        <f>N89-K89</f>
        <v>-91.015907671663058</v>
      </c>
      <c r="Q89" s="141">
        <f>N89/K89</f>
        <v>0.88967768767071143</v>
      </c>
      <c r="R89" s="273"/>
      <c r="S89" s="142">
        <f>S73</f>
        <v>0.25</v>
      </c>
      <c r="T89" s="143">
        <f>INDEX(T73:T88,COUNTA(T73:T88))</f>
        <v>0.43402777777777779</v>
      </c>
      <c r="U89" s="144"/>
      <c r="V89" s="155"/>
      <c r="W89" s="88"/>
      <c r="X89" s="90"/>
      <c r="Y89" s="260"/>
      <c r="Z89" s="261"/>
      <c r="AA89" s="156">
        <f>M89-J89</f>
        <v>-364.06363068665223</v>
      </c>
      <c r="AB89" s="141">
        <f>M89/J89</f>
        <v>0.88967768767071143</v>
      </c>
      <c r="AC89" s="278"/>
    </row>
    <row r="90" spans="1:29" ht="15.75" customHeight="1">
      <c r="A90" s="266" t="s">
        <v>60</v>
      </c>
      <c r="B90" s="107" t="s">
        <v>110</v>
      </c>
      <c r="C90" s="269" t="s">
        <v>184</v>
      </c>
      <c r="D90" s="270"/>
      <c r="E90" s="157">
        <v>18.18</v>
      </c>
      <c r="F90" s="86">
        <v>1222</v>
      </c>
      <c r="G90" s="158">
        <f t="shared" ref="G90:G93" si="42">E90*F90</f>
        <v>22215.96</v>
      </c>
      <c r="H90" s="159"/>
      <c r="I90" s="160">
        <v>3</v>
      </c>
      <c r="J90" s="161">
        <v>3600</v>
      </c>
      <c r="K90" s="162">
        <f>J90/I90</f>
        <v>1200</v>
      </c>
      <c r="L90" s="163">
        <v>3</v>
      </c>
      <c r="M90" s="161">
        <f>F90/V90*60</f>
        <v>3100.2114164904838</v>
      </c>
      <c r="N90" s="162">
        <f>M90/L90</f>
        <v>1033.403805496828</v>
      </c>
      <c r="O90" s="164">
        <f>L90-I90</f>
        <v>0</v>
      </c>
      <c r="P90" s="165">
        <f>N90-K90</f>
        <v>-166.596194503172</v>
      </c>
      <c r="Q90" s="151">
        <f>N90/K90</f>
        <v>0.86116983791402335</v>
      </c>
      <c r="R90" s="271">
        <f>Q106</f>
        <v>0.86751525263534113</v>
      </c>
      <c r="S90" s="166">
        <v>0.25024305555555554</v>
      </c>
      <c r="T90" s="167">
        <v>0.26666666666666666</v>
      </c>
      <c r="U90" s="168"/>
      <c r="V90" s="169">
        <v>23.65000000000002</v>
      </c>
      <c r="W90" s="172"/>
      <c r="X90" s="150"/>
      <c r="Y90" s="274"/>
      <c r="Z90" s="275"/>
      <c r="AA90" s="108">
        <f>M90-J90</f>
        <v>-499.78858350951623</v>
      </c>
      <c r="AB90" s="151">
        <f>M90/J90</f>
        <v>0.86116983791402324</v>
      </c>
      <c r="AC90" s="276">
        <f>AB106</f>
        <v>0.86751525263534113</v>
      </c>
    </row>
    <row r="91" spans="1:29" ht="15.75" customHeight="1">
      <c r="A91" s="267"/>
      <c r="B91" s="91" t="s">
        <v>110</v>
      </c>
      <c r="C91" s="262" t="s">
        <v>116</v>
      </c>
      <c r="D91" s="263"/>
      <c r="E91" s="92">
        <v>18.18</v>
      </c>
      <c r="F91" s="93">
        <v>1791</v>
      </c>
      <c r="G91" s="94">
        <f t="shared" si="42"/>
        <v>32560.38</v>
      </c>
      <c r="H91" s="95"/>
      <c r="I91" s="96">
        <v>3</v>
      </c>
      <c r="J91" s="97">
        <v>3600</v>
      </c>
      <c r="K91" s="98">
        <f t="shared" ref="K91:K128" si="43">J91/I91</f>
        <v>1200</v>
      </c>
      <c r="L91" s="99">
        <v>3</v>
      </c>
      <c r="M91" s="97">
        <f>F91/V91*60</f>
        <v>3099.8076923076983</v>
      </c>
      <c r="N91" s="98">
        <f>M91/L91</f>
        <v>1033.2692307692328</v>
      </c>
      <c r="O91" s="100">
        <f>L91-I91</f>
        <v>0</v>
      </c>
      <c r="P91" s="101">
        <f>N91-K91</f>
        <v>-166.73076923076724</v>
      </c>
      <c r="Q91" s="102">
        <f>N91/K91</f>
        <v>0.86105769230769402</v>
      </c>
      <c r="R91" s="272"/>
      <c r="S91" s="1">
        <v>0.27870370370370373</v>
      </c>
      <c r="T91" s="2">
        <v>0.30277777777777776</v>
      </c>
      <c r="U91" s="103">
        <v>17.333333333333378</v>
      </c>
      <c r="V91" s="104">
        <v>34.6666666666666</v>
      </c>
      <c r="W91" s="105"/>
      <c r="X91" s="106"/>
      <c r="Y91" s="264"/>
      <c r="Z91" s="265"/>
      <c r="AA91" s="110">
        <f>M91-J91</f>
        <v>-500.19230769230171</v>
      </c>
      <c r="AB91" s="102">
        <f>M91/J91</f>
        <v>0.86105769230769402</v>
      </c>
      <c r="AC91" s="277"/>
    </row>
    <row r="92" spans="1:29" ht="15.75" customHeight="1">
      <c r="A92" s="267"/>
      <c r="B92" s="91" t="s">
        <v>110</v>
      </c>
      <c r="C92" s="262" t="s">
        <v>185</v>
      </c>
      <c r="D92" s="263"/>
      <c r="E92" s="92">
        <v>14.28</v>
      </c>
      <c r="F92" s="93">
        <v>4374</v>
      </c>
      <c r="G92" s="94">
        <f t="shared" si="42"/>
        <v>62460.719999999994</v>
      </c>
      <c r="H92" s="95"/>
      <c r="I92" s="96">
        <v>3</v>
      </c>
      <c r="J92" s="97">
        <v>3600</v>
      </c>
      <c r="K92" s="98">
        <f t="shared" si="43"/>
        <v>1200</v>
      </c>
      <c r="L92" s="99">
        <v>3</v>
      </c>
      <c r="M92" s="97">
        <f>F92/V92*60</f>
        <v>3101.5166436872178</v>
      </c>
      <c r="N92" s="98">
        <f>M92/L92</f>
        <v>1033.8388812290725</v>
      </c>
      <c r="O92" s="100">
        <f>L92-I92</f>
        <v>0</v>
      </c>
      <c r="P92" s="101">
        <f>N92-K92</f>
        <v>-166.16111877092749</v>
      </c>
      <c r="Q92" s="102">
        <f>N92/K92</f>
        <v>0.86153240102422712</v>
      </c>
      <c r="R92" s="272"/>
      <c r="S92" s="1">
        <v>0.31415509259259261</v>
      </c>
      <c r="T92" s="2">
        <v>0.37291666666666667</v>
      </c>
      <c r="U92" s="103">
        <v>16.38333333333339</v>
      </c>
      <c r="V92" s="104">
        <v>84.616666666666646</v>
      </c>
      <c r="W92" s="105"/>
      <c r="X92" s="106"/>
      <c r="Y92" s="264"/>
      <c r="Z92" s="265"/>
      <c r="AA92" s="110">
        <f>M92-J92</f>
        <v>-498.48335631278223</v>
      </c>
      <c r="AB92" s="102">
        <f>M92/J92</f>
        <v>0.86153240102422712</v>
      </c>
      <c r="AC92" s="277"/>
    </row>
    <row r="93" spans="1:29" ht="15.75" customHeight="1">
      <c r="A93" s="267"/>
      <c r="B93" s="91" t="s">
        <v>110</v>
      </c>
      <c r="C93" s="262" t="s">
        <v>111</v>
      </c>
      <c r="D93" s="263"/>
      <c r="E93" s="92">
        <v>14.03</v>
      </c>
      <c r="F93" s="93">
        <v>3693</v>
      </c>
      <c r="G93" s="94">
        <f t="shared" si="42"/>
        <v>51812.79</v>
      </c>
      <c r="H93" s="95"/>
      <c r="I93" s="96">
        <v>3</v>
      </c>
      <c r="J93" s="97">
        <v>3000</v>
      </c>
      <c r="K93" s="98">
        <f t="shared" si="43"/>
        <v>1000</v>
      </c>
      <c r="L93" s="99">
        <v>3</v>
      </c>
      <c r="M93" s="97">
        <f>F93/V93*60</f>
        <v>2670.1747338823056</v>
      </c>
      <c r="N93" s="98">
        <f>M93/L93</f>
        <v>890.05824462743522</v>
      </c>
      <c r="O93" s="100">
        <f>L93-I93</f>
        <v>0</v>
      </c>
      <c r="P93" s="101">
        <f>N93-K93</f>
        <v>-109.94175537256478</v>
      </c>
      <c r="Q93" s="102">
        <f>N93/K93</f>
        <v>0.89005824462743521</v>
      </c>
      <c r="R93" s="272"/>
      <c r="S93" s="1">
        <v>0.38403935185185184</v>
      </c>
      <c r="T93" s="2">
        <v>0.44166666666666665</v>
      </c>
      <c r="U93" s="103">
        <v>16.016666666666637</v>
      </c>
      <c r="V93" s="104">
        <v>82.983333333333334</v>
      </c>
      <c r="W93" s="105"/>
      <c r="X93" s="106"/>
      <c r="Y93" s="264"/>
      <c r="Z93" s="265"/>
      <c r="AA93" s="110">
        <f>M93-J93</f>
        <v>-329.82526611769435</v>
      </c>
      <c r="AB93" s="102">
        <f>M93/J93</f>
        <v>0.89005824462743521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06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06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06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06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22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22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22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22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22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91"/>
      <c r="C105" s="262"/>
      <c r="D105" s="263"/>
      <c r="E105" s="171"/>
      <c r="F105" s="93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88"/>
      <c r="G106" s="135"/>
      <c r="H106" s="90"/>
      <c r="I106" s="136">
        <f t="shared" ref="I106:J106" si="44">AVERAGE(I90:I105)</f>
        <v>3</v>
      </c>
      <c r="J106" s="137">
        <f t="shared" si="44"/>
        <v>3450</v>
      </c>
      <c r="K106" s="138">
        <f t="shared" ref="K106" si="45">J106/I106</f>
        <v>1150</v>
      </c>
      <c r="L106" s="136">
        <f t="shared" ref="L106:M106" si="46">AVERAGE(L90:L105)</f>
        <v>3</v>
      </c>
      <c r="M106" s="137">
        <f t="shared" si="46"/>
        <v>2992.9276215919267</v>
      </c>
      <c r="N106" s="138">
        <f t="shared" ref="N106:N112" si="47">M106/L106</f>
        <v>997.64254053064224</v>
      </c>
      <c r="O106" s="139">
        <f t="shared" ref="O106:O112" si="48">L106-I106</f>
        <v>0</v>
      </c>
      <c r="P106" s="140">
        <f t="shared" ref="P106:P112" si="49">N106-K106</f>
        <v>-152.35745946935776</v>
      </c>
      <c r="Q106" s="141">
        <f t="shared" ref="Q106:Q112" si="50">N106/K106</f>
        <v>0.86751525263534113</v>
      </c>
      <c r="R106" s="273"/>
      <c r="S106" s="142">
        <f>S90</f>
        <v>0.25024305555555554</v>
      </c>
      <c r="T106" s="143">
        <f>INDEX(T90:T105,COUNTA(T90:T105))</f>
        <v>0.44166666666666665</v>
      </c>
      <c r="U106" s="144"/>
      <c r="V106" s="155"/>
      <c r="W106" s="88"/>
      <c r="X106" s="90"/>
      <c r="Y106" s="260"/>
      <c r="Z106" s="261"/>
      <c r="AA106" s="156">
        <f t="shared" ref="AA106:AA112" si="51">M106-J106</f>
        <v>-457.07237840807329</v>
      </c>
      <c r="AB106" s="141">
        <f t="shared" ref="AB106:AB112" si="52">M106/J106</f>
        <v>0.86751525263534113</v>
      </c>
      <c r="AC106" s="278"/>
    </row>
    <row r="107" spans="1:29" ht="15.75" customHeight="1">
      <c r="A107" s="279" t="s">
        <v>67</v>
      </c>
      <c r="B107" s="107" t="s">
        <v>110</v>
      </c>
      <c r="C107" s="269" t="s">
        <v>118</v>
      </c>
      <c r="D107" s="270"/>
      <c r="E107" s="157">
        <v>25.03</v>
      </c>
      <c r="F107" s="86">
        <v>1230</v>
      </c>
      <c r="G107" s="158">
        <f t="shared" ref="G107:G112" si="53">E107*F107</f>
        <v>30786.9</v>
      </c>
      <c r="H107" s="159"/>
      <c r="I107" s="160">
        <v>4</v>
      </c>
      <c r="J107" s="161">
        <v>3300</v>
      </c>
      <c r="K107" s="162">
        <f>J107/I107</f>
        <v>825</v>
      </c>
      <c r="L107" s="163">
        <v>4</v>
      </c>
      <c r="M107" s="161">
        <f t="shared" ref="M107:M112" si="54">F107/V107*60</f>
        <v>2903.6065573770484</v>
      </c>
      <c r="N107" s="162">
        <f t="shared" si="47"/>
        <v>725.90163934426209</v>
      </c>
      <c r="O107" s="164">
        <f t="shared" si="48"/>
        <v>0</v>
      </c>
      <c r="P107" s="165">
        <f t="shared" si="49"/>
        <v>-99.098360655737906</v>
      </c>
      <c r="Q107" s="151">
        <f t="shared" si="50"/>
        <v>0.87988077496274197</v>
      </c>
      <c r="R107" s="271">
        <f>Q123</f>
        <v>0.88415237646455902</v>
      </c>
      <c r="S107" s="166">
        <v>0.25</v>
      </c>
      <c r="T107" s="167">
        <v>0.26765046296296297</v>
      </c>
      <c r="U107" s="168"/>
      <c r="V107" s="169">
        <v>25.416666666666671</v>
      </c>
      <c r="W107" s="167"/>
      <c r="X107" s="170"/>
      <c r="Y107" s="274"/>
      <c r="Z107" s="275"/>
      <c r="AA107" s="108">
        <f t="shared" si="51"/>
        <v>-396.39344262295162</v>
      </c>
      <c r="AB107" s="151">
        <f t="shared" si="52"/>
        <v>0.87988077496274197</v>
      </c>
      <c r="AC107" s="276">
        <f>AB123</f>
        <v>0.88415237646455902</v>
      </c>
    </row>
    <row r="108" spans="1:29" ht="15.75" customHeight="1">
      <c r="A108" s="280"/>
      <c r="B108" s="91" t="s">
        <v>110</v>
      </c>
      <c r="C108" s="262" t="s">
        <v>193</v>
      </c>
      <c r="D108" s="263"/>
      <c r="E108" s="92">
        <v>25.45</v>
      </c>
      <c r="F108" s="93">
        <v>936</v>
      </c>
      <c r="G108" s="94">
        <f t="shared" si="53"/>
        <v>23821.200000000001</v>
      </c>
      <c r="H108" s="95"/>
      <c r="I108" s="96">
        <v>4</v>
      </c>
      <c r="J108" s="97">
        <v>3300</v>
      </c>
      <c r="K108" s="98">
        <f t="shared" si="43"/>
        <v>825</v>
      </c>
      <c r="L108" s="99">
        <v>4</v>
      </c>
      <c r="M108" s="97">
        <f t="shared" si="54"/>
        <v>2904.8275862069027</v>
      </c>
      <c r="N108" s="98">
        <f t="shared" si="47"/>
        <v>726.20689655172566</v>
      </c>
      <c r="O108" s="100">
        <f t="shared" si="48"/>
        <v>0</v>
      </c>
      <c r="P108" s="101">
        <f t="shared" si="49"/>
        <v>-98.793103448274337</v>
      </c>
      <c r="Q108" s="102">
        <f t="shared" si="50"/>
        <v>0.8802507836990614</v>
      </c>
      <c r="R108" s="272"/>
      <c r="S108" s="1">
        <v>0.27777777777777779</v>
      </c>
      <c r="T108" s="2">
        <v>0.29120370370370369</v>
      </c>
      <c r="U108" s="103">
        <v>14.583333333333348</v>
      </c>
      <c r="V108" s="104">
        <v>19.333333333333293</v>
      </c>
      <c r="W108" s="105"/>
      <c r="X108" s="112"/>
      <c r="Y108" s="264"/>
      <c r="Z108" s="265"/>
      <c r="AA108" s="110">
        <f t="shared" si="51"/>
        <v>-395.17241379309735</v>
      </c>
      <c r="AB108" s="102">
        <f t="shared" si="52"/>
        <v>0.8802507836990614</v>
      </c>
      <c r="AC108" s="277"/>
    </row>
    <row r="109" spans="1:29" ht="15.75" customHeight="1">
      <c r="A109" s="280"/>
      <c r="B109" s="91" t="s">
        <v>110</v>
      </c>
      <c r="C109" s="262" t="s">
        <v>194</v>
      </c>
      <c r="D109" s="263"/>
      <c r="E109" s="92">
        <v>26.73</v>
      </c>
      <c r="F109" s="93">
        <v>196</v>
      </c>
      <c r="G109" s="94">
        <f t="shared" si="53"/>
        <v>5239.08</v>
      </c>
      <c r="H109" s="95"/>
      <c r="I109" s="96">
        <v>4</v>
      </c>
      <c r="J109" s="97">
        <v>3300</v>
      </c>
      <c r="K109" s="98">
        <f t="shared" si="43"/>
        <v>825</v>
      </c>
      <c r="L109" s="99">
        <v>4</v>
      </c>
      <c r="M109" s="97">
        <f t="shared" si="54"/>
        <v>2903.7037037037085</v>
      </c>
      <c r="N109" s="98">
        <f t="shared" si="47"/>
        <v>725.92592592592712</v>
      </c>
      <c r="O109" s="100">
        <f t="shared" si="48"/>
        <v>0</v>
      </c>
      <c r="P109" s="101">
        <f t="shared" si="49"/>
        <v>-99.074074074072882</v>
      </c>
      <c r="Q109" s="102">
        <f t="shared" si="50"/>
        <v>0.87991021324354801</v>
      </c>
      <c r="R109" s="272"/>
      <c r="S109" s="1">
        <v>0.30208333333333331</v>
      </c>
      <c r="T109" s="2">
        <v>0.30489583333333331</v>
      </c>
      <c r="U109" s="103">
        <v>15.666666666666664</v>
      </c>
      <c r="V109" s="104">
        <v>4.0499999999999936</v>
      </c>
      <c r="W109" s="105"/>
      <c r="X109" s="112"/>
      <c r="Y109" s="264"/>
      <c r="Z109" s="265"/>
      <c r="AA109" s="110">
        <f t="shared" si="51"/>
        <v>-396.29629629629153</v>
      </c>
      <c r="AB109" s="102">
        <f t="shared" si="52"/>
        <v>0.87991021324354801</v>
      </c>
      <c r="AC109" s="277"/>
    </row>
    <row r="110" spans="1:29" ht="15.75" customHeight="1">
      <c r="A110" s="280"/>
      <c r="B110" s="91" t="s">
        <v>110</v>
      </c>
      <c r="C110" s="262" t="s">
        <v>192</v>
      </c>
      <c r="D110" s="263"/>
      <c r="E110" s="92">
        <v>30</v>
      </c>
      <c r="F110" s="93">
        <v>1508</v>
      </c>
      <c r="G110" s="94">
        <f t="shared" si="53"/>
        <v>45240</v>
      </c>
      <c r="H110" s="95"/>
      <c r="I110" s="96">
        <v>4</v>
      </c>
      <c r="J110" s="97">
        <v>3000</v>
      </c>
      <c r="K110" s="98">
        <f t="shared" si="43"/>
        <v>750</v>
      </c>
      <c r="L110" s="99">
        <v>4</v>
      </c>
      <c r="M110" s="97">
        <f t="shared" si="54"/>
        <v>2679.5656465942725</v>
      </c>
      <c r="N110" s="98">
        <f t="shared" si="47"/>
        <v>669.89141164856812</v>
      </c>
      <c r="O110" s="100">
        <f t="shared" si="48"/>
        <v>0</v>
      </c>
      <c r="P110" s="101">
        <f t="shared" si="49"/>
        <v>-80.108588351431877</v>
      </c>
      <c r="Q110" s="102">
        <f t="shared" si="50"/>
        <v>0.89318854886475751</v>
      </c>
      <c r="R110" s="272"/>
      <c r="S110" s="1">
        <v>0.31613425925925925</v>
      </c>
      <c r="T110" s="2">
        <v>0.33958333333333335</v>
      </c>
      <c r="U110" s="103">
        <v>16.183333333333358</v>
      </c>
      <c r="V110" s="104">
        <v>33.766666666666694</v>
      </c>
      <c r="W110" s="105"/>
      <c r="X110" s="106"/>
      <c r="Y110" s="264"/>
      <c r="Z110" s="265"/>
      <c r="AA110" s="110">
        <f t="shared" si="51"/>
        <v>-320.43435340572751</v>
      </c>
      <c r="AB110" s="102">
        <f t="shared" si="52"/>
        <v>0.89318854886475751</v>
      </c>
      <c r="AC110" s="277"/>
    </row>
    <row r="111" spans="1:29" ht="15.75" customHeight="1">
      <c r="A111" s="281"/>
      <c r="B111" s="91" t="s">
        <v>110</v>
      </c>
      <c r="C111" s="262" t="s">
        <v>117</v>
      </c>
      <c r="D111" s="263"/>
      <c r="E111" s="92">
        <v>24.82</v>
      </c>
      <c r="F111" s="93">
        <v>1430</v>
      </c>
      <c r="G111" s="94">
        <f t="shared" si="53"/>
        <v>35492.6</v>
      </c>
      <c r="H111" s="112"/>
      <c r="I111" s="96">
        <v>4</v>
      </c>
      <c r="J111" s="97">
        <v>3300</v>
      </c>
      <c r="K111" s="98">
        <f t="shared" si="43"/>
        <v>825</v>
      </c>
      <c r="L111" s="113">
        <v>4</v>
      </c>
      <c r="M111" s="97">
        <f t="shared" si="54"/>
        <v>2905.1918735891613</v>
      </c>
      <c r="N111" s="98">
        <f t="shared" si="47"/>
        <v>726.29796839729033</v>
      </c>
      <c r="O111" s="100">
        <f t="shared" si="48"/>
        <v>0</v>
      </c>
      <c r="P111" s="101">
        <f t="shared" si="49"/>
        <v>-98.702031602709667</v>
      </c>
      <c r="Q111" s="102">
        <f t="shared" si="50"/>
        <v>0.88036117381489742</v>
      </c>
      <c r="R111" s="272"/>
      <c r="S111" s="1">
        <v>0.35032407407407407</v>
      </c>
      <c r="T111" s="2">
        <v>0.37083333333333335</v>
      </c>
      <c r="U111" s="103">
        <v>15.466666666666633</v>
      </c>
      <c r="V111" s="104">
        <v>29.533333333333367</v>
      </c>
      <c r="W111" s="105"/>
      <c r="X111" s="106"/>
      <c r="Y111" s="264"/>
      <c r="Z111" s="265"/>
      <c r="AA111" s="110">
        <f t="shared" si="51"/>
        <v>-394.80812641083867</v>
      </c>
      <c r="AB111" s="102">
        <f t="shared" si="52"/>
        <v>0.88036117381489742</v>
      </c>
      <c r="AC111" s="277"/>
    </row>
    <row r="112" spans="1:29" ht="15.75" customHeight="1">
      <c r="A112" s="281"/>
      <c r="B112" s="91" t="s">
        <v>110</v>
      </c>
      <c r="C112" s="262" t="s">
        <v>119</v>
      </c>
      <c r="D112" s="263"/>
      <c r="E112" s="92">
        <v>30</v>
      </c>
      <c r="F112" s="93">
        <v>2341</v>
      </c>
      <c r="G112" s="114">
        <f t="shared" si="53"/>
        <v>70230</v>
      </c>
      <c r="H112" s="115"/>
      <c r="I112" s="96">
        <v>3</v>
      </c>
      <c r="J112" s="97">
        <v>3000</v>
      </c>
      <c r="K112" s="98">
        <f t="shared" si="43"/>
        <v>1000</v>
      </c>
      <c r="L112" s="99">
        <v>3</v>
      </c>
      <c r="M112" s="97">
        <f t="shared" si="54"/>
        <v>2678.8302606484417</v>
      </c>
      <c r="N112" s="98">
        <f t="shared" si="47"/>
        <v>892.94342021614727</v>
      </c>
      <c r="O112" s="100">
        <f t="shared" si="48"/>
        <v>0</v>
      </c>
      <c r="P112" s="101">
        <f t="shared" si="49"/>
        <v>-107.05657978385273</v>
      </c>
      <c r="Q112" s="102">
        <f t="shared" si="50"/>
        <v>0.89294342021614725</v>
      </c>
      <c r="R112" s="272"/>
      <c r="S112" s="1">
        <v>0.38124999999999998</v>
      </c>
      <c r="T112" s="2">
        <v>0.41766203703703703</v>
      </c>
      <c r="U112" s="103">
        <v>14.999999999999947</v>
      </c>
      <c r="V112" s="104">
        <v>52.433333333333351</v>
      </c>
      <c r="W112" s="105"/>
      <c r="X112" s="3"/>
      <c r="Y112" s="264"/>
      <c r="Z112" s="265"/>
      <c r="AA112" s="110">
        <f t="shared" si="51"/>
        <v>-321.16973935155829</v>
      </c>
      <c r="AB112" s="102">
        <f t="shared" si="52"/>
        <v>0.89294342021614725</v>
      </c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06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22"/>
      <c r="X115" s="123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22"/>
      <c r="X116" s="123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22"/>
      <c r="X117" s="123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22"/>
      <c r="X118" s="123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22"/>
      <c r="X119" s="123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22"/>
      <c r="X120" s="123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22"/>
      <c r="X121" s="123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55">AVERAGE(I107:I122)</f>
        <v>3.8333333333333335</v>
      </c>
      <c r="J123" s="137">
        <f t="shared" si="55"/>
        <v>3200</v>
      </c>
      <c r="K123" s="138">
        <f t="shared" ref="K123" si="56">J123/I123</f>
        <v>834.78260869565213</v>
      </c>
      <c r="L123" s="136">
        <f t="shared" ref="L123:M123" si="57">AVERAGE(L107:L122)</f>
        <v>3.8333333333333335</v>
      </c>
      <c r="M123" s="137">
        <f t="shared" si="57"/>
        <v>2829.287604686589</v>
      </c>
      <c r="N123" s="138">
        <f>M123/L123</f>
        <v>738.07502730954491</v>
      </c>
      <c r="O123" s="139">
        <f>L123-I123</f>
        <v>0</v>
      </c>
      <c r="P123" s="140">
        <f>N123-K123</f>
        <v>-96.707581386107222</v>
      </c>
      <c r="Q123" s="141">
        <f>N123/K123</f>
        <v>0.88415237646455902</v>
      </c>
      <c r="R123" s="273"/>
      <c r="S123" s="142">
        <f>S107</f>
        <v>0.25</v>
      </c>
      <c r="T123" s="143">
        <f>INDEX(T107:T122,COUNTA(T107:T122))</f>
        <v>0.41766203703703703</v>
      </c>
      <c r="U123" s="144"/>
      <c r="V123" s="155"/>
      <c r="W123" s="134"/>
      <c r="X123" s="138"/>
      <c r="Y123" s="260"/>
      <c r="Z123" s="261"/>
      <c r="AA123" s="156">
        <f>M123-J123</f>
        <v>-370.71239531341098</v>
      </c>
      <c r="AB123" s="141">
        <f>M123/J123</f>
        <v>0.88415237646455902</v>
      </c>
      <c r="AC123" s="278"/>
    </row>
    <row r="124" spans="1:29" ht="15.75" customHeight="1">
      <c r="A124" s="266" t="s">
        <v>120</v>
      </c>
      <c r="B124" s="107" t="s">
        <v>110</v>
      </c>
      <c r="C124" s="269" t="s">
        <v>195</v>
      </c>
      <c r="D124" s="270"/>
      <c r="E124" s="157">
        <v>13.42</v>
      </c>
      <c r="F124" s="86">
        <v>306</v>
      </c>
      <c r="G124" s="158">
        <f t="shared" ref="G124:G128" si="58">E124*F124</f>
        <v>4106.5199999999995</v>
      </c>
      <c r="H124" s="159"/>
      <c r="I124" s="160">
        <v>6</v>
      </c>
      <c r="J124" s="161">
        <v>3600</v>
      </c>
      <c r="K124" s="162">
        <f>J124/I124</f>
        <v>600</v>
      </c>
      <c r="L124" s="163">
        <v>6</v>
      </c>
      <c r="M124" s="161">
        <f>F124/V124*60</f>
        <v>3183.8150289017071</v>
      </c>
      <c r="N124" s="162">
        <f t="shared" ref="N124:N128" si="59">M124/L124</f>
        <v>530.63583815028448</v>
      </c>
      <c r="O124" s="164">
        <f t="shared" ref="O124:O128" si="60">L124-I124</f>
        <v>0</v>
      </c>
      <c r="P124" s="165">
        <f t="shared" ref="P124:P128" si="61">N124-K124</f>
        <v>-69.364161849715515</v>
      </c>
      <c r="Q124" s="151">
        <f t="shared" ref="Q124:Q128" si="62">N124/K124</f>
        <v>0.88439306358380743</v>
      </c>
      <c r="R124" s="271">
        <f>Q140</f>
        <v>0.86920364871839995</v>
      </c>
      <c r="S124" s="166">
        <v>0.70849537037037036</v>
      </c>
      <c r="T124" s="167">
        <v>0.71250000000000002</v>
      </c>
      <c r="U124" s="168"/>
      <c r="V124" s="169">
        <v>5.7666666666667155</v>
      </c>
      <c r="W124" s="167"/>
      <c r="X124" s="170"/>
      <c r="Y124" s="274"/>
      <c r="Z124" s="275"/>
      <c r="AA124" s="108">
        <f t="shared" ref="AA124:AA128" si="63">M124-J124</f>
        <v>-416.18497109829286</v>
      </c>
      <c r="AB124" s="151">
        <f t="shared" ref="AB124:AB128" si="64">M124/J124</f>
        <v>0.88439306358380754</v>
      </c>
      <c r="AC124" s="276">
        <f>AB140</f>
        <v>0.86920364871839995</v>
      </c>
    </row>
    <row r="125" spans="1:29" ht="15.75" customHeight="1">
      <c r="A125" s="267"/>
      <c r="B125" s="91" t="s">
        <v>104</v>
      </c>
      <c r="C125" s="262" t="s">
        <v>205</v>
      </c>
      <c r="D125" s="263"/>
      <c r="E125" s="92">
        <v>25.64</v>
      </c>
      <c r="F125" s="93">
        <v>1485</v>
      </c>
      <c r="G125" s="94">
        <f t="shared" si="58"/>
        <v>38075.4</v>
      </c>
      <c r="H125" s="95"/>
      <c r="I125" s="96">
        <v>11</v>
      </c>
      <c r="J125" s="97">
        <v>3600</v>
      </c>
      <c r="K125" s="98">
        <f t="shared" si="43"/>
        <v>327.27272727272725</v>
      </c>
      <c r="L125" s="99">
        <v>11</v>
      </c>
      <c r="M125" s="97">
        <f>F125/V125*60</f>
        <v>3137.323943661976</v>
      </c>
      <c r="N125" s="98">
        <f t="shared" si="59"/>
        <v>285.21126760563419</v>
      </c>
      <c r="O125" s="100">
        <f t="shared" si="60"/>
        <v>0</v>
      </c>
      <c r="P125" s="101">
        <f t="shared" si="61"/>
        <v>-42.061459667093061</v>
      </c>
      <c r="Q125" s="102">
        <f t="shared" si="62"/>
        <v>0.87147887323943785</v>
      </c>
      <c r="R125" s="272"/>
      <c r="S125" s="1">
        <v>0.71597222222222223</v>
      </c>
      <c r="T125" s="2">
        <v>0.73569444444444443</v>
      </c>
      <c r="U125" s="103">
        <v>4.9999999999999822</v>
      </c>
      <c r="V125" s="104">
        <v>28.399999999999963</v>
      </c>
      <c r="W125" s="105"/>
      <c r="X125" s="112"/>
      <c r="Y125" s="264"/>
      <c r="Z125" s="265"/>
      <c r="AA125" s="110">
        <f t="shared" si="63"/>
        <v>-462.67605633802395</v>
      </c>
      <c r="AB125" s="102">
        <f t="shared" si="64"/>
        <v>0.87147887323943785</v>
      </c>
      <c r="AC125" s="277"/>
    </row>
    <row r="126" spans="1:29" ht="15.75" customHeight="1">
      <c r="A126" s="267"/>
      <c r="B126" s="91" t="s">
        <v>104</v>
      </c>
      <c r="C126" s="262" t="s">
        <v>121</v>
      </c>
      <c r="D126" s="263"/>
      <c r="E126" s="92">
        <v>29.52</v>
      </c>
      <c r="F126" s="93">
        <v>1799</v>
      </c>
      <c r="G126" s="94">
        <f t="shared" si="58"/>
        <v>53106.479999999996</v>
      </c>
      <c r="H126" s="95"/>
      <c r="I126" s="96">
        <v>17</v>
      </c>
      <c r="J126" s="97">
        <v>3600</v>
      </c>
      <c r="K126" s="98">
        <f t="shared" si="43"/>
        <v>211.76470588235293</v>
      </c>
      <c r="L126" s="99">
        <v>17</v>
      </c>
      <c r="M126" s="97">
        <f>F126/V126*60</f>
        <v>3110.6628242074939</v>
      </c>
      <c r="N126" s="98">
        <f t="shared" si="59"/>
        <v>182.98016612985259</v>
      </c>
      <c r="O126" s="100">
        <f t="shared" si="60"/>
        <v>0</v>
      </c>
      <c r="P126" s="101">
        <f t="shared" si="61"/>
        <v>-28.784539752500336</v>
      </c>
      <c r="Q126" s="102">
        <f t="shared" si="62"/>
        <v>0.86407300672430398</v>
      </c>
      <c r="R126" s="272"/>
      <c r="S126" s="1">
        <v>0.73979166666666663</v>
      </c>
      <c r="T126" s="2">
        <v>0.76388888888888884</v>
      </c>
      <c r="U126" s="103">
        <v>5.8999999999999631</v>
      </c>
      <c r="V126" s="104">
        <v>34.699999999999989</v>
      </c>
      <c r="W126" s="105"/>
      <c r="X126" s="112"/>
      <c r="Y126" s="264"/>
      <c r="Z126" s="265"/>
      <c r="AA126" s="110">
        <f t="shared" si="63"/>
        <v>-489.33717579250606</v>
      </c>
      <c r="AB126" s="102">
        <f t="shared" si="64"/>
        <v>0.86407300672430387</v>
      </c>
      <c r="AC126" s="277"/>
    </row>
    <row r="127" spans="1:29" ht="15.75" customHeight="1">
      <c r="A127" s="267"/>
      <c r="B127" s="91" t="s">
        <v>104</v>
      </c>
      <c r="C127" s="262" t="s">
        <v>122</v>
      </c>
      <c r="D127" s="263"/>
      <c r="E127" s="92">
        <v>29.85</v>
      </c>
      <c r="F127" s="93">
        <v>1871</v>
      </c>
      <c r="G127" s="94">
        <f t="shared" si="58"/>
        <v>55849.350000000006</v>
      </c>
      <c r="H127" s="95"/>
      <c r="I127" s="96">
        <v>17</v>
      </c>
      <c r="J127" s="97">
        <v>3600</v>
      </c>
      <c r="K127" s="98">
        <f t="shared" si="43"/>
        <v>211.76470588235293</v>
      </c>
      <c r="L127" s="99">
        <v>17</v>
      </c>
      <c r="M127" s="97">
        <f>F127/V127*60</f>
        <v>3111.1316397228688</v>
      </c>
      <c r="N127" s="98">
        <f t="shared" si="59"/>
        <v>183.00774351310994</v>
      </c>
      <c r="O127" s="100">
        <f t="shared" si="60"/>
        <v>0</v>
      </c>
      <c r="P127" s="101">
        <f t="shared" si="61"/>
        <v>-28.756962369242984</v>
      </c>
      <c r="Q127" s="102">
        <f t="shared" si="62"/>
        <v>0.86420323325635262</v>
      </c>
      <c r="R127" s="272"/>
      <c r="S127" s="1">
        <v>0.76736111111111116</v>
      </c>
      <c r="T127" s="2">
        <v>0.79241898148148149</v>
      </c>
      <c r="U127" s="103">
        <v>5.0000000000001421</v>
      </c>
      <c r="V127" s="104">
        <v>36.083333333333272</v>
      </c>
      <c r="W127" s="105"/>
      <c r="X127" s="106"/>
      <c r="Y127" s="264"/>
      <c r="Z127" s="265"/>
      <c r="AA127" s="110">
        <f t="shared" si="63"/>
        <v>-488.86836027713116</v>
      </c>
      <c r="AB127" s="102">
        <f t="shared" si="64"/>
        <v>0.86420323325635251</v>
      </c>
      <c r="AC127" s="277"/>
    </row>
    <row r="128" spans="1:29" ht="15.75" customHeight="1">
      <c r="A128" s="267"/>
      <c r="B128" s="91" t="s">
        <v>110</v>
      </c>
      <c r="C128" s="262" t="s">
        <v>215</v>
      </c>
      <c r="D128" s="263"/>
      <c r="E128" s="92">
        <v>28.57</v>
      </c>
      <c r="F128" s="93">
        <v>2839</v>
      </c>
      <c r="G128" s="94">
        <f t="shared" si="58"/>
        <v>81110.23</v>
      </c>
      <c r="H128" s="112"/>
      <c r="I128" s="96">
        <v>12</v>
      </c>
      <c r="J128" s="97">
        <v>3600</v>
      </c>
      <c r="K128" s="98">
        <f t="shared" si="43"/>
        <v>300</v>
      </c>
      <c r="L128" s="113">
        <v>12</v>
      </c>
      <c r="M128" s="97">
        <f>F128/V128*60</f>
        <v>3102.7322404371525</v>
      </c>
      <c r="N128" s="98">
        <f t="shared" si="59"/>
        <v>258.5610200364294</v>
      </c>
      <c r="O128" s="100">
        <f t="shared" si="60"/>
        <v>0</v>
      </c>
      <c r="P128" s="101">
        <f t="shared" si="61"/>
        <v>-41.438979963570603</v>
      </c>
      <c r="Q128" s="102">
        <f t="shared" si="62"/>
        <v>0.86187006678809797</v>
      </c>
      <c r="R128" s="272"/>
      <c r="S128" s="1">
        <v>0.79590277777777774</v>
      </c>
      <c r="T128" s="2">
        <v>0.83402777777777781</v>
      </c>
      <c r="U128" s="103">
        <v>5.0166666666665982</v>
      </c>
      <c r="V128" s="104">
        <v>54.900000000000105</v>
      </c>
      <c r="W128" s="105"/>
      <c r="X128" s="106"/>
      <c r="Y128" s="264"/>
      <c r="Z128" s="265"/>
      <c r="AA128" s="110">
        <f t="shared" si="63"/>
        <v>-497.26775956284746</v>
      </c>
      <c r="AB128" s="102">
        <f t="shared" si="64"/>
        <v>0.86187006678809797</v>
      </c>
      <c r="AC128" s="277"/>
    </row>
    <row r="129" spans="1:29" ht="15.75" customHeight="1">
      <c r="A129" s="267"/>
      <c r="B129" s="91"/>
      <c r="C129" s="262"/>
      <c r="D129" s="263"/>
      <c r="E129" s="92"/>
      <c r="F129" s="9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3"/>
      <c r="Y129" s="264"/>
      <c r="Z129" s="265"/>
      <c r="AA129" s="110"/>
      <c r="AB129" s="102"/>
      <c r="AC129" s="277"/>
    </row>
    <row r="130" spans="1:29" ht="15.75" customHeight="1">
      <c r="A130" s="267"/>
      <c r="B130" s="91"/>
      <c r="C130" s="262"/>
      <c r="D130" s="263"/>
      <c r="E130" s="92"/>
      <c r="F130" s="9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77"/>
    </row>
    <row r="131" spans="1:29" ht="15.75" customHeight="1">
      <c r="A131" s="267"/>
      <c r="B131" s="91"/>
      <c r="C131" s="262"/>
      <c r="D131" s="263"/>
      <c r="E131" s="92"/>
      <c r="F131" s="9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77"/>
    </row>
    <row r="132" spans="1:29" ht="15.75" customHeight="1">
      <c r="A132" s="267"/>
      <c r="B132" s="91"/>
      <c r="C132" s="262"/>
      <c r="D132" s="263"/>
      <c r="E132" s="92"/>
      <c r="F132" s="9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22"/>
      <c r="X132" s="123"/>
      <c r="Y132" s="264"/>
      <c r="Z132" s="265"/>
      <c r="AA132" s="110"/>
      <c r="AB132" s="102"/>
      <c r="AC132" s="277"/>
    </row>
    <row r="133" spans="1:29" ht="15.75" customHeight="1">
      <c r="A133" s="267"/>
      <c r="B133" s="91"/>
      <c r="C133" s="262"/>
      <c r="D133" s="263"/>
      <c r="E133" s="92"/>
      <c r="F133" s="9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22"/>
      <c r="X133" s="123"/>
      <c r="Y133" s="264"/>
      <c r="Z133" s="265"/>
      <c r="AA133" s="110"/>
      <c r="AB133" s="102"/>
      <c r="AC133" s="277"/>
    </row>
    <row r="134" spans="1:29" ht="15.75" customHeight="1">
      <c r="A134" s="267"/>
      <c r="B134" s="91"/>
      <c r="C134" s="262"/>
      <c r="D134" s="263"/>
      <c r="E134" s="92"/>
      <c r="F134" s="9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22"/>
      <c r="X134" s="123"/>
      <c r="Y134" s="264"/>
      <c r="Z134" s="265"/>
      <c r="AA134" s="110"/>
      <c r="AB134" s="102"/>
      <c r="AC134" s="277"/>
    </row>
    <row r="135" spans="1:29" ht="15.75" customHeight="1">
      <c r="A135" s="267"/>
      <c r="B135" s="91"/>
      <c r="C135" s="262"/>
      <c r="D135" s="263"/>
      <c r="E135" s="92"/>
      <c r="F135" s="9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22"/>
      <c r="X135" s="123"/>
      <c r="Y135" s="264"/>
      <c r="Z135" s="265"/>
      <c r="AA135" s="110"/>
      <c r="AB135" s="102"/>
      <c r="AC135" s="277"/>
    </row>
    <row r="136" spans="1:29" ht="15.75" customHeight="1">
      <c r="A136" s="267"/>
      <c r="B136" s="91"/>
      <c r="C136" s="262"/>
      <c r="D136" s="263"/>
      <c r="E136" s="92"/>
      <c r="F136" s="9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22"/>
      <c r="X136" s="123"/>
      <c r="Y136" s="264"/>
      <c r="Z136" s="265"/>
      <c r="AA136" s="110"/>
      <c r="AB136" s="102"/>
      <c r="AC136" s="277"/>
    </row>
    <row r="137" spans="1:29" ht="15.75" customHeight="1">
      <c r="A137" s="267"/>
      <c r="B137" s="91"/>
      <c r="C137" s="262"/>
      <c r="D137" s="263"/>
      <c r="E137" s="92"/>
      <c r="F137" s="9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22"/>
      <c r="X137" s="123"/>
      <c r="Y137" s="264"/>
      <c r="Z137" s="265"/>
      <c r="AA137" s="110"/>
      <c r="AB137" s="102"/>
      <c r="AC137" s="277"/>
    </row>
    <row r="138" spans="1:29" ht="15.75" customHeight="1">
      <c r="A138" s="267"/>
      <c r="B138" s="91"/>
      <c r="C138" s="262"/>
      <c r="D138" s="263"/>
      <c r="E138" s="92"/>
      <c r="F138" s="9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22"/>
      <c r="X138" s="123"/>
      <c r="Y138" s="264"/>
      <c r="Z138" s="265"/>
      <c r="AA138" s="110"/>
      <c r="AB138" s="102"/>
      <c r="AC138" s="277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16"/>
      <c r="T139" s="117"/>
      <c r="U139" s="128"/>
      <c r="V139" s="129"/>
      <c r="W139" s="122"/>
      <c r="X139" s="123"/>
      <c r="Y139" s="264"/>
      <c r="Z139" s="265"/>
      <c r="AA139" s="154"/>
      <c r="AB139" s="121"/>
      <c r="AC139" s="277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65">AVERAGE(I124:I139)</f>
        <v>12.6</v>
      </c>
      <c r="J140" s="137">
        <f t="shared" si="65"/>
        <v>3600</v>
      </c>
      <c r="K140" s="138">
        <f t="shared" ref="K140" si="66">J140/I140</f>
        <v>285.71428571428572</v>
      </c>
      <c r="L140" s="136">
        <f t="shared" ref="L140:M140" si="67">AVERAGE(L124:L139)</f>
        <v>12.6</v>
      </c>
      <c r="M140" s="137">
        <f t="shared" si="67"/>
        <v>3129.1331353862397</v>
      </c>
      <c r="N140" s="138">
        <f>M140/L140</f>
        <v>248.34389963382856</v>
      </c>
      <c r="O140" s="139">
        <f>L140-I140</f>
        <v>0</v>
      </c>
      <c r="P140" s="140">
        <f>N140-K140</f>
        <v>-37.370386080457166</v>
      </c>
      <c r="Q140" s="141">
        <f>N140/K140</f>
        <v>0.86920364871839995</v>
      </c>
      <c r="R140" s="273"/>
      <c r="S140" s="142">
        <f>S124</f>
        <v>0.70849537037037036</v>
      </c>
      <c r="T140" s="143">
        <f>INDEX(T124:T139,COUNTA(T124:T139))</f>
        <v>0.83402777777777781</v>
      </c>
      <c r="U140" s="144"/>
      <c r="V140" s="155"/>
      <c r="W140" s="134"/>
      <c r="X140" s="138"/>
      <c r="Y140" s="260"/>
      <c r="Z140" s="261"/>
      <c r="AA140" s="156">
        <f>M140-J140</f>
        <v>-470.8668646137603</v>
      </c>
      <c r="AB140" s="141">
        <f>M140/J140</f>
        <v>0.86920364871839995</v>
      </c>
      <c r="AC140" s="278"/>
    </row>
    <row r="141" spans="1:29" ht="15.75" customHeight="1">
      <c r="A141" s="279" t="s">
        <v>124</v>
      </c>
      <c r="B141" s="107" t="s">
        <v>110</v>
      </c>
      <c r="C141" s="269" t="s">
        <v>125</v>
      </c>
      <c r="D141" s="270"/>
      <c r="E141" s="157">
        <v>17.89</v>
      </c>
      <c r="F141" s="86">
        <v>5378</v>
      </c>
      <c r="G141" s="158">
        <f t="shared" ref="G141:G143" si="68">E141*F141</f>
        <v>96212.42</v>
      </c>
      <c r="H141" s="159"/>
      <c r="I141" s="160">
        <v>4</v>
      </c>
      <c r="J141" s="161">
        <v>3300</v>
      </c>
      <c r="K141" s="162">
        <f>J141/I141</f>
        <v>825</v>
      </c>
      <c r="L141" s="163">
        <v>4</v>
      </c>
      <c r="M141" s="161">
        <f>F141/V141*60</f>
        <v>2935.6785443517815</v>
      </c>
      <c r="N141" s="162">
        <f>M141/L141</f>
        <v>733.91963608794538</v>
      </c>
      <c r="O141" s="164">
        <f>L141-I141</f>
        <v>0</v>
      </c>
      <c r="P141" s="165">
        <f>N141-K141</f>
        <v>-91.080363912054622</v>
      </c>
      <c r="Q141" s="151">
        <f>N141/K141</f>
        <v>0.88959955889447928</v>
      </c>
      <c r="R141" s="271">
        <f>Q157</f>
        <v>0.88566410593916245</v>
      </c>
      <c r="S141" s="166">
        <v>0.70839120370370368</v>
      </c>
      <c r="T141" s="167">
        <v>0.78472222222222221</v>
      </c>
      <c r="U141" s="168"/>
      <c r="V141" s="169">
        <v>109.91666666666669</v>
      </c>
      <c r="W141" s="172"/>
      <c r="X141" s="150"/>
      <c r="Y141" s="274"/>
      <c r="Z141" s="275"/>
      <c r="AA141" s="108">
        <f>M141-J141</f>
        <v>-364.32145564821849</v>
      </c>
      <c r="AB141" s="151">
        <f>M141/J141</f>
        <v>0.88959955889447928</v>
      </c>
      <c r="AC141" s="276">
        <f>AB157</f>
        <v>0.88566410593916245</v>
      </c>
    </row>
    <row r="142" spans="1:29" ht="15.75" customHeight="1">
      <c r="A142" s="280"/>
      <c r="B142" s="91" t="s">
        <v>110</v>
      </c>
      <c r="C142" s="262" t="s">
        <v>206</v>
      </c>
      <c r="D142" s="263"/>
      <c r="E142" s="92">
        <v>16.7</v>
      </c>
      <c r="F142" s="93">
        <v>3223</v>
      </c>
      <c r="G142" s="94">
        <f t="shared" si="68"/>
        <v>53824.1</v>
      </c>
      <c r="H142" s="95"/>
      <c r="I142" s="96">
        <v>3</v>
      </c>
      <c r="J142" s="97">
        <v>3300</v>
      </c>
      <c r="K142" s="98">
        <f t="shared" ref="K142:K143" si="69">J142/I142</f>
        <v>1100</v>
      </c>
      <c r="L142" s="99">
        <v>3</v>
      </c>
      <c r="M142" s="97">
        <f>F142/V142*60</f>
        <v>2933.7041719342596</v>
      </c>
      <c r="N142" s="98">
        <f>M142/L142</f>
        <v>977.90139064475318</v>
      </c>
      <c r="O142" s="100">
        <f>L142-I142</f>
        <v>0</v>
      </c>
      <c r="P142" s="101">
        <f>N142-K142</f>
        <v>-122.09860935524682</v>
      </c>
      <c r="Q142" s="102">
        <f>N142/K142</f>
        <v>0.88900126422250292</v>
      </c>
      <c r="R142" s="272"/>
      <c r="S142" s="1">
        <v>0.78894675925925928</v>
      </c>
      <c r="T142" s="2">
        <v>0.83472222222222225</v>
      </c>
      <c r="U142" s="103">
        <v>6.0833333333333783</v>
      </c>
      <c r="V142" s="104">
        <v>65.916666666666686</v>
      </c>
      <c r="W142" s="105"/>
      <c r="X142" s="106"/>
      <c r="Y142" s="264"/>
      <c r="Z142" s="265"/>
      <c r="AA142" s="110">
        <f>M142-J142</f>
        <v>-366.29582806574035</v>
      </c>
      <c r="AB142" s="102">
        <f>M142/J142</f>
        <v>0.88900126422250292</v>
      </c>
      <c r="AC142" s="277"/>
    </row>
    <row r="143" spans="1:29" ht="15.75" customHeight="1">
      <c r="A143" s="280"/>
      <c r="B143" s="91" t="s">
        <v>110</v>
      </c>
      <c r="C143" s="262" t="s">
        <v>216</v>
      </c>
      <c r="D143" s="263"/>
      <c r="E143" s="92">
        <v>22.21</v>
      </c>
      <c r="F143" s="93">
        <v>2505</v>
      </c>
      <c r="G143" s="94">
        <f t="shared" si="68"/>
        <v>55636.05</v>
      </c>
      <c r="H143" s="95"/>
      <c r="I143" s="96">
        <v>4</v>
      </c>
      <c r="J143" s="97">
        <v>3000</v>
      </c>
      <c r="K143" s="98">
        <f t="shared" si="69"/>
        <v>750</v>
      </c>
      <c r="L143" s="99">
        <v>4</v>
      </c>
      <c r="M143" s="97">
        <f>F143/V143*60</f>
        <v>2632.9927007299184</v>
      </c>
      <c r="N143" s="98">
        <f>M143/L143</f>
        <v>658.2481751824796</v>
      </c>
      <c r="O143" s="100">
        <f>L143-I143</f>
        <v>0</v>
      </c>
      <c r="P143" s="101">
        <f>N143-K143</f>
        <v>-91.751824817520401</v>
      </c>
      <c r="Q143" s="102">
        <f>N143/K143</f>
        <v>0.87766423357663947</v>
      </c>
      <c r="R143" s="272"/>
      <c r="S143" s="1">
        <v>0.83819444444444435</v>
      </c>
      <c r="T143" s="2">
        <v>0.87783564814814818</v>
      </c>
      <c r="U143" s="103">
        <v>4.9999999999998224</v>
      </c>
      <c r="V143" s="104">
        <v>57.083333333333513</v>
      </c>
      <c r="W143" s="105"/>
      <c r="X143" s="106"/>
      <c r="Y143" s="264"/>
      <c r="Z143" s="265"/>
      <c r="AA143" s="110">
        <f>M143-J143</f>
        <v>-367.0072992700816</v>
      </c>
      <c r="AB143" s="102">
        <f>M143/J143</f>
        <v>0.87766423357663947</v>
      </c>
      <c r="AC143" s="277"/>
    </row>
    <row r="144" spans="1:29" ht="15.75" customHeight="1">
      <c r="A144" s="280"/>
      <c r="B144" s="91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91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91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91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"/>
      <c r="T147" s="2"/>
      <c r="U147" s="103"/>
      <c r="V147" s="104"/>
      <c r="W147" s="105"/>
      <c r="X147" s="106"/>
      <c r="Y147" s="264"/>
      <c r="Z147" s="265"/>
      <c r="AA147" s="110"/>
      <c r="AB147" s="102"/>
      <c r="AC147" s="277"/>
    </row>
    <row r="148" spans="1:29" ht="15.75" customHeight="1">
      <c r="A148" s="281"/>
      <c r="B148" s="91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"/>
      <c r="T148" s="2"/>
      <c r="U148" s="103"/>
      <c r="V148" s="104"/>
      <c r="W148" s="105"/>
      <c r="X148" s="106"/>
      <c r="Y148" s="264"/>
      <c r="Z148" s="265"/>
      <c r="AA148" s="110"/>
      <c r="AB148" s="102"/>
      <c r="AC148" s="277"/>
    </row>
    <row r="149" spans="1:29" ht="15.75" customHeight="1">
      <c r="A149" s="281"/>
      <c r="B149" s="91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"/>
      <c r="T149" s="2"/>
      <c r="U149" s="103"/>
      <c r="V149" s="104"/>
      <c r="W149" s="105"/>
      <c r="X149" s="106"/>
      <c r="Y149" s="264"/>
      <c r="Z149" s="265"/>
      <c r="AA149" s="110"/>
      <c r="AB149" s="102"/>
      <c r="AC149" s="277"/>
    </row>
    <row r="150" spans="1:29" ht="15.75" customHeight="1">
      <c r="A150" s="281"/>
      <c r="B150" s="91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"/>
      <c r="T150" s="2"/>
      <c r="U150" s="103"/>
      <c r="V150" s="104"/>
      <c r="W150" s="105"/>
      <c r="X150" s="106"/>
      <c r="Y150" s="264"/>
      <c r="Z150" s="265"/>
      <c r="AA150" s="110"/>
      <c r="AB150" s="102"/>
      <c r="AC150" s="277"/>
    </row>
    <row r="151" spans="1:29" ht="15.75" customHeight="1">
      <c r="A151" s="281"/>
      <c r="B151" s="91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"/>
      <c r="T151" s="2"/>
      <c r="U151" s="103"/>
      <c r="V151" s="104"/>
      <c r="W151" s="105"/>
      <c r="X151" s="106"/>
      <c r="Y151" s="264"/>
      <c r="Z151" s="265"/>
      <c r="AA151" s="110"/>
      <c r="AB151" s="102"/>
      <c r="AC151" s="277"/>
    </row>
    <row r="152" spans="1:29" ht="15.75" customHeight="1">
      <c r="A152" s="281"/>
      <c r="B152" s="91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"/>
      <c r="T152" s="2"/>
      <c r="U152" s="103"/>
      <c r="V152" s="104"/>
      <c r="W152" s="105"/>
      <c r="X152" s="106"/>
      <c r="Y152" s="264"/>
      <c r="Z152" s="265"/>
      <c r="AA152" s="110"/>
      <c r="AB152" s="102"/>
      <c r="AC152" s="277"/>
    </row>
    <row r="153" spans="1:29" ht="15.75" customHeight="1">
      <c r="A153" s="281"/>
      <c r="B153" s="91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"/>
      <c r="T153" s="2"/>
      <c r="U153" s="103"/>
      <c r="V153" s="104"/>
      <c r="W153" s="105"/>
      <c r="X153" s="106"/>
      <c r="Y153" s="264"/>
      <c r="Z153" s="265"/>
      <c r="AA153" s="110"/>
      <c r="AB153" s="102"/>
      <c r="AC153" s="277"/>
    </row>
    <row r="154" spans="1:29" ht="15.75" customHeight="1">
      <c r="A154" s="281"/>
      <c r="B154" s="91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"/>
      <c r="T154" s="2"/>
      <c r="U154" s="103"/>
      <c r="V154" s="104"/>
      <c r="W154" s="105"/>
      <c r="X154" s="106"/>
      <c r="Y154" s="264"/>
      <c r="Z154" s="265"/>
      <c r="AA154" s="110"/>
      <c r="AB154" s="102"/>
      <c r="AC154" s="277"/>
    </row>
    <row r="155" spans="1:29" ht="15.75" customHeight="1">
      <c r="A155" s="281"/>
      <c r="B155" s="91"/>
      <c r="C155" s="262"/>
      <c r="D155" s="263"/>
      <c r="E155" s="92"/>
      <c r="F155" s="93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"/>
      <c r="T155" s="2"/>
      <c r="U155" s="103"/>
      <c r="V155" s="104"/>
      <c r="W155" s="105"/>
      <c r="X155" s="106"/>
      <c r="Y155" s="264"/>
      <c r="Z155" s="265"/>
      <c r="AA155" s="110"/>
      <c r="AB155" s="102"/>
      <c r="AC155" s="277"/>
    </row>
    <row r="156" spans="1:29" ht="15.75" customHeight="1">
      <c r="A156" s="281"/>
      <c r="B156" s="91"/>
      <c r="C156" s="262"/>
      <c r="D156" s="263"/>
      <c r="E156" s="171"/>
      <c r="F156" s="93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88"/>
      <c r="G157" s="135"/>
      <c r="H157" s="90"/>
      <c r="I157" s="136">
        <f t="shared" ref="I157:J157" si="70">AVERAGE(I141:I156)</f>
        <v>3.6666666666666665</v>
      </c>
      <c r="J157" s="137">
        <f t="shared" si="70"/>
        <v>3200</v>
      </c>
      <c r="K157" s="138">
        <f t="shared" ref="K157" si="71">J157/I157</f>
        <v>872.72727272727275</v>
      </c>
      <c r="L157" s="136">
        <f t="shared" ref="L157:M157" si="72">AVERAGE(L141:L156)</f>
        <v>3.6666666666666665</v>
      </c>
      <c r="M157" s="137">
        <f t="shared" si="72"/>
        <v>2834.1251390053199</v>
      </c>
      <c r="N157" s="138">
        <f>M157/L157</f>
        <v>772.94321972872365</v>
      </c>
      <c r="O157" s="139">
        <f>L157-I157</f>
        <v>0</v>
      </c>
      <c r="P157" s="140">
        <f>N157-K157</f>
        <v>-99.7840529985491</v>
      </c>
      <c r="Q157" s="141">
        <f>N157/K157</f>
        <v>0.88566410593916245</v>
      </c>
      <c r="R157" s="273"/>
      <c r="S157" s="142">
        <f>S141</f>
        <v>0.70839120370370368</v>
      </c>
      <c r="T157" s="143">
        <f>INDEX(T141:T156,COUNTA(T141:T156))</f>
        <v>0.87783564814814818</v>
      </c>
      <c r="U157" s="144"/>
      <c r="V157" s="155"/>
      <c r="W157" s="88"/>
      <c r="X157" s="90"/>
      <c r="Y157" s="260"/>
      <c r="Z157" s="261"/>
      <c r="AA157" s="156">
        <f>M157-J157</f>
        <v>-365.87486099468015</v>
      </c>
      <c r="AB157" s="141">
        <f>M157/J157</f>
        <v>0.88566410593916245</v>
      </c>
      <c r="AC157" s="278"/>
    </row>
    <row r="158" spans="1:29" ht="15.75" customHeight="1">
      <c r="A158" s="266" t="s">
        <v>126</v>
      </c>
      <c r="B158" s="107" t="s">
        <v>110</v>
      </c>
      <c r="C158" s="269" t="s">
        <v>127</v>
      </c>
      <c r="D158" s="270"/>
      <c r="E158" s="157">
        <v>22.28</v>
      </c>
      <c r="F158" s="86">
        <v>1858</v>
      </c>
      <c r="G158" s="158">
        <f t="shared" ref="G158:G160" si="73">E158*F158</f>
        <v>41396.240000000005</v>
      </c>
      <c r="H158" s="159"/>
      <c r="I158" s="160">
        <v>5</v>
      </c>
      <c r="J158" s="161">
        <v>3300</v>
      </c>
      <c r="K158" s="162">
        <f>J158/I158</f>
        <v>660</v>
      </c>
      <c r="L158" s="163">
        <v>5</v>
      </c>
      <c r="M158" s="161">
        <f>F158/V158*60</f>
        <v>2933.6842105263136</v>
      </c>
      <c r="N158" s="162">
        <f>M158/L158</f>
        <v>586.73684210526267</v>
      </c>
      <c r="O158" s="164">
        <f>L158-I158</f>
        <v>0</v>
      </c>
      <c r="P158" s="165">
        <f>N158-K158</f>
        <v>-73.263157894737333</v>
      </c>
      <c r="Q158" s="151">
        <f>N158/K158</f>
        <v>0.88899521531100401</v>
      </c>
      <c r="R158" s="271">
        <f>Q174</f>
        <v>0.88912961446145145</v>
      </c>
      <c r="S158" s="166">
        <v>0.70833333333333337</v>
      </c>
      <c r="T158" s="167">
        <v>0.73472222222222228</v>
      </c>
      <c r="U158" s="168"/>
      <c r="V158" s="169">
        <v>38.000000000000028</v>
      </c>
      <c r="W158" s="172"/>
      <c r="X158" s="150"/>
      <c r="Y158" s="274"/>
      <c r="Z158" s="275"/>
      <c r="AA158" s="108">
        <f>M158-J158</f>
        <v>-366.31578947368644</v>
      </c>
      <c r="AB158" s="151">
        <f>M158/J158</f>
        <v>0.88899521531100412</v>
      </c>
      <c r="AC158" s="276">
        <f>AB174</f>
        <v>0.88912961446145145</v>
      </c>
    </row>
    <row r="159" spans="1:29" ht="15.75" customHeight="1">
      <c r="A159" s="267"/>
      <c r="B159" s="91" t="s">
        <v>110</v>
      </c>
      <c r="C159" s="262" t="s">
        <v>128</v>
      </c>
      <c r="D159" s="263"/>
      <c r="E159" s="92">
        <v>18.18</v>
      </c>
      <c r="F159" s="93">
        <v>1178</v>
      </c>
      <c r="G159" s="94">
        <f t="shared" si="73"/>
        <v>21416.04</v>
      </c>
      <c r="H159" s="95"/>
      <c r="I159" s="96">
        <v>4</v>
      </c>
      <c r="J159" s="97">
        <v>3300</v>
      </c>
      <c r="K159" s="98">
        <f t="shared" ref="K159:K197" si="74">J159/I159</f>
        <v>825</v>
      </c>
      <c r="L159" s="99">
        <v>4</v>
      </c>
      <c r="M159" s="97">
        <f>F159/V159*60</f>
        <v>2932.78008298756</v>
      </c>
      <c r="N159" s="98">
        <f>M159/L159</f>
        <v>733.19502074689001</v>
      </c>
      <c r="O159" s="100">
        <f>L159-I159</f>
        <v>0</v>
      </c>
      <c r="P159" s="101">
        <f>N159-K159</f>
        <v>-91.804979253109991</v>
      </c>
      <c r="Q159" s="102">
        <f>N159/K159</f>
        <v>0.88872123726895758</v>
      </c>
      <c r="R159" s="272"/>
      <c r="S159" s="1">
        <v>0.73819444444444449</v>
      </c>
      <c r="T159" s="2">
        <v>0.75493055555555555</v>
      </c>
      <c r="U159" s="103">
        <v>4.9999999999999822</v>
      </c>
      <c r="V159" s="104">
        <v>24.09999999999993</v>
      </c>
      <c r="W159" s="105"/>
      <c r="X159" s="106"/>
      <c r="Y159" s="264"/>
      <c r="Z159" s="265"/>
      <c r="AA159" s="110">
        <f>M159-J159</f>
        <v>-367.21991701243996</v>
      </c>
      <c r="AB159" s="102">
        <f>M159/J159</f>
        <v>0.88872123726895758</v>
      </c>
      <c r="AC159" s="277"/>
    </row>
    <row r="160" spans="1:29" ht="15.75" customHeight="1">
      <c r="A160" s="267"/>
      <c r="B160" s="91" t="s">
        <v>110</v>
      </c>
      <c r="C160" s="262" t="s">
        <v>129</v>
      </c>
      <c r="D160" s="263"/>
      <c r="E160" s="92">
        <v>16.66</v>
      </c>
      <c r="F160" s="93">
        <v>8285</v>
      </c>
      <c r="G160" s="94">
        <f t="shared" si="73"/>
        <v>138028.1</v>
      </c>
      <c r="H160" s="95"/>
      <c r="I160" s="96">
        <v>4</v>
      </c>
      <c r="J160" s="97">
        <v>3300</v>
      </c>
      <c r="K160" s="98">
        <f t="shared" si="74"/>
        <v>825</v>
      </c>
      <c r="L160" s="99">
        <v>4</v>
      </c>
      <c r="M160" s="97">
        <f>F160/V160*60</f>
        <v>2935.9188896544956</v>
      </c>
      <c r="N160" s="98">
        <f>M160/L160</f>
        <v>733.9797224136239</v>
      </c>
      <c r="O160" s="100">
        <f>L160-I160</f>
        <v>0</v>
      </c>
      <c r="P160" s="101">
        <f>N160-K160</f>
        <v>-91.020277586376096</v>
      </c>
      <c r="Q160" s="102">
        <f>N160/K160</f>
        <v>0.88967239080439264</v>
      </c>
      <c r="R160" s="272"/>
      <c r="S160" s="1">
        <v>0.7597222222222223</v>
      </c>
      <c r="T160" s="2">
        <v>0.87730324074074073</v>
      </c>
      <c r="U160" s="103">
        <v>6.9000000000001194</v>
      </c>
      <c r="V160" s="104">
        <v>169.31666666666655</v>
      </c>
      <c r="W160" s="105"/>
      <c r="X160" s="106"/>
      <c r="Y160" s="264"/>
      <c r="Z160" s="265"/>
      <c r="AA160" s="110">
        <f>M160-J160</f>
        <v>-364.08111034550438</v>
      </c>
      <c r="AB160" s="102">
        <f>M160/J160</f>
        <v>0.88967239080439264</v>
      </c>
      <c r="AC160" s="277"/>
    </row>
    <row r="161" spans="1:29" ht="15.75" customHeight="1">
      <c r="A161" s="267"/>
      <c r="B161" s="91"/>
      <c r="C161" s="262"/>
      <c r="D161" s="263"/>
      <c r="E161" s="92"/>
      <c r="F161" s="93"/>
      <c r="G161" s="94"/>
      <c r="H161" s="95"/>
      <c r="I161" s="96"/>
      <c r="J161" s="97"/>
      <c r="K161" s="98"/>
      <c r="L161" s="99"/>
      <c r="M161" s="97"/>
      <c r="N161" s="98"/>
      <c r="O161" s="100"/>
      <c r="P161" s="101"/>
      <c r="Q161" s="102"/>
      <c r="R161" s="272"/>
      <c r="S161" s="1"/>
      <c r="T161" s="2"/>
      <c r="U161" s="103"/>
      <c r="V161" s="104"/>
      <c r="W161" s="105"/>
      <c r="X161" s="106"/>
      <c r="Y161" s="264"/>
      <c r="Z161" s="265"/>
      <c r="AA161" s="110"/>
      <c r="AB161" s="102"/>
      <c r="AC161" s="277"/>
    </row>
    <row r="162" spans="1:29" ht="15.75" customHeight="1">
      <c r="A162" s="267"/>
      <c r="B162" s="91"/>
      <c r="C162" s="262"/>
      <c r="D162" s="263"/>
      <c r="E162" s="92"/>
      <c r="F162" s="93"/>
      <c r="G162" s="94"/>
      <c r="H162" s="112"/>
      <c r="I162" s="96"/>
      <c r="J162" s="97"/>
      <c r="K162" s="98"/>
      <c r="L162" s="113"/>
      <c r="M162" s="97"/>
      <c r="N162" s="98"/>
      <c r="O162" s="100"/>
      <c r="P162" s="101"/>
      <c r="Q162" s="102"/>
      <c r="R162" s="272"/>
      <c r="S162" s="1"/>
      <c r="T162" s="2"/>
      <c r="U162" s="103"/>
      <c r="V162" s="104"/>
      <c r="W162" s="105"/>
      <c r="X162" s="106"/>
      <c r="Y162" s="264"/>
      <c r="Z162" s="265"/>
      <c r="AA162" s="110"/>
      <c r="AB162" s="102"/>
      <c r="AC162" s="277"/>
    </row>
    <row r="163" spans="1:29" ht="15.75" customHeight="1">
      <c r="A163" s="267"/>
      <c r="B163" s="91"/>
      <c r="C163" s="262"/>
      <c r="D163" s="263"/>
      <c r="E163" s="92"/>
      <c r="F163" s="93"/>
      <c r="G163" s="114"/>
      <c r="H163" s="115"/>
      <c r="I163" s="96"/>
      <c r="J163" s="97"/>
      <c r="K163" s="98"/>
      <c r="L163" s="99"/>
      <c r="M163" s="97"/>
      <c r="N163" s="98"/>
      <c r="O163" s="100"/>
      <c r="P163" s="101"/>
      <c r="Q163" s="102"/>
      <c r="R163" s="272"/>
      <c r="S163" s="1"/>
      <c r="T163" s="2"/>
      <c r="U163" s="103"/>
      <c r="V163" s="104"/>
      <c r="W163" s="105"/>
      <c r="X163" s="106"/>
      <c r="Y163" s="264"/>
      <c r="Z163" s="265"/>
      <c r="AA163" s="110"/>
      <c r="AB163" s="102"/>
      <c r="AC163" s="277"/>
    </row>
    <row r="164" spans="1:29" ht="15.75" customHeight="1">
      <c r="A164" s="267"/>
      <c r="B164" s="91"/>
      <c r="C164" s="262"/>
      <c r="D164" s="263"/>
      <c r="E164" s="92"/>
      <c r="F164" s="93"/>
      <c r="G164" s="114"/>
      <c r="H164" s="118"/>
      <c r="I164" s="96"/>
      <c r="J164" s="97"/>
      <c r="K164" s="98"/>
      <c r="L164" s="113"/>
      <c r="M164" s="97"/>
      <c r="N164" s="98"/>
      <c r="O164" s="119"/>
      <c r="P164" s="120"/>
      <c r="Q164" s="121"/>
      <c r="R164" s="272"/>
      <c r="S164" s="1"/>
      <c r="T164" s="2"/>
      <c r="U164" s="103"/>
      <c r="V164" s="104"/>
      <c r="W164" s="105"/>
      <c r="X164" s="106"/>
      <c r="Y164" s="264"/>
      <c r="Z164" s="265"/>
      <c r="AA164" s="110"/>
      <c r="AB164" s="102"/>
      <c r="AC164" s="277"/>
    </row>
    <row r="165" spans="1:29" ht="15.75" customHeight="1">
      <c r="A165" s="267"/>
      <c r="B165" s="91"/>
      <c r="C165" s="262"/>
      <c r="D165" s="263"/>
      <c r="E165" s="92"/>
      <c r="F165" s="93"/>
      <c r="G165" s="114"/>
      <c r="H165" s="118"/>
      <c r="I165" s="96"/>
      <c r="J165" s="97"/>
      <c r="K165" s="98"/>
      <c r="L165" s="113"/>
      <c r="M165" s="97"/>
      <c r="N165" s="98"/>
      <c r="O165" s="119"/>
      <c r="P165" s="120"/>
      <c r="Q165" s="121"/>
      <c r="R165" s="272"/>
      <c r="S165" s="1"/>
      <c r="T165" s="2"/>
      <c r="U165" s="103"/>
      <c r="V165" s="104"/>
      <c r="W165" s="105"/>
      <c r="X165" s="106"/>
      <c r="Y165" s="264"/>
      <c r="Z165" s="265"/>
      <c r="AA165" s="110"/>
      <c r="AB165" s="102"/>
      <c r="AC165" s="277"/>
    </row>
    <row r="166" spans="1:29" ht="15.75" customHeight="1">
      <c r="A166" s="267"/>
      <c r="B166" s="91"/>
      <c r="C166" s="262"/>
      <c r="D166" s="263"/>
      <c r="E166" s="92"/>
      <c r="F166" s="93"/>
      <c r="G166" s="114"/>
      <c r="H166" s="118"/>
      <c r="I166" s="96"/>
      <c r="J166" s="97"/>
      <c r="K166" s="98"/>
      <c r="L166" s="113"/>
      <c r="M166" s="97"/>
      <c r="N166" s="98"/>
      <c r="O166" s="119"/>
      <c r="P166" s="120"/>
      <c r="Q166" s="121"/>
      <c r="R166" s="272"/>
      <c r="S166" s="1"/>
      <c r="T166" s="2"/>
      <c r="U166" s="103"/>
      <c r="V166" s="104"/>
      <c r="W166" s="105"/>
      <c r="X166" s="106"/>
      <c r="Y166" s="264"/>
      <c r="Z166" s="265"/>
      <c r="AA166" s="110"/>
      <c r="AB166" s="102"/>
      <c r="AC166" s="277"/>
    </row>
    <row r="167" spans="1:29" ht="15.75" customHeight="1">
      <c r="A167" s="267"/>
      <c r="B167" s="91"/>
      <c r="C167" s="262"/>
      <c r="D167" s="263"/>
      <c r="E167" s="92"/>
      <c r="F167" s="93"/>
      <c r="G167" s="114"/>
      <c r="H167" s="118"/>
      <c r="I167" s="96"/>
      <c r="J167" s="97"/>
      <c r="K167" s="98"/>
      <c r="L167" s="113"/>
      <c r="M167" s="97"/>
      <c r="N167" s="98"/>
      <c r="O167" s="119"/>
      <c r="P167" s="120"/>
      <c r="Q167" s="121"/>
      <c r="R167" s="272"/>
      <c r="S167" s="1"/>
      <c r="T167" s="2"/>
      <c r="U167" s="103"/>
      <c r="V167" s="104"/>
      <c r="W167" s="105"/>
      <c r="X167" s="106"/>
      <c r="Y167" s="264"/>
      <c r="Z167" s="265"/>
      <c r="AA167" s="110"/>
      <c r="AB167" s="102"/>
      <c r="AC167" s="277"/>
    </row>
    <row r="168" spans="1:29" ht="15.75" customHeight="1">
      <c r="A168" s="267"/>
      <c r="B168" s="91"/>
      <c r="C168" s="262"/>
      <c r="D168" s="263"/>
      <c r="E168" s="92"/>
      <c r="F168" s="93"/>
      <c r="G168" s="114"/>
      <c r="H168" s="118"/>
      <c r="I168" s="96"/>
      <c r="J168" s="97"/>
      <c r="K168" s="98"/>
      <c r="L168" s="113"/>
      <c r="M168" s="97"/>
      <c r="N168" s="98"/>
      <c r="O168" s="119"/>
      <c r="P168" s="120"/>
      <c r="Q168" s="121"/>
      <c r="R168" s="272"/>
      <c r="S168" s="1"/>
      <c r="T168" s="2"/>
      <c r="U168" s="103"/>
      <c r="V168" s="104"/>
      <c r="W168" s="122"/>
      <c r="X168" s="123"/>
      <c r="Y168" s="264"/>
      <c r="Z168" s="265"/>
      <c r="AA168" s="110"/>
      <c r="AB168" s="102"/>
      <c r="AC168" s="277"/>
    </row>
    <row r="169" spans="1:29" ht="15.75" customHeight="1">
      <c r="A169" s="267"/>
      <c r="B169" s="91"/>
      <c r="C169" s="262"/>
      <c r="D169" s="263"/>
      <c r="E169" s="92"/>
      <c r="F169" s="93"/>
      <c r="G169" s="114"/>
      <c r="H169" s="118"/>
      <c r="I169" s="96"/>
      <c r="J169" s="97"/>
      <c r="K169" s="98"/>
      <c r="L169" s="113"/>
      <c r="M169" s="97"/>
      <c r="N169" s="98"/>
      <c r="O169" s="119"/>
      <c r="P169" s="120"/>
      <c r="Q169" s="121"/>
      <c r="R169" s="272"/>
      <c r="S169" s="1"/>
      <c r="T169" s="2"/>
      <c r="U169" s="103"/>
      <c r="V169" s="104"/>
      <c r="W169" s="122"/>
      <c r="X169" s="123"/>
      <c r="Y169" s="264"/>
      <c r="Z169" s="265"/>
      <c r="AA169" s="110"/>
      <c r="AB169" s="102"/>
      <c r="AC169" s="277"/>
    </row>
    <row r="170" spans="1:29" ht="15.75" customHeight="1">
      <c r="A170" s="267"/>
      <c r="B170" s="91"/>
      <c r="C170" s="262"/>
      <c r="D170" s="263"/>
      <c r="E170" s="92"/>
      <c r="F170" s="93"/>
      <c r="G170" s="114"/>
      <c r="H170" s="118"/>
      <c r="I170" s="96"/>
      <c r="J170" s="97"/>
      <c r="K170" s="98"/>
      <c r="L170" s="113"/>
      <c r="M170" s="97"/>
      <c r="N170" s="98"/>
      <c r="O170" s="119"/>
      <c r="P170" s="120"/>
      <c r="Q170" s="121"/>
      <c r="R170" s="272"/>
      <c r="S170" s="1"/>
      <c r="T170" s="2"/>
      <c r="U170" s="103"/>
      <c r="V170" s="104"/>
      <c r="W170" s="122"/>
      <c r="X170" s="123"/>
      <c r="Y170" s="264"/>
      <c r="Z170" s="265"/>
      <c r="AA170" s="110"/>
      <c r="AB170" s="102"/>
      <c r="AC170" s="277"/>
    </row>
    <row r="171" spans="1:29" ht="15.75" customHeight="1">
      <c r="A171" s="267"/>
      <c r="B171" s="91"/>
      <c r="C171" s="262"/>
      <c r="D171" s="263"/>
      <c r="E171" s="92"/>
      <c r="F171" s="93"/>
      <c r="G171" s="114"/>
      <c r="H171" s="118"/>
      <c r="I171" s="96"/>
      <c r="J171" s="97"/>
      <c r="K171" s="98"/>
      <c r="L171" s="113"/>
      <c r="M171" s="97"/>
      <c r="N171" s="98"/>
      <c r="O171" s="119"/>
      <c r="P171" s="120"/>
      <c r="Q171" s="121"/>
      <c r="R171" s="272"/>
      <c r="S171" s="1"/>
      <c r="T171" s="2"/>
      <c r="U171" s="103"/>
      <c r="V171" s="104"/>
      <c r="W171" s="122"/>
      <c r="X171" s="123"/>
      <c r="Y171" s="264"/>
      <c r="Z171" s="265"/>
      <c r="AA171" s="110"/>
      <c r="AB171" s="102"/>
      <c r="AC171" s="277"/>
    </row>
    <row r="172" spans="1:29" ht="15.75" customHeight="1">
      <c r="A172" s="267"/>
      <c r="B172" s="91"/>
      <c r="C172" s="262"/>
      <c r="D172" s="263"/>
      <c r="E172" s="92"/>
      <c r="F172" s="93"/>
      <c r="G172" s="114"/>
      <c r="H172" s="118"/>
      <c r="I172" s="96"/>
      <c r="J172" s="97"/>
      <c r="K172" s="98"/>
      <c r="L172" s="113"/>
      <c r="M172" s="97"/>
      <c r="N172" s="98"/>
      <c r="O172" s="119"/>
      <c r="P172" s="120"/>
      <c r="Q172" s="121"/>
      <c r="R172" s="272"/>
      <c r="S172" s="1"/>
      <c r="T172" s="2"/>
      <c r="U172" s="103"/>
      <c r="V172" s="104"/>
      <c r="W172" s="122"/>
      <c r="X172" s="123"/>
      <c r="Y172" s="264"/>
      <c r="Z172" s="265"/>
      <c r="AA172" s="110"/>
      <c r="AB172" s="102"/>
      <c r="AC172" s="277"/>
    </row>
    <row r="173" spans="1:29" ht="15.75" customHeight="1">
      <c r="A173" s="267"/>
      <c r="B173" s="91"/>
      <c r="C173" s="262"/>
      <c r="D173" s="263"/>
      <c r="E173" s="171"/>
      <c r="F173" s="93"/>
      <c r="G173" s="127"/>
      <c r="H173" s="118"/>
      <c r="I173" s="96"/>
      <c r="J173" s="97"/>
      <c r="K173" s="98"/>
      <c r="L173" s="113"/>
      <c r="M173" s="97"/>
      <c r="N173" s="98"/>
      <c r="O173" s="119"/>
      <c r="P173" s="120"/>
      <c r="Q173" s="121"/>
      <c r="R173" s="272"/>
      <c r="S173" s="116"/>
      <c r="T173" s="117"/>
      <c r="U173" s="128"/>
      <c r="V173" s="129"/>
      <c r="W173" s="122"/>
      <c r="X173" s="123"/>
      <c r="Y173" s="264"/>
      <c r="Z173" s="265"/>
      <c r="AA173" s="154"/>
      <c r="AB173" s="121"/>
      <c r="AC173" s="277"/>
    </row>
    <row r="174" spans="1:29" ht="15.75" customHeight="1" thickBot="1">
      <c r="A174" s="268"/>
      <c r="B174" s="132" t="s">
        <v>106</v>
      </c>
      <c r="C174" s="259"/>
      <c r="D174" s="259"/>
      <c r="E174" s="133"/>
      <c r="F174" s="88"/>
      <c r="G174" s="135"/>
      <c r="H174" s="90"/>
      <c r="I174" s="136">
        <f t="shared" ref="I174:J174" si="75">AVERAGE(I158:I173)</f>
        <v>4.333333333333333</v>
      </c>
      <c r="J174" s="137">
        <f t="shared" si="75"/>
        <v>3300</v>
      </c>
      <c r="K174" s="138">
        <f t="shared" ref="K174" si="76">J174/I174</f>
        <v>761.53846153846155</v>
      </c>
      <c r="L174" s="136">
        <f t="shared" ref="L174:M174" si="77">AVERAGE(L158:L173)</f>
        <v>4.333333333333333</v>
      </c>
      <c r="M174" s="137">
        <f t="shared" si="77"/>
        <v>2934.1277277227896</v>
      </c>
      <c r="N174" s="138">
        <f>M174/L174</f>
        <v>677.10639870525915</v>
      </c>
      <c r="O174" s="139">
        <f>L174-I174</f>
        <v>0</v>
      </c>
      <c r="P174" s="140">
        <f>N174-K174</f>
        <v>-84.432062833202394</v>
      </c>
      <c r="Q174" s="141">
        <f>N174/K174</f>
        <v>0.88912961446145145</v>
      </c>
      <c r="R174" s="273"/>
      <c r="S174" s="142">
        <f>S158</f>
        <v>0.70833333333333337</v>
      </c>
      <c r="T174" s="143">
        <f>INDEX(T158:T173,COUNTA(T158:T173))</f>
        <v>0.87730324074074073</v>
      </c>
      <c r="U174" s="144"/>
      <c r="V174" s="155"/>
      <c r="W174" s="88"/>
      <c r="X174" s="90"/>
      <c r="Y174" s="260"/>
      <c r="Z174" s="261"/>
      <c r="AA174" s="156">
        <f>M174-J174</f>
        <v>-365.87227227721041</v>
      </c>
      <c r="AB174" s="141">
        <f>M174/J174</f>
        <v>0.88912961446145145</v>
      </c>
      <c r="AC174" s="278"/>
    </row>
    <row r="175" spans="1:29" ht="15.75" customHeight="1">
      <c r="A175" s="279" t="s">
        <v>130</v>
      </c>
      <c r="B175" s="107" t="s">
        <v>110</v>
      </c>
      <c r="C175" s="269" t="s">
        <v>123</v>
      </c>
      <c r="D175" s="270"/>
      <c r="E175" s="157">
        <v>14.03</v>
      </c>
      <c r="F175" s="86">
        <v>1402</v>
      </c>
      <c r="G175" s="158">
        <f t="shared" ref="G175:G178" si="78">E175*F175</f>
        <v>19670.059999999998</v>
      </c>
      <c r="H175" s="159">
        <v>2</v>
      </c>
      <c r="I175" s="160">
        <v>3</v>
      </c>
      <c r="J175" s="161">
        <v>3000</v>
      </c>
      <c r="K175" s="162">
        <f>J175/I175</f>
        <v>1000</v>
      </c>
      <c r="L175" s="163">
        <v>3</v>
      </c>
      <c r="M175" s="161">
        <f>F175/V175*60</f>
        <v>2671.8898888300673</v>
      </c>
      <c r="N175" s="162">
        <f>M175/L175</f>
        <v>890.62996294335574</v>
      </c>
      <c r="O175" s="164">
        <f>L175-I175</f>
        <v>0</v>
      </c>
      <c r="P175" s="165">
        <f>N175-K175</f>
        <v>-109.37003705664426</v>
      </c>
      <c r="Q175" s="151">
        <f>N175/K175</f>
        <v>0.89062996294335572</v>
      </c>
      <c r="R175" s="271">
        <f>Q191</f>
        <v>0.88198252760509455</v>
      </c>
      <c r="S175" s="166">
        <v>0.70833333333333337</v>
      </c>
      <c r="T175" s="167">
        <v>0.73019675925925931</v>
      </c>
      <c r="U175" s="168"/>
      <c r="V175" s="169">
        <v>31.483333333333352</v>
      </c>
      <c r="W175" s="172"/>
      <c r="X175" s="150"/>
      <c r="Y175" s="274"/>
      <c r="Z175" s="275"/>
      <c r="AA175" s="108">
        <f>M175-J175</f>
        <v>-328.11011116993268</v>
      </c>
      <c r="AB175" s="151">
        <f>M175/J175</f>
        <v>0.89062996294335572</v>
      </c>
      <c r="AC175" s="276">
        <f>AB191</f>
        <v>0.88198252760509455</v>
      </c>
    </row>
    <row r="176" spans="1:29" ht="15.75" customHeight="1">
      <c r="A176" s="280"/>
      <c r="B176" s="91" t="s">
        <v>110</v>
      </c>
      <c r="C176" s="262" t="s">
        <v>137</v>
      </c>
      <c r="D176" s="263"/>
      <c r="E176" s="92">
        <v>18.18</v>
      </c>
      <c r="F176" s="93">
        <v>2150</v>
      </c>
      <c r="G176" s="94">
        <f t="shared" si="78"/>
        <v>39087</v>
      </c>
      <c r="H176" s="95"/>
      <c r="I176" s="96">
        <v>4</v>
      </c>
      <c r="J176" s="97">
        <v>3000</v>
      </c>
      <c r="K176" s="98">
        <f t="shared" si="74"/>
        <v>750</v>
      </c>
      <c r="L176" s="99">
        <v>4</v>
      </c>
      <c r="M176" s="97">
        <f>F176/V176*60</f>
        <v>2670.807453416156</v>
      </c>
      <c r="N176" s="98">
        <f>M176/L176</f>
        <v>667.70186335403901</v>
      </c>
      <c r="O176" s="100">
        <f>L176-I176</f>
        <v>0</v>
      </c>
      <c r="P176" s="101">
        <f>N176-K176</f>
        <v>-82.298136645960994</v>
      </c>
      <c r="Q176" s="102">
        <f>N176/K176</f>
        <v>0.89026915113871863</v>
      </c>
      <c r="R176" s="272"/>
      <c r="S176" s="1">
        <v>0.74027777777777781</v>
      </c>
      <c r="T176" s="2">
        <v>0.77381944444444439</v>
      </c>
      <c r="U176" s="103">
        <v>14.516666666666644</v>
      </c>
      <c r="V176" s="104">
        <v>48.299999999999876</v>
      </c>
      <c r="W176" s="105"/>
      <c r="X176" s="106"/>
      <c r="Y176" s="264"/>
      <c r="Z176" s="265"/>
      <c r="AA176" s="110">
        <f>M176-J176</f>
        <v>-329.19254658384398</v>
      </c>
      <c r="AB176" s="102">
        <f>M176/J176</f>
        <v>0.89026915113871863</v>
      </c>
      <c r="AC176" s="277"/>
    </row>
    <row r="177" spans="1:29" ht="15.75" customHeight="1">
      <c r="A177" s="280"/>
      <c r="B177" s="91" t="s">
        <v>110</v>
      </c>
      <c r="C177" s="262" t="s">
        <v>132</v>
      </c>
      <c r="D177" s="263"/>
      <c r="E177" s="92">
        <v>14.28</v>
      </c>
      <c r="F177" s="93">
        <v>5327</v>
      </c>
      <c r="G177" s="94">
        <f t="shared" si="78"/>
        <v>76069.56</v>
      </c>
      <c r="H177" s="95">
        <v>2</v>
      </c>
      <c r="I177" s="96">
        <v>3</v>
      </c>
      <c r="J177" s="97">
        <v>3600</v>
      </c>
      <c r="K177" s="98">
        <f t="shared" si="74"/>
        <v>1200</v>
      </c>
      <c r="L177" s="99">
        <v>3</v>
      </c>
      <c r="M177" s="97">
        <f>F177/V177*60</f>
        <v>3100.0969932104763</v>
      </c>
      <c r="N177" s="98">
        <f>M177/L177</f>
        <v>1033.365664403492</v>
      </c>
      <c r="O177" s="100">
        <f>L177-I177</f>
        <v>0</v>
      </c>
      <c r="P177" s="101">
        <f>N177-K177</f>
        <v>-166.63433559650798</v>
      </c>
      <c r="Q177" s="102">
        <f>N177/K177</f>
        <v>0.86113805366957663</v>
      </c>
      <c r="R177" s="272"/>
      <c r="S177" s="1">
        <v>0.78402777777777777</v>
      </c>
      <c r="T177" s="2">
        <v>0.85562499999999997</v>
      </c>
      <c r="U177" s="103">
        <v>14.70000000000006</v>
      </c>
      <c r="V177" s="104">
        <v>103.09999999999997</v>
      </c>
      <c r="W177" s="105">
        <v>0.85562499999999997</v>
      </c>
      <c r="X177" s="106">
        <v>0.90907407407407403</v>
      </c>
      <c r="Y177" s="264"/>
      <c r="Z177" s="265"/>
      <c r="AA177" s="110">
        <f>M177-J177</f>
        <v>-499.90300678952372</v>
      </c>
      <c r="AB177" s="102">
        <f>M177/J177</f>
        <v>0.86113805366957674</v>
      </c>
      <c r="AC177" s="277"/>
    </row>
    <row r="178" spans="1:29" ht="15.75" customHeight="1">
      <c r="A178" s="280"/>
      <c r="B178" s="91" t="s">
        <v>110</v>
      </c>
      <c r="C178" s="262" t="s">
        <v>123</v>
      </c>
      <c r="D178" s="263"/>
      <c r="E178" s="92">
        <v>14.03</v>
      </c>
      <c r="F178" s="93">
        <v>6717</v>
      </c>
      <c r="G178" s="94">
        <f t="shared" si="78"/>
        <v>94239.51</v>
      </c>
      <c r="H178" s="95"/>
      <c r="I178" s="96">
        <v>3</v>
      </c>
      <c r="J178" s="97">
        <v>3000</v>
      </c>
      <c r="K178" s="98">
        <f t="shared" si="74"/>
        <v>1000</v>
      </c>
      <c r="L178" s="99">
        <v>3</v>
      </c>
      <c r="M178" s="97">
        <f>F178/V178*60</f>
        <v>2670.1855123674918</v>
      </c>
      <c r="N178" s="98">
        <f>M178/L178</f>
        <v>890.06183745583064</v>
      </c>
      <c r="O178" s="100">
        <f>L178-I178</f>
        <v>0</v>
      </c>
      <c r="P178" s="101">
        <f>N178-K178</f>
        <v>-109.93816254416936</v>
      </c>
      <c r="Q178" s="102">
        <f>N178/K178</f>
        <v>0.89006183745583067</v>
      </c>
      <c r="R178" s="272"/>
      <c r="S178" s="1">
        <v>0.90907407407407403</v>
      </c>
      <c r="T178" s="2">
        <v>1.0138888888888888</v>
      </c>
      <c r="U178" s="103">
        <v>76.966666666666654</v>
      </c>
      <c r="V178" s="104">
        <v>150.93333333333331</v>
      </c>
      <c r="W178" s="105"/>
      <c r="X178" s="106"/>
      <c r="Y178" s="264"/>
      <c r="Z178" s="265"/>
      <c r="AA178" s="110">
        <f>M178-J178</f>
        <v>-329.81448763250819</v>
      </c>
      <c r="AB178" s="102">
        <f>M178/J178</f>
        <v>0.89006183745583056</v>
      </c>
      <c r="AC178" s="277"/>
    </row>
    <row r="179" spans="1:29" ht="15.75" customHeight="1">
      <c r="A179" s="281"/>
      <c r="B179" s="91"/>
      <c r="C179" s="262"/>
      <c r="D179" s="263"/>
      <c r="E179" s="92"/>
      <c r="F179" s="93"/>
      <c r="G179" s="94"/>
      <c r="H179" s="112"/>
      <c r="I179" s="96"/>
      <c r="J179" s="97"/>
      <c r="K179" s="98"/>
      <c r="L179" s="113"/>
      <c r="M179" s="97"/>
      <c r="N179" s="98"/>
      <c r="O179" s="100"/>
      <c r="P179" s="101"/>
      <c r="Q179" s="102"/>
      <c r="R179" s="272"/>
      <c r="S179" s="1"/>
      <c r="T179" s="2"/>
      <c r="U179" s="103"/>
      <c r="V179" s="104"/>
      <c r="W179" s="105"/>
      <c r="X179" s="106"/>
      <c r="Y179" s="264"/>
      <c r="Z179" s="265"/>
      <c r="AA179" s="110"/>
      <c r="AB179" s="102"/>
      <c r="AC179" s="277"/>
    </row>
    <row r="180" spans="1:29" ht="15.75" customHeight="1">
      <c r="A180" s="281"/>
      <c r="B180" s="91"/>
      <c r="C180" s="262"/>
      <c r="D180" s="263"/>
      <c r="E180" s="92"/>
      <c r="F180" s="93"/>
      <c r="G180" s="114"/>
      <c r="H180" s="115"/>
      <c r="I180" s="96"/>
      <c r="J180" s="97"/>
      <c r="K180" s="98"/>
      <c r="L180" s="99"/>
      <c r="M180" s="97"/>
      <c r="N180" s="98"/>
      <c r="O180" s="100"/>
      <c r="P180" s="101"/>
      <c r="Q180" s="102"/>
      <c r="R180" s="272"/>
      <c r="S180" s="1"/>
      <c r="T180" s="2"/>
      <c r="U180" s="103"/>
      <c r="V180" s="104"/>
      <c r="W180" s="105"/>
      <c r="X180" s="106"/>
      <c r="Y180" s="264"/>
      <c r="Z180" s="265"/>
      <c r="AA180" s="110"/>
      <c r="AB180" s="102"/>
      <c r="AC180" s="277"/>
    </row>
    <row r="181" spans="1:29" ht="15.75" customHeight="1">
      <c r="A181" s="281"/>
      <c r="B181" s="91"/>
      <c r="C181" s="262"/>
      <c r="D181" s="263"/>
      <c r="E181" s="92"/>
      <c r="F181" s="93"/>
      <c r="G181" s="114"/>
      <c r="H181" s="118"/>
      <c r="I181" s="96"/>
      <c r="J181" s="97"/>
      <c r="K181" s="98"/>
      <c r="L181" s="113"/>
      <c r="M181" s="97"/>
      <c r="N181" s="98"/>
      <c r="O181" s="119"/>
      <c r="P181" s="120"/>
      <c r="Q181" s="121"/>
      <c r="R181" s="272"/>
      <c r="S181" s="1"/>
      <c r="T181" s="2"/>
      <c r="U181" s="103"/>
      <c r="V181" s="104"/>
      <c r="W181" s="105"/>
      <c r="X181" s="106"/>
      <c r="Y181" s="264"/>
      <c r="Z181" s="265"/>
      <c r="AA181" s="110"/>
      <c r="AB181" s="102"/>
      <c r="AC181" s="277"/>
    </row>
    <row r="182" spans="1:29" ht="15.75" customHeight="1">
      <c r="A182" s="281"/>
      <c r="B182" s="91"/>
      <c r="C182" s="262"/>
      <c r="D182" s="263"/>
      <c r="E182" s="92"/>
      <c r="F182" s="93"/>
      <c r="G182" s="114"/>
      <c r="H182" s="118"/>
      <c r="I182" s="96"/>
      <c r="J182" s="97"/>
      <c r="K182" s="98"/>
      <c r="L182" s="113"/>
      <c r="M182" s="97"/>
      <c r="N182" s="98"/>
      <c r="O182" s="119"/>
      <c r="P182" s="120"/>
      <c r="Q182" s="121"/>
      <c r="R182" s="272"/>
      <c r="S182" s="1"/>
      <c r="T182" s="2"/>
      <c r="U182" s="103"/>
      <c r="V182" s="104"/>
      <c r="W182" s="105"/>
      <c r="X182" s="106"/>
      <c r="Y182" s="264"/>
      <c r="Z182" s="265"/>
      <c r="AA182" s="110"/>
      <c r="AB182" s="102"/>
      <c r="AC182" s="277"/>
    </row>
    <row r="183" spans="1:29" ht="15.75" customHeight="1">
      <c r="A183" s="281"/>
      <c r="B183" s="91"/>
      <c r="C183" s="262"/>
      <c r="D183" s="263"/>
      <c r="E183" s="92"/>
      <c r="F183" s="93"/>
      <c r="G183" s="114"/>
      <c r="H183" s="118"/>
      <c r="I183" s="96"/>
      <c r="J183" s="97"/>
      <c r="K183" s="98"/>
      <c r="L183" s="113"/>
      <c r="M183" s="97"/>
      <c r="N183" s="98"/>
      <c r="O183" s="119"/>
      <c r="P183" s="120"/>
      <c r="Q183" s="121"/>
      <c r="R183" s="272"/>
      <c r="S183" s="1"/>
      <c r="T183" s="2"/>
      <c r="U183" s="103"/>
      <c r="V183" s="104"/>
      <c r="W183" s="105"/>
      <c r="X183" s="106"/>
      <c r="Y183" s="264"/>
      <c r="Z183" s="265"/>
      <c r="AA183" s="110"/>
      <c r="AB183" s="102"/>
      <c r="AC183" s="277"/>
    </row>
    <row r="184" spans="1:29" ht="15.75" customHeight="1">
      <c r="A184" s="281"/>
      <c r="B184" s="91"/>
      <c r="C184" s="262"/>
      <c r="D184" s="263"/>
      <c r="E184" s="92"/>
      <c r="F184" s="93"/>
      <c r="G184" s="114"/>
      <c r="H184" s="118"/>
      <c r="I184" s="96"/>
      <c r="J184" s="97"/>
      <c r="K184" s="98"/>
      <c r="L184" s="113"/>
      <c r="M184" s="97"/>
      <c r="N184" s="98"/>
      <c r="O184" s="119"/>
      <c r="P184" s="120"/>
      <c r="Q184" s="121"/>
      <c r="R184" s="272"/>
      <c r="S184" s="1"/>
      <c r="T184" s="2"/>
      <c r="U184" s="103"/>
      <c r="V184" s="104"/>
      <c r="W184" s="105"/>
      <c r="X184" s="106"/>
      <c r="Y184" s="264"/>
      <c r="Z184" s="265"/>
      <c r="AA184" s="110"/>
      <c r="AB184" s="102"/>
      <c r="AC184" s="277"/>
    </row>
    <row r="185" spans="1:29" ht="15.75" customHeight="1">
      <c r="A185" s="281"/>
      <c r="B185" s="91"/>
      <c r="C185" s="262"/>
      <c r="D185" s="263"/>
      <c r="E185" s="92"/>
      <c r="F185" s="93"/>
      <c r="G185" s="114"/>
      <c r="H185" s="118"/>
      <c r="I185" s="96"/>
      <c r="J185" s="97"/>
      <c r="K185" s="98"/>
      <c r="L185" s="113"/>
      <c r="M185" s="97"/>
      <c r="N185" s="98"/>
      <c r="O185" s="119"/>
      <c r="P185" s="120"/>
      <c r="Q185" s="121"/>
      <c r="R185" s="272"/>
      <c r="S185" s="1"/>
      <c r="T185" s="2"/>
      <c r="U185" s="103"/>
      <c r="V185" s="104"/>
      <c r="W185" s="122"/>
      <c r="X185" s="123"/>
      <c r="Y185" s="264"/>
      <c r="Z185" s="265"/>
      <c r="AA185" s="110"/>
      <c r="AB185" s="102"/>
      <c r="AC185" s="277"/>
    </row>
    <row r="186" spans="1:29" ht="15.75" customHeight="1">
      <c r="A186" s="281"/>
      <c r="B186" s="91"/>
      <c r="C186" s="262"/>
      <c r="D186" s="263"/>
      <c r="E186" s="92"/>
      <c r="F186" s="93"/>
      <c r="G186" s="114"/>
      <c r="H186" s="118"/>
      <c r="I186" s="96"/>
      <c r="J186" s="97"/>
      <c r="K186" s="98"/>
      <c r="L186" s="113"/>
      <c r="M186" s="97"/>
      <c r="N186" s="98"/>
      <c r="O186" s="119"/>
      <c r="P186" s="120"/>
      <c r="Q186" s="121"/>
      <c r="R186" s="272"/>
      <c r="S186" s="1"/>
      <c r="T186" s="2"/>
      <c r="U186" s="103"/>
      <c r="V186" s="104"/>
      <c r="W186" s="122"/>
      <c r="X186" s="123"/>
      <c r="Y186" s="264"/>
      <c r="Z186" s="265"/>
      <c r="AA186" s="110"/>
      <c r="AB186" s="102"/>
      <c r="AC186" s="277"/>
    </row>
    <row r="187" spans="1:29" ht="15.75" customHeight="1">
      <c r="A187" s="281"/>
      <c r="B187" s="91"/>
      <c r="C187" s="262"/>
      <c r="D187" s="263"/>
      <c r="E187" s="92"/>
      <c r="F187" s="93"/>
      <c r="G187" s="114"/>
      <c r="H187" s="118"/>
      <c r="I187" s="96"/>
      <c r="J187" s="97"/>
      <c r="K187" s="98"/>
      <c r="L187" s="113"/>
      <c r="M187" s="97"/>
      <c r="N187" s="98"/>
      <c r="O187" s="119"/>
      <c r="P187" s="120"/>
      <c r="Q187" s="121"/>
      <c r="R187" s="272"/>
      <c r="S187" s="1"/>
      <c r="T187" s="2"/>
      <c r="U187" s="103"/>
      <c r="V187" s="104"/>
      <c r="W187" s="122"/>
      <c r="X187" s="123"/>
      <c r="Y187" s="264"/>
      <c r="Z187" s="265"/>
      <c r="AA187" s="110"/>
      <c r="AB187" s="102"/>
      <c r="AC187" s="277"/>
    </row>
    <row r="188" spans="1:29" ht="15.75" customHeight="1">
      <c r="A188" s="281"/>
      <c r="B188" s="91"/>
      <c r="C188" s="262"/>
      <c r="D188" s="263"/>
      <c r="E188" s="92"/>
      <c r="F188" s="93"/>
      <c r="G188" s="114"/>
      <c r="H188" s="118"/>
      <c r="I188" s="96"/>
      <c r="J188" s="97"/>
      <c r="K188" s="98"/>
      <c r="L188" s="113"/>
      <c r="M188" s="97"/>
      <c r="N188" s="98"/>
      <c r="O188" s="119"/>
      <c r="P188" s="120"/>
      <c r="Q188" s="121"/>
      <c r="R188" s="272"/>
      <c r="S188" s="1"/>
      <c r="T188" s="2"/>
      <c r="U188" s="103"/>
      <c r="V188" s="104"/>
      <c r="W188" s="122"/>
      <c r="X188" s="123"/>
      <c r="Y188" s="264"/>
      <c r="Z188" s="265"/>
      <c r="AA188" s="110"/>
      <c r="AB188" s="102"/>
      <c r="AC188" s="277"/>
    </row>
    <row r="189" spans="1:29" ht="15.75" customHeight="1">
      <c r="A189" s="281"/>
      <c r="B189" s="91"/>
      <c r="C189" s="262"/>
      <c r="D189" s="263"/>
      <c r="E189" s="92"/>
      <c r="F189" s="93"/>
      <c r="G189" s="114"/>
      <c r="H189" s="118"/>
      <c r="I189" s="96"/>
      <c r="J189" s="97"/>
      <c r="K189" s="98"/>
      <c r="L189" s="113"/>
      <c r="M189" s="97"/>
      <c r="N189" s="98"/>
      <c r="O189" s="119"/>
      <c r="P189" s="120"/>
      <c r="Q189" s="121"/>
      <c r="R189" s="272"/>
      <c r="S189" s="1"/>
      <c r="T189" s="2"/>
      <c r="U189" s="103"/>
      <c r="V189" s="104"/>
      <c r="W189" s="122"/>
      <c r="X189" s="123"/>
      <c r="Y189" s="264"/>
      <c r="Z189" s="265"/>
      <c r="AA189" s="110"/>
      <c r="AB189" s="102"/>
      <c r="AC189" s="277"/>
    </row>
    <row r="190" spans="1:29" ht="15.75" customHeight="1">
      <c r="A190" s="281"/>
      <c r="B190" s="91"/>
      <c r="C190" s="262"/>
      <c r="D190" s="263"/>
      <c r="E190" s="171"/>
      <c r="F190" s="93"/>
      <c r="G190" s="127"/>
      <c r="H190" s="118"/>
      <c r="I190" s="96"/>
      <c r="J190" s="97"/>
      <c r="K190" s="98"/>
      <c r="L190" s="113"/>
      <c r="M190" s="97"/>
      <c r="N190" s="98"/>
      <c r="O190" s="119"/>
      <c r="P190" s="120"/>
      <c r="Q190" s="121"/>
      <c r="R190" s="272"/>
      <c r="S190" s="116"/>
      <c r="T190" s="117"/>
      <c r="U190" s="128"/>
      <c r="V190" s="129"/>
      <c r="W190" s="122"/>
      <c r="X190" s="123"/>
      <c r="Y190" s="264"/>
      <c r="Z190" s="265"/>
      <c r="AA190" s="154"/>
      <c r="AB190" s="121"/>
      <c r="AC190" s="277"/>
    </row>
    <row r="191" spans="1:29" ht="15.75" customHeight="1" thickBot="1">
      <c r="A191" s="282"/>
      <c r="B191" s="132" t="s">
        <v>106</v>
      </c>
      <c r="C191" s="259"/>
      <c r="D191" s="259"/>
      <c r="E191" s="133"/>
      <c r="F191" s="88"/>
      <c r="G191" s="135"/>
      <c r="H191" s="90"/>
      <c r="I191" s="136">
        <f t="shared" ref="I191:J191" si="79">AVERAGE(I175:I190)</f>
        <v>3.25</v>
      </c>
      <c r="J191" s="137">
        <f t="shared" si="79"/>
        <v>3150</v>
      </c>
      <c r="K191" s="138">
        <f t="shared" ref="K191" si="80">J191/I191</f>
        <v>969.23076923076928</v>
      </c>
      <c r="L191" s="136">
        <f t="shared" ref="L191:M191" si="81">AVERAGE(L175:L190)</f>
        <v>3.25</v>
      </c>
      <c r="M191" s="137">
        <f t="shared" si="81"/>
        <v>2778.244961956048</v>
      </c>
      <c r="N191" s="138">
        <f t="shared" ref="N191:N197" si="82">M191/L191</f>
        <v>854.84460367878398</v>
      </c>
      <c r="O191" s="139">
        <f t="shared" ref="O191:O197" si="83">L191-I191</f>
        <v>0</v>
      </c>
      <c r="P191" s="140">
        <f t="shared" ref="P191:P197" si="84">N191-K191</f>
        <v>-114.3861655519853</v>
      </c>
      <c r="Q191" s="141">
        <f t="shared" ref="Q191:Q197" si="85">N191/K191</f>
        <v>0.88198252760509455</v>
      </c>
      <c r="R191" s="273"/>
      <c r="S191" s="142">
        <f>S175</f>
        <v>0.70833333333333337</v>
      </c>
      <c r="T191" s="143">
        <f>INDEX(T175:T190,COUNTA(T175:T190))</f>
        <v>1.0138888888888888</v>
      </c>
      <c r="U191" s="144"/>
      <c r="V191" s="155"/>
      <c r="W191" s="88"/>
      <c r="X191" s="90"/>
      <c r="Y191" s="260"/>
      <c r="Z191" s="261"/>
      <c r="AA191" s="156">
        <f t="shared" ref="AA191:AA197" si="86">M191-J191</f>
        <v>-371.75503804395203</v>
      </c>
      <c r="AB191" s="141">
        <f t="shared" ref="AB191:AB197" si="87">M191/J191</f>
        <v>0.88198252760509455</v>
      </c>
      <c r="AC191" s="278"/>
    </row>
    <row r="192" spans="1:29" ht="15.75" customHeight="1">
      <c r="A192" s="266" t="s">
        <v>133</v>
      </c>
      <c r="B192" s="107" t="s">
        <v>110</v>
      </c>
      <c r="C192" s="269" t="s">
        <v>134</v>
      </c>
      <c r="D192" s="270"/>
      <c r="E192" s="157">
        <v>18.18</v>
      </c>
      <c r="F192" s="86">
        <v>1108</v>
      </c>
      <c r="G192" s="158">
        <f t="shared" ref="G192:G197" si="88">E192*F192</f>
        <v>20143.439999999999</v>
      </c>
      <c r="H192" s="159">
        <v>2</v>
      </c>
      <c r="I192" s="160">
        <v>3</v>
      </c>
      <c r="J192" s="161">
        <v>3600</v>
      </c>
      <c r="K192" s="162">
        <f>J192/I192</f>
        <v>1200</v>
      </c>
      <c r="L192" s="163">
        <v>3</v>
      </c>
      <c r="M192" s="161">
        <f t="shared" ref="M192:M197" si="89">F192/V192*60</f>
        <v>3101.7107309486946</v>
      </c>
      <c r="N192" s="162">
        <f t="shared" si="82"/>
        <v>1033.9035769828981</v>
      </c>
      <c r="O192" s="164">
        <f t="shared" si="83"/>
        <v>0</v>
      </c>
      <c r="P192" s="165">
        <f t="shared" si="84"/>
        <v>-166.09642301710187</v>
      </c>
      <c r="Q192" s="151">
        <f t="shared" si="85"/>
        <v>0.86158631415241516</v>
      </c>
      <c r="R192" s="271">
        <f>Q208</f>
        <v>0.86733671999730633</v>
      </c>
      <c r="S192" s="166">
        <v>0.70833333333333337</v>
      </c>
      <c r="T192" s="167">
        <v>0.72321759259259255</v>
      </c>
      <c r="U192" s="168"/>
      <c r="V192" s="169">
        <v>21.43333333333322</v>
      </c>
      <c r="W192" s="167"/>
      <c r="X192" s="170"/>
      <c r="Y192" s="274"/>
      <c r="Z192" s="275"/>
      <c r="AA192" s="173">
        <f t="shared" si="86"/>
        <v>-498.28926905130538</v>
      </c>
      <c r="AB192" s="151">
        <f t="shared" si="87"/>
        <v>0.86158631415241516</v>
      </c>
      <c r="AC192" s="276">
        <f>AB208</f>
        <v>0.86733671999730633</v>
      </c>
    </row>
    <row r="193" spans="1:29" ht="15.75" customHeight="1">
      <c r="A193" s="267"/>
      <c r="B193" s="91" t="s">
        <v>110</v>
      </c>
      <c r="C193" s="262" t="s">
        <v>135</v>
      </c>
      <c r="D193" s="263"/>
      <c r="E193" s="92">
        <v>18.18</v>
      </c>
      <c r="F193" s="93">
        <v>1806</v>
      </c>
      <c r="G193" s="94">
        <f t="shared" si="88"/>
        <v>32833.08</v>
      </c>
      <c r="H193" s="95"/>
      <c r="I193" s="96">
        <v>3</v>
      </c>
      <c r="J193" s="97">
        <v>3600</v>
      </c>
      <c r="K193" s="98">
        <f t="shared" si="74"/>
        <v>1200</v>
      </c>
      <c r="L193" s="99">
        <v>3</v>
      </c>
      <c r="M193" s="97">
        <f t="shared" si="89"/>
        <v>3101.9083969465723</v>
      </c>
      <c r="N193" s="98">
        <f t="shared" si="82"/>
        <v>1033.9694656488575</v>
      </c>
      <c r="O193" s="100">
        <f t="shared" si="83"/>
        <v>0</v>
      </c>
      <c r="P193" s="101">
        <f t="shared" si="84"/>
        <v>-166.03053435114248</v>
      </c>
      <c r="Q193" s="102">
        <f t="shared" si="85"/>
        <v>0.86164122137404797</v>
      </c>
      <c r="R193" s="272"/>
      <c r="S193" s="1">
        <v>0.73337962962962966</v>
      </c>
      <c r="T193" s="2">
        <v>0.75763888888888886</v>
      </c>
      <c r="U193" s="103">
        <v>14.633333333333436</v>
      </c>
      <c r="V193" s="104">
        <v>34.933333333333252</v>
      </c>
      <c r="W193" s="105"/>
      <c r="X193" s="112"/>
      <c r="Y193" s="264"/>
      <c r="Z193" s="265"/>
      <c r="AA193" s="174">
        <f t="shared" si="86"/>
        <v>-498.09160305342766</v>
      </c>
      <c r="AB193" s="102">
        <f t="shared" si="87"/>
        <v>0.86164122137404786</v>
      </c>
      <c r="AC193" s="277"/>
    </row>
    <row r="194" spans="1:29" ht="15.75" customHeight="1">
      <c r="A194" s="267"/>
      <c r="B194" s="91" t="s">
        <v>110</v>
      </c>
      <c r="C194" s="262" t="s">
        <v>131</v>
      </c>
      <c r="D194" s="263"/>
      <c r="E194" s="92">
        <v>24.82</v>
      </c>
      <c r="F194" s="93">
        <v>2761</v>
      </c>
      <c r="G194" s="94">
        <f t="shared" si="88"/>
        <v>68528.02</v>
      </c>
      <c r="H194" s="95"/>
      <c r="I194" s="96">
        <v>4</v>
      </c>
      <c r="J194" s="97">
        <v>3300</v>
      </c>
      <c r="K194" s="98">
        <f t="shared" si="74"/>
        <v>825</v>
      </c>
      <c r="L194" s="99">
        <v>4</v>
      </c>
      <c r="M194" s="97">
        <f t="shared" si="89"/>
        <v>2903.7686240140242</v>
      </c>
      <c r="N194" s="98">
        <f t="shared" si="82"/>
        <v>725.94215600350606</v>
      </c>
      <c r="O194" s="100">
        <f t="shared" si="83"/>
        <v>0</v>
      </c>
      <c r="P194" s="101">
        <f t="shared" si="84"/>
        <v>-99.057843996493943</v>
      </c>
      <c r="Q194" s="102">
        <f t="shared" si="85"/>
        <v>0.87992988606485578</v>
      </c>
      <c r="R194" s="272"/>
      <c r="S194" s="1">
        <v>0.7680555555555556</v>
      </c>
      <c r="T194" s="2">
        <v>0.80767361111111113</v>
      </c>
      <c r="U194" s="103">
        <v>15.000000000000107</v>
      </c>
      <c r="V194" s="104">
        <v>57.049999999999969</v>
      </c>
      <c r="W194" s="105"/>
      <c r="X194" s="112"/>
      <c r="Y194" s="264"/>
      <c r="Z194" s="265"/>
      <c r="AA194" s="174">
        <f t="shared" si="86"/>
        <v>-396.23137598597577</v>
      </c>
      <c r="AB194" s="102">
        <f t="shared" si="87"/>
        <v>0.87992988606485578</v>
      </c>
      <c r="AC194" s="277"/>
    </row>
    <row r="195" spans="1:29" ht="15.75" customHeight="1">
      <c r="A195" s="267"/>
      <c r="B195" s="91" t="s">
        <v>110</v>
      </c>
      <c r="C195" s="262" t="s">
        <v>136</v>
      </c>
      <c r="D195" s="263"/>
      <c r="E195" s="92">
        <v>25.03</v>
      </c>
      <c r="F195" s="93">
        <v>2318</v>
      </c>
      <c r="G195" s="94">
        <f t="shared" si="88"/>
        <v>58019.54</v>
      </c>
      <c r="H195" s="95"/>
      <c r="I195" s="96">
        <v>4</v>
      </c>
      <c r="J195" s="97">
        <v>3300</v>
      </c>
      <c r="K195" s="98">
        <f t="shared" si="74"/>
        <v>825</v>
      </c>
      <c r="L195" s="99">
        <v>4</v>
      </c>
      <c r="M195" s="97">
        <f t="shared" si="89"/>
        <v>2906.5830721003158</v>
      </c>
      <c r="N195" s="98">
        <f t="shared" si="82"/>
        <v>726.64576802507895</v>
      </c>
      <c r="O195" s="100">
        <f t="shared" si="83"/>
        <v>0</v>
      </c>
      <c r="P195" s="101">
        <f t="shared" si="84"/>
        <v>-98.354231974921049</v>
      </c>
      <c r="Q195" s="102">
        <f t="shared" si="85"/>
        <v>0.88078274912130783</v>
      </c>
      <c r="R195" s="272"/>
      <c r="S195" s="1">
        <v>0.81815972222222222</v>
      </c>
      <c r="T195" s="2">
        <v>0.85138888888888886</v>
      </c>
      <c r="U195" s="103">
        <v>15.099999999999962</v>
      </c>
      <c r="V195" s="104">
        <v>47.849999999999966</v>
      </c>
      <c r="W195" s="105">
        <v>0.85138888888888886</v>
      </c>
      <c r="X195" s="106">
        <v>0.90277777777777757</v>
      </c>
      <c r="Y195" s="264"/>
      <c r="Z195" s="265"/>
      <c r="AA195" s="174">
        <f t="shared" si="86"/>
        <v>-393.4169278996842</v>
      </c>
      <c r="AB195" s="102">
        <f t="shared" si="87"/>
        <v>0.88078274912130783</v>
      </c>
      <c r="AC195" s="277"/>
    </row>
    <row r="196" spans="1:29" ht="15.75" customHeight="1">
      <c r="A196" s="267"/>
      <c r="B196" s="91" t="s">
        <v>110</v>
      </c>
      <c r="C196" s="262" t="s">
        <v>134</v>
      </c>
      <c r="D196" s="263"/>
      <c r="E196" s="92">
        <v>18.18</v>
      </c>
      <c r="F196" s="93">
        <v>2760</v>
      </c>
      <c r="G196" s="94">
        <f t="shared" si="88"/>
        <v>50176.799999999996</v>
      </c>
      <c r="H196" s="112"/>
      <c r="I196" s="96">
        <v>3</v>
      </c>
      <c r="J196" s="97">
        <v>3600</v>
      </c>
      <c r="K196" s="98">
        <f t="shared" si="74"/>
        <v>1200</v>
      </c>
      <c r="L196" s="113">
        <v>3</v>
      </c>
      <c r="M196" s="97">
        <f t="shared" si="89"/>
        <v>3100.1560062402318</v>
      </c>
      <c r="N196" s="98">
        <f t="shared" si="82"/>
        <v>1033.3853354134105</v>
      </c>
      <c r="O196" s="100">
        <f t="shared" si="83"/>
        <v>0</v>
      </c>
      <c r="P196" s="101">
        <f t="shared" si="84"/>
        <v>-166.61466458658947</v>
      </c>
      <c r="Q196" s="102">
        <f t="shared" si="85"/>
        <v>0.86115444617784209</v>
      </c>
      <c r="R196" s="272"/>
      <c r="S196" s="1">
        <v>0.90277777777777757</v>
      </c>
      <c r="T196" s="2">
        <v>0.93987268518518519</v>
      </c>
      <c r="U196" s="103">
        <v>73.999999999999744</v>
      </c>
      <c r="V196" s="104">
        <v>53.41666666666697</v>
      </c>
      <c r="W196" s="105"/>
      <c r="X196" s="106"/>
      <c r="Y196" s="264"/>
      <c r="Z196" s="265"/>
      <c r="AA196" s="174">
        <f t="shared" si="86"/>
        <v>-499.84399375976818</v>
      </c>
      <c r="AB196" s="102">
        <f t="shared" si="87"/>
        <v>0.8611544461778422</v>
      </c>
      <c r="AC196" s="277"/>
    </row>
    <row r="197" spans="1:29" ht="15.75" customHeight="1">
      <c r="A197" s="267"/>
      <c r="B197" s="91" t="s">
        <v>110</v>
      </c>
      <c r="C197" s="262" t="s">
        <v>132</v>
      </c>
      <c r="D197" s="263"/>
      <c r="E197" s="92">
        <v>14.28</v>
      </c>
      <c r="F197" s="93">
        <v>4637</v>
      </c>
      <c r="G197" s="114">
        <f t="shared" si="88"/>
        <v>66216.36</v>
      </c>
      <c r="H197" s="115"/>
      <c r="I197" s="96">
        <v>3</v>
      </c>
      <c r="J197" s="97">
        <v>3600</v>
      </c>
      <c r="K197" s="98">
        <f t="shared" si="74"/>
        <v>1200</v>
      </c>
      <c r="L197" s="99">
        <v>3</v>
      </c>
      <c r="M197" s="97">
        <f t="shared" si="89"/>
        <v>3099.9442896935948</v>
      </c>
      <c r="N197" s="98">
        <f t="shared" si="82"/>
        <v>1033.3147632311982</v>
      </c>
      <c r="O197" s="100">
        <f t="shared" si="83"/>
        <v>0</v>
      </c>
      <c r="P197" s="101">
        <f t="shared" si="84"/>
        <v>-166.68523676880181</v>
      </c>
      <c r="Q197" s="102">
        <f t="shared" si="85"/>
        <v>0.86109563602599848</v>
      </c>
      <c r="R197" s="272"/>
      <c r="S197" s="1">
        <v>0.95017361111111109</v>
      </c>
      <c r="T197" s="2">
        <v>1.0125</v>
      </c>
      <c r="U197" s="103">
        <v>14.833333333333307</v>
      </c>
      <c r="V197" s="104">
        <v>89.749999999999957</v>
      </c>
      <c r="W197" s="105"/>
      <c r="X197" s="3"/>
      <c r="Y197" s="264"/>
      <c r="Z197" s="265"/>
      <c r="AA197" s="174">
        <f t="shared" si="86"/>
        <v>-500.05571030640522</v>
      </c>
      <c r="AB197" s="102">
        <f t="shared" si="87"/>
        <v>0.86109563602599859</v>
      </c>
      <c r="AC197" s="277"/>
    </row>
    <row r="198" spans="1:29" ht="15.75" customHeight="1">
      <c r="A198" s="267"/>
      <c r="B198" s="91"/>
      <c r="C198" s="262"/>
      <c r="D198" s="263"/>
      <c r="E198" s="92"/>
      <c r="F198" s="93"/>
      <c r="G198" s="114"/>
      <c r="H198" s="118"/>
      <c r="I198" s="96"/>
      <c r="J198" s="97"/>
      <c r="K198" s="98"/>
      <c r="L198" s="113"/>
      <c r="M198" s="97"/>
      <c r="N198" s="98"/>
      <c r="O198" s="119"/>
      <c r="P198" s="120"/>
      <c r="Q198" s="121"/>
      <c r="R198" s="272"/>
      <c r="S198" s="1"/>
      <c r="T198" s="2"/>
      <c r="U198" s="103"/>
      <c r="V198" s="104"/>
      <c r="W198" s="105"/>
      <c r="X198" s="106"/>
      <c r="Y198" s="264"/>
      <c r="Z198" s="265"/>
      <c r="AA198" s="174"/>
      <c r="AB198" s="102"/>
      <c r="AC198" s="277"/>
    </row>
    <row r="199" spans="1:29" ht="15.75" customHeight="1">
      <c r="A199" s="267"/>
      <c r="B199" s="91"/>
      <c r="C199" s="262"/>
      <c r="D199" s="263"/>
      <c r="E199" s="92"/>
      <c r="F199" s="93"/>
      <c r="G199" s="114"/>
      <c r="H199" s="118"/>
      <c r="I199" s="96"/>
      <c r="J199" s="97"/>
      <c r="K199" s="98"/>
      <c r="L199" s="113"/>
      <c r="M199" s="97"/>
      <c r="N199" s="98"/>
      <c r="O199" s="119"/>
      <c r="P199" s="120"/>
      <c r="Q199" s="121"/>
      <c r="R199" s="272"/>
      <c r="S199" s="1"/>
      <c r="T199" s="2"/>
      <c r="U199" s="103"/>
      <c r="V199" s="104"/>
      <c r="W199" s="105"/>
      <c r="X199" s="106"/>
      <c r="Y199" s="264"/>
      <c r="Z199" s="265"/>
      <c r="AA199" s="174"/>
      <c r="AB199" s="102"/>
      <c r="AC199" s="277"/>
    </row>
    <row r="200" spans="1:29" ht="15.75" customHeight="1">
      <c r="A200" s="267"/>
      <c r="B200" s="91"/>
      <c r="C200" s="262"/>
      <c r="D200" s="263"/>
      <c r="E200" s="92"/>
      <c r="F200" s="93"/>
      <c r="G200" s="114"/>
      <c r="H200" s="118"/>
      <c r="I200" s="96"/>
      <c r="J200" s="97"/>
      <c r="K200" s="98"/>
      <c r="L200" s="113"/>
      <c r="M200" s="97"/>
      <c r="N200" s="98"/>
      <c r="O200" s="119"/>
      <c r="P200" s="120"/>
      <c r="Q200" s="121"/>
      <c r="R200" s="272"/>
      <c r="S200" s="1"/>
      <c r="T200" s="2"/>
      <c r="U200" s="103"/>
      <c r="V200" s="104"/>
      <c r="W200" s="122"/>
      <c r="X200" s="123"/>
      <c r="Y200" s="264"/>
      <c r="Z200" s="265"/>
      <c r="AA200" s="174"/>
      <c r="AB200" s="102"/>
      <c r="AC200" s="277"/>
    </row>
    <row r="201" spans="1:29" ht="15.75" customHeight="1">
      <c r="A201" s="267"/>
      <c r="B201" s="91"/>
      <c r="C201" s="262"/>
      <c r="D201" s="263"/>
      <c r="E201" s="92"/>
      <c r="F201" s="93"/>
      <c r="G201" s="114"/>
      <c r="H201" s="118"/>
      <c r="I201" s="96"/>
      <c r="J201" s="97"/>
      <c r="K201" s="98"/>
      <c r="L201" s="113"/>
      <c r="M201" s="97"/>
      <c r="N201" s="98"/>
      <c r="O201" s="119"/>
      <c r="P201" s="120"/>
      <c r="Q201" s="121"/>
      <c r="R201" s="272"/>
      <c r="S201" s="1"/>
      <c r="T201" s="2"/>
      <c r="U201" s="103"/>
      <c r="V201" s="104"/>
      <c r="W201" s="122"/>
      <c r="X201" s="123"/>
      <c r="Y201" s="264"/>
      <c r="Z201" s="265"/>
      <c r="AA201" s="174"/>
      <c r="AB201" s="102"/>
      <c r="AC201" s="277"/>
    </row>
    <row r="202" spans="1:29" ht="15.75" customHeight="1">
      <c r="A202" s="267"/>
      <c r="B202" s="91"/>
      <c r="C202" s="262"/>
      <c r="D202" s="263"/>
      <c r="E202" s="92"/>
      <c r="F202" s="93"/>
      <c r="G202" s="114"/>
      <c r="H202" s="118"/>
      <c r="I202" s="96"/>
      <c r="J202" s="97"/>
      <c r="K202" s="98"/>
      <c r="L202" s="113"/>
      <c r="M202" s="97"/>
      <c r="N202" s="98"/>
      <c r="O202" s="119"/>
      <c r="P202" s="120"/>
      <c r="Q202" s="121"/>
      <c r="R202" s="272"/>
      <c r="S202" s="1"/>
      <c r="T202" s="2"/>
      <c r="U202" s="103"/>
      <c r="V202" s="104"/>
      <c r="W202" s="122"/>
      <c r="X202" s="123"/>
      <c r="Y202" s="264"/>
      <c r="Z202" s="265"/>
      <c r="AA202" s="174"/>
      <c r="AB202" s="102"/>
      <c r="AC202" s="277"/>
    </row>
    <row r="203" spans="1:29" ht="15.75" customHeight="1">
      <c r="A203" s="267"/>
      <c r="B203" s="91"/>
      <c r="C203" s="262"/>
      <c r="D203" s="263"/>
      <c r="E203" s="92"/>
      <c r="F203" s="93"/>
      <c r="G203" s="114"/>
      <c r="H203" s="118"/>
      <c r="I203" s="96"/>
      <c r="J203" s="97"/>
      <c r="K203" s="98"/>
      <c r="L203" s="113"/>
      <c r="M203" s="97"/>
      <c r="N203" s="98"/>
      <c r="O203" s="119"/>
      <c r="P203" s="120"/>
      <c r="Q203" s="121"/>
      <c r="R203" s="272"/>
      <c r="S203" s="1"/>
      <c r="T203" s="2"/>
      <c r="U203" s="103"/>
      <c r="V203" s="104"/>
      <c r="W203" s="122"/>
      <c r="X203" s="123"/>
      <c r="Y203" s="264"/>
      <c r="Z203" s="265"/>
      <c r="AA203" s="174"/>
      <c r="AB203" s="102"/>
      <c r="AC203" s="277"/>
    </row>
    <row r="204" spans="1:29" ht="15.75" customHeight="1">
      <c r="A204" s="267"/>
      <c r="B204" s="91"/>
      <c r="C204" s="262"/>
      <c r="D204" s="263"/>
      <c r="E204" s="92"/>
      <c r="F204" s="93"/>
      <c r="G204" s="114"/>
      <c r="H204" s="118"/>
      <c r="I204" s="96"/>
      <c r="J204" s="97"/>
      <c r="K204" s="98"/>
      <c r="L204" s="113"/>
      <c r="M204" s="97"/>
      <c r="N204" s="98"/>
      <c r="O204" s="119"/>
      <c r="P204" s="120"/>
      <c r="Q204" s="121"/>
      <c r="R204" s="272"/>
      <c r="S204" s="1"/>
      <c r="T204" s="2"/>
      <c r="U204" s="103"/>
      <c r="V204" s="104"/>
      <c r="W204" s="122"/>
      <c r="X204" s="123"/>
      <c r="Y204" s="264"/>
      <c r="Z204" s="265"/>
      <c r="AA204" s="174"/>
      <c r="AB204" s="102"/>
      <c r="AC204" s="277"/>
    </row>
    <row r="205" spans="1:29" ht="15.75" customHeight="1">
      <c r="A205" s="267"/>
      <c r="B205" s="91"/>
      <c r="C205" s="262"/>
      <c r="D205" s="263"/>
      <c r="E205" s="92"/>
      <c r="F205" s="93"/>
      <c r="G205" s="114"/>
      <c r="H205" s="118"/>
      <c r="I205" s="96"/>
      <c r="J205" s="97"/>
      <c r="K205" s="98"/>
      <c r="L205" s="113"/>
      <c r="M205" s="97"/>
      <c r="N205" s="98"/>
      <c r="O205" s="119"/>
      <c r="P205" s="120"/>
      <c r="Q205" s="121"/>
      <c r="R205" s="272"/>
      <c r="S205" s="1"/>
      <c r="T205" s="2"/>
      <c r="U205" s="103"/>
      <c r="V205" s="104"/>
      <c r="W205" s="105"/>
      <c r="X205" s="106"/>
      <c r="Y205" s="264"/>
      <c r="Z205" s="265"/>
      <c r="AA205" s="174"/>
      <c r="AB205" s="102"/>
      <c r="AC205" s="277"/>
    </row>
    <row r="206" spans="1:29" ht="15.75" customHeight="1">
      <c r="A206" s="267"/>
      <c r="B206" s="91"/>
      <c r="C206" s="262"/>
      <c r="D206" s="263"/>
      <c r="E206" s="92"/>
      <c r="F206" s="93"/>
      <c r="G206" s="114"/>
      <c r="H206" s="118"/>
      <c r="I206" s="96"/>
      <c r="J206" s="97"/>
      <c r="K206" s="98"/>
      <c r="L206" s="113"/>
      <c r="M206" s="97"/>
      <c r="N206" s="98"/>
      <c r="O206" s="119"/>
      <c r="P206" s="120"/>
      <c r="Q206" s="121"/>
      <c r="R206" s="272"/>
      <c r="S206" s="1"/>
      <c r="T206" s="2"/>
      <c r="U206" s="103"/>
      <c r="V206" s="104"/>
      <c r="W206" s="122"/>
      <c r="X206" s="123"/>
      <c r="Y206" s="264"/>
      <c r="Z206" s="265"/>
      <c r="AA206" s="174"/>
      <c r="AB206" s="102"/>
      <c r="AC206" s="277"/>
    </row>
    <row r="207" spans="1:29" ht="15.75" customHeight="1">
      <c r="A207" s="267"/>
      <c r="B207" s="91"/>
      <c r="C207" s="262"/>
      <c r="D207" s="263"/>
      <c r="E207" s="171"/>
      <c r="F207" s="93"/>
      <c r="G207" s="127"/>
      <c r="H207" s="118"/>
      <c r="I207" s="96"/>
      <c r="J207" s="97"/>
      <c r="K207" s="98"/>
      <c r="L207" s="113"/>
      <c r="M207" s="97"/>
      <c r="N207" s="98"/>
      <c r="O207" s="119"/>
      <c r="P207" s="120"/>
      <c r="Q207" s="121"/>
      <c r="R207" s="272"/>
      <c r="S207" s="116"/>
      <c r="T207" s="117"/>
      <c r="U207" s="128"/>
      <c r="V207" s="129"/>
      <c r="W207" s="122"/>
      <c r="X207" s="123"/>
      <c r="Y207" s="264"/>
      <c r="Z207" s="265"/>
      <c r="AA207" s="175"/>
      <c r="AB207" s="121"/>
      <c r="AC207" s="277"/>
    </row>
    <row r="208" spans="1:29" ht="15.75" customHeight="1" thickBot="1">
      <c r="A208" s="268"/>
      <c r="B208" s="132" t="s">
        <v>106</v>
      </c>
      <c r="C208" s="259"/>
      <c r="D208" s="259"/>
      <c r="E208" s="133"/>
      <c r="F208" s="134"/>
      <c r="G208" s="135"/>
      <c r="H208" s="90"/>
      <c r="I208" s="136">
        <f t="shared" ref="I208:J208" si="90">AVERAGE(I192:I207)</f>
        <v>3.3333333333333335</v>
      </c>
      <c r="J208" s="137">
        <f t="shared" si="90"/>
        <v>3500</v>
      </c>
      <c r="K208" s="138">
        <f t="shared" ref="K208" si="91">J208/I208</f>
        <v>1050</v>
      </c>
      <c r="L208" s="136">
        <f t="shared" ref="L208:M208" si="92">AVERAGE(L192:L207)</f>
        <v>3.3333333333333335</v>
      </c>
      <c r="M208" s="137">
        <f t="shared" si="92"/>
        <v>3035.6785199905721</v>
      </c>
      <c r="N208" s="138">
        <f>M208/L208</f>
        <v>910.70355599717163</v>
      </c>
      <c r="O208" s="139">
        <f>L208-I208</f>
        <v>0</v>
      </c>
      <c r="P208" s="140">
        <f>N208-K208</f>
        <v>-139.29644400282837</v>
      </c>
      <c r="Q208" s="141">
        <f>N208/K208</f>
        <v>0.86733671999730633</v>
      </c>
      <c r="R208" s="273"/>
      <c r="S208" s="142">
        <f>S192</f>
        <v>0.70833333333333337</v>
      </c>
      <c r="T208" s="143">
        <f>INDEX(T192:T207,COUNTA(T192:T207))</f>
        <v>1.0125</v>
      </c>
      <c r="U208" s="144"/>
      <c r="V208" s="155"/>
      <c r="W208" s="134"/>
      <c r="X208" s="138"/>
      <c r="Y208" s="260"/>
      <c r="Z208" s="261"/>
      <c r="AA208" s="176">
        <f>M208-J208</f>
        <v>-464.32148000942789</v>
      </c>
      <c r="AB208" s="141">
        <f>M208/J208</f>
        <v>0.86733671999730633</v>
      </c>
      <c r="AC208" s="278"/>
    </row>
    <row r="210" spans="25:26">
      <c r="Y210" s="258" t="s">
        <v>138</v>
      </c>
      <c r="Z210" s="258"/>
    </row>
    <row r="211" spans="25:26">
      <c r="Y211" s="258" t="s">
        <v>139</v>
      </c>
      <c r="Z211" s="258"/>
    </row>
    <row r="212" spans="25:26">
      <c r="Y212" s="258" t="s">
        <v>140</v>
      </c>
      <c r="Z212" s="258"/>
    </row>
    <row r="213" spans="25:26">
      <c r="Y213" s="258" t="s">
        <v>141</v>
      </c>
      <c r="Z213" s="258"/>
    </row>
    <row r="214" spans="25:26">
      <c r="Y214" s="258" t="s">
        <v>142</v>
      </c>
      <c r="Z214" s="258"/>
    </row>
    <row r="215" spans="25:26">
      <c r="Y215" s="258" t="s">
        <v>143</v>
      </c>
      <c r="Z215" s="258"/>
    </row>
    <row r="216" spans="25:26">
      <c r="Y216" s="258" t="s">
        <v>144</v>
      </c>
      <c r="Z216" s="258"/>
    </row>
    <row r="217" spans="25:26">
      <c r="Y217" s="258" t="s">
        <v>145</v>
      </c>
      <c r="Z217" s="258"/>
    </row>
    <row r="218" spans="25:26">
      <c r="Y218" s="258" t="s">
        <v>146</v>
      </c>
      <c r="Z218" s="258"/>
    </row>
    <row r="219" spans="25:26">
      <c r="Y219" s="258" t="s">
        <v>147</v>
      </c>
      <c r="Z219" s="258"/>
    </row>
    <row r="220" spans="25:26">
      <c r="Y220" s="258" t="s">
        <v>148</v>
      </c>
      <c r="Z220" s="258"/>
    </row>
    <row r="221" spans="25:26">
      <c r="Y221" s="258" t="s">
        <v>149</v>
      </c>
      <c r="Z221" s="258"/>
    </row>
    <row r="222" spans="25:26">
      <c r="Y222" s="258" t="s">
        <v>150</v>
      </c>
      <c r="Z222" s="258"/>
    </row>
  </sheetData>
  <dataConsolidate/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08">
    <cfRule type="cellIs" dxfId="53" priority="1" operator="greaterThan">
      <formula>0</formula>
    </cfRule>
  </conditionalFormatting>
  <conditionalFormatting sqref="P5:P208 AA5:AA208">
    <cfRule type="cellIs" dxfId="52" priority="4" operator="lessThan">
      <formula>0</formula>
    </cfRule>
  </conditionalFormatting>
  <conditionalFormatting sqref="Q5:Q208 AB5:AB208">
    <cfRule type="cellIs" dxfId="51" priority="2" operator="greaterThan">
      <formula>1</formula>
    </cfRule>
    <cfRule type="cellIs" dxfId="50" priority="3" operator="lessThan">
      <formula>0.8</formula>
    </cfRule>
  </conditionalFormatting>
  <conditionalFormatting sqref="AC5:AC23 R5:R208 AC124:AC129">
    <cfRule type="cellIs" dxfId="49" priority="5" operator="lessThan">
      <formula>0.8</formula>
    </cfRule>
  </conditionalFormatting>
  <conditionalFormatting sqref="AC29:AC37">
    <cfRule type="cellIs" dxfId="48" priority="15" operator="lessThan">
      <formula>0.8</formula>
    </cfRule>
  </conditionalFormatting>
  <conditionalFormatting sqref="AC39:AC44">
    <cfRule type="cellIs" dxfId="47" priority="14" operator="lessThan">
      <formula>0.8</formula>
    </cfRule>
  </conditionalFormatting>
  <conditionalFormatting sqref="AC56:AC61">
    <cfRule type="cellIs" dxfId="46" priority="8" operator="lessThan">
      <formula>0.8</formula>
    </cfRule>
  </conditionalFormatting>
  <conditionalFormatting sqref="AC73">
    <cfRule type="cellIs" dxfId="45" priority="13" operator="lessThan">
      <formula>0.8</formula>
    </cfRule>
  </conditionalFormatting>
  <conditionalFormatting sqref="AC90">
    <cfRule type="cellIs" dxfId="44" priority="7" operator="lessThan">
      <formula>0.8</formula>
    </cfRule>
  </conditionalFormatting>
  <conditionalFormatting sqref="AC107:AC112">
    <cfRule type="cellIs" dxfId="43" priority="6" operator="lessThan">
      <formula>0.8</formula>
    </cfRule>
  </conditionalFormatting>
  <conditionalFormatting sqref="AC141">
    <cfRule type="cellIs" dxfId="42" priority="12" operator="lessThan">
      <formula>0.8</formula>
    </cfRule>
  </conditionalFormatting>
  <conditionalFormatting sqref="AC158">
    <cfRule type="cellIs" dxfId="41" priority="11" operator="lessThan">
      <formula>0.8</formula>
    </cfRule>
  </conditionalFormatting>
  <conditionalFormatting sqref="AC175">
    <cfRule type="cellIs" dxfId="40" priority="10" operator="lessThan">
      <formula>0.8</formula>
    </cfRule>
  </conditionalFormatting>
  <conditionalFormatting sqref="AC192:AC197">
    <cfRule type="cellIs" dxfId="39" priority="9" operator="lessThan">
      <formula>0.8</formula>
    </cfRule>
  </conditionalFormatting>
  <dataValidations count="1">
    <dataValidation type="list" allowBlank="1" showInputMessage="1" showErrorMessage="1" sqref="Y5:Z208" xr:uid="{0E92C349-FF26-49D1-BF94-694C738405F8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B85B-C1EC-4134-AC27-875C4B2013EA}">
  <sheetPr codeName="工作表9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AD25" sqref="AD25"/>
      <selection pane="bottomLeft" activeCell="AD25" sqref="AD25"/>
    </sheetView>
  </sheetViews>
  <sheetFormatPr defaultColWidth="7.109375" defaultRowHeight="15.75"/>
  <cols>
    <col min="1" max="1" width="13.44140625" style="80" customWidth="1"/>
    <col min="2" max="2" width="10.77734375" style="149" bestFit="1" customWidth="1"/>
    <col min="3" max="3" width="9.44140625" style="80" customWidth="1"/>
    <col min="4" max="4" width="14.77734375" style="80" customWidth="1"/>
    <col min="5" max="5" width="9.44140625" style="80" customWidth="1"/>
    <col min="6" max="6" width="14.77734375" style="80" customWidth="1"/>
    <col min="7" max="7" width="12.6640625" style="80" bestFit="1" customWidth="1"/>
    <col min="8" max="8" width="7.109375" style="80" customWidth="1"/>
    <col min="9" max="9" width="5.21875" style="80" customWidth="1"/>
    <col min="10" max="11" width="9.44140625" style="80" customWidth="1"/>
    <col min="12" max="12" width="5.21875" style="80" customWidth="1"/>
    <col min="13" max="14" width="9.44140625" style="80" customWidth="1"/>
    <col min="15" max="15" width="5.21875" style="80" customWidth="1"/>
    <col min="16" max="17" width="9.44140625" style="80" customWidth="1"/>
    <col min="18" max="18" width="7.5546875" style="149" customWidth="1"/>
    <col min="19" max="19" width="6.77734375" style="80" customWidth="1"/>
    <col min="20" max="20" width="6.77734375" style="80" bestFit="1" customWidth="1"/>
    <col min="21" max="21" width="7.6640625" style="80" customWidth="1"/>
    <col min="22" max="22" width="7.6640625" style="177" customWidth="1"/>
    <col min="23" max="24" width="5.88671875" style="80" customWidth="1"/>
    <col min="25" max="26" width="14.5546875" style="80" customWidth="1"/>
    <col min="27" max="27" width="11.6640625" style="80" bestFit="1" customWidth="1"/>
    <col min="28" max="28" width="9.21875" style="80" customWidth="1"/>
    <col min="29" max="29" width="8.33203125" style="80" customWidth="1"/>
    <col min="30" max="30" width="7.109375" style="80"/>
    <col min="31" max="31" width="21.88671875" style="80" bestFit="1" customWidth="1"/>
    <col min="32" max="16384" width="7.109375" style="80"/>
  </cols>
  <sheetData>
    <row r="1" spans="1:29" ht="26.25" customHeight="1">
      <c r="A1" s="72" t="s">
        <v>71</v>
      </c>
      <c r="B1" s="73"/>
      <c r="C1" s="74" t="s">
        <v>72</v>
      </c>
      <c r="D1" s="75">
        <f>SUM(F5:F157)</f>
        <v>76092</v>
      </c>
      <c r="E1" s="76" t="s">
        <v>3</v>
      </c>
      <c r="F1" s="77">
        <f>SUM(G5:G157)</f>
        <v>3654053.0899999994</v>
      </c>
      <c r="G1" s="78" t="s">
        <v>73</v>
      </c>
      <c r="H1" s="79">
        <f>L21+L38+L55+L72+L89+L106+L123+L140+L157</f>
        <v>167.70476190476191</v>
      </c>
      <c r="I1" s="329" t="s">
        <v>74</v>
      </c>
      <c r="J1" s="330"/>
      <c r="K1" s="331"/>
      <c r="L1" s="335" t="s">
        <v>75</v>
      </c>
      <c r="M1" s="336"/>
      <c r="N1" s="337"/>
      <c r="O1" s="330" t="s">
        <v>76</v>
      </c>
      <c r="P1" s="330"/>
      <c r="Q1" s="330"/>
      <c r="R1" s="341"/>
      <c r="S1" s="329" t="s">
        <v>77</v>
      </c>
      <c r="T1" s="330"/>
      <c r="U1" s="330"/>
      <c r="V1" s="330"/>
      <c r="W1" s="330"/>
      <c r="X1" s="341"/>
      <c r="Y1" s="330" t="s">
        <v>78</v>
      </c>
      <c r="Z1" s="330"/>
      <c r="AA1" s="329" t="s">
        <v>79</v>
      </c>
      <c r="AB1" s="344"/>
      <c r="AC1" s="345"/>
    </row>
    <row r="2" spans="1:29" ht="26.25" customHeight="1" thickBot="1">
      <c r="A2" s="322">
        <v>45962</v>
      </c>
      <c r="B2" s="323"/>
      <c r="C2" s="81" t="s">
        <v>34</v>
      </c>
      <c r="D2" s="82">
        <f>AVERAGE(N21,N38,N55,N72,N89,N106,N123,N140,N157)</f>
        <v>154.88329293410109</v>
      </c>
      <c r="E2" s="82" t="s">
        <v>80</v>
      </c>
      <c r="F2" s="83">
        <f>F1/D1</f>
        <v>48.021514613888442</v>
      </c>
      <c r="G2" s="84" t="s">
        <v>81</v>
      </c>
      <c r="H2" s="85">
        <f>COUNT(H5:H157)</f>
        <v>0</v>
      </c>
      <c r="I2" s="332"/>
      <c r="J2" s="333"/>
      <c r="K2" s="334"/>
      <c r="L2" s="338"/>
      <c r="M2" s="339"/>
      <c r="N2" s="340"/>
      <c r="O2" s="339"/>
      <c r="P2" s="339"/>
      <c r="Q2" s="339"/>
      <c r="R2" s="342"/>
      <c r="S2" s="343"/>
      <c r="T2" s="339"/>
      <c r="U2" s="339"/>
      <c r="V2" s="339"/>
      <c r="W2" s="339"/>
      <c r="X2" s="342"/>
      <c r="Y2" s="339"/>
      <c r="Z2" s="339"/>
      <c r="AA2" s="346"/>
      <c r="AB2" s="347"/>
      <c r="AC2" s="348"/>
    </row>
    <row r="3" spans="1:29" ht="23.25" customHeight="1">
      <c r="A3" s="324" t="s">
        <v>82</v>
      </c>
      <c r="B3" s="326" t="s">
        <v>83</v>
      </c>
      <c r="C3" s="294" t="s">
        <v>84</v>
      </c>
      <c r="D3" s="294"/>
      <c r="E3" s="316" t="s">
        <v>85</v>
      </c>
      <c r="F3" s="294" t="s">
        <v>86</v>
      </c>
      <c r="G3" s="316" t="s">
        <v>87</v>
      </c>
      <c r="H3" s="318" t="s">
        <v>88</v>
      </c>
      <c r="I3" s="308" t="s">
        <v>89</v>
      </c>
      <c r="J3" s="304" t="s">
        <v>90</v>
      </c>
      <c r="K3" s="306" t="s">
        <v>34</v>
      </c>
      <c r="L3" s="320" t="s">
        <v>89</v>
      </c>
      <c r="M3" s="304" t="s">
        <v>90</v>
      </c>
      <c r="N3" s="306" t="s">
        <v>34</v>
      </c>
      <c r="O3" s="308" t="s">
        <v>89</v>
      </c>
      <c r="P3" s="310" t="s">
        <v>34</v>
      </c>
      <c r="Q3" s="312" t="s">
        <v>91</v>
      </c>
      <c r="R3" s="314" t="s">
        <v>92</v>
      </c>
      <c r="S3" s="293" t="s">
        <v>93</v>
      </c>
      <c r="T3" s="294"/>
      <c r="U3" s="295" t="s">
        <v>94</v>
      </c>
      <c r="V3" s="295" t="s">
        <v>95</v>
      </c>
      <c r="W3" s="294" t="s">
        <v>96</v>
      </c>
      <c r="X3" s="297"/>
      <c r="Y3" s="298" t="s">
        <v>97</v>
      </c>
      <c r="Z3" s="299"/>
      <c r="AA3" s="302" t="s">
        <v>90</v>
      </c>
      <c r="AB3" s="285" t="s">
        <v>91</v>
      </c>
      <c r="AC3" s="287" t="s">
        <v>98</v>
      </c>
    </row>
    <row r="4" spans="1:29" ht="17.25" customHeight="1" thickBot="1">
      <c r="A4" s="325"/>
      <c r="B4" s="327"/>
      <c r="C4" s="328"/>
      <c r="D4" s="328"/>
      <c r="E4" s="317"/>
      <c r="F4" s="328"/>
      <c r="G4" s="317"/>
      <c r="H4" s="319"/>
      <c r="I4" s="309"/>
      <c r="J4" s="305"/>
      <c r="K4" s="307"/>
      <c r="L4" s="321"/>
      <c r="M4" s="305"/>
      <c r="N4" s="307"/>
      <c r="O4" s="309"/>
      <c r="P4" s="311"/>
      <c r="Q4" s="313"/>
      <c r="R4" s="315"/>
      <c r="S4" s="89" t="s">
        <v>99</v>
      </c>
      <c r="T4" s="88" t="s">
        <v>100</v>
      </c>
      <c r="U4" s="296"/>
      <c r="V4" s="296"/>
      <c r="W4" s="88" t="s">
        <v>101</v>
      </c>
      <c r="X4" s="90" t="s">
        <v>102</v>
      </c>
      <c r="Y4" s="300"/>
      <c r="Z4" s="301"/>
      <c r="AA4" s="303"/>
      <c r="AB4" s="286"/>
      <c r="AC4" s="288"/>
    </row>
    <row r="5" spans="1:29" ht="15.75" customHeight="1">
      <c r="A5" s="279" t="s">
        <v>103</v>
      </c>
      <c r="B5" s="107" t="s">
        <v>151</v>
      </c>
      <c r="C5" s="352" t="s">
        <v>152</v>
      </c>
      <c r="D5" s="353"/>
      <c r="E5" s="157">
        <v>19.7</v>
      </c>
      <c r="F5" s="86">
        <v>3231</v>
      </c>
      <c r="G5" s="158">
        <f t="shared" ref="G5:G6" si="0">E5*F5</f>
        <v>63650.7</v>
      </c>
      <c r="H5" s="159"/>
      <c r="I5" s="160">
        <v>13</v>
      </c>
      <c r="J5" s="161">
        <v>1200</v>
      </c>
      <c r="K5" s="162">
        <f>J5/I5</f>
        <v>92.307692307692307</v>
      </c>
      <c r="L5" s="163">
        <v>13</v>
      </c>
      <c r="M5" s="161">
        <f>F5/V5*60</f>
        <v>1077.399036680252</v>
      </c>
      <c r="N5" s="162">
        <f>M5/L5</f>
        <v>82.876848975404002</v>
      </c>
      <c r="O5" s="178">
        <f>L5-I5</f>
        <v>0</v>
      </c>
      <c r="P5" s="179">
        <f>N5-K5</f>
        <v>-9.4308433322883047</v>
      </c>
      <c r="Q5" s="131">
        <f>N5/K5</f>
        <v>0.89783253056687673</v>
      </c>
      <c r="R5" s="272">
        <f>Q21</f>
        <v>0.88999923126427705</v>
      </c>
      <c r="S5" s="166">
        <v>0.25004629629629632</v>
      </c>
      <c r="T5" s="167">
        <v>0.375</v>
      </c>
      <c r="U5" s="168"/>
      <c r="V5" s="169">
        <v>179.93333333333331</v>
      </c>
      <c r="W5" s="86"/>
      <c r="X5" s="87"/>
      <c r="Y5" s="274"/>
      <c r="Z5" s="275"/>
      <c r="AA5" s="108">
        <f>M5-J5</f>
        <v>-122.60096331974796</v>
      </c>
      <c r="AB5" s="109">
        <f>M5/J5</f>
        <v>0.89783253056687673</v>
      </c>
      <c r="AC5" s="289">
        <f>AB21</f>
        <v>0.88999923126427705</v>
      </c>
    </row>
    <row r="6" spans="1:29" ht="15.75" customHeight="1">
      <c r="A6" s="280"/>
      <c r="B6" s="91" t="s">
        <v>153</v>
      </c>
      <c r="C6" s="283" t="s">
        <v>154</v>
      </c>
      <c r="D6" s="284"/>
      <c r="E6" s="92">
        <v>29.97</v>
      </c>
      <c r="F6" s="93">
        <v>2158</v>
      </c>
      <c r="G6" s="94">
        <f t="shared" si="0"/>
        <v>64675.259999999995</v>
      </c>
      <c r="H6" s="95"/>
      <c r="I6" s="96">
        <v>20</v>
      </c>
      <c r="J6" s="97">
        <v>2600</v>
      </c>
      <c r="K6" s="98">
        <f t="shared" ref="K6" si="1">J6/I6</f>
        <v>130</v>
      </c>
      <c r="L6" s="99">
        <v>20</v>
      </c>
      <c r="M6" s="97">
        <f>F6/V6*60</f>
        <v>2304.5980421240006</v>
      </c>
      <c r="N6" s="98">
        <f>M6/L6</f>
        <v>115.22990210620003</v>
      </c>
      <c r="O6" s="100">
        <f>L6-I6</f>
        <v>0</v>
      </c>
      <c r="P6" s="101">
        <f>N6-K6</f>
        <v>-14.770097893799971</v>
      </c>
      <c r="Q6" s="102">
        <f>N6/K6</f>
        <v>0.8863838623553848</v>
      </c>
      <c r="R6" s="272"/>
      <c r="S6" s="1">
        <v>0.43541666666666667</v>
      </c>
      <c r="T6" s="2">
        <v>0.47443287037037035</v>
      </c>
      <c r="U6" s="103">
        <v>5.9999999999999787</v>
      </c>
      <c r="V6" s="104">
        <v>56.183333333333294</v>
      </c>
      <c r="W6" s="2"/>
      <c r="X6" s="106"/>
      <c r="Y6" s="264"/>
      <c r="Z6" s="265"/>
      <c r="AA6" s="110">
        <f>M6-J6</f>
        <v>-295.40195787599941</v>
      </c>
      <c r="AB6" s="111">
        <f>M6/J6</f>
        <v>0.8863838623553848</v>
      </c>
      <c r="AC6" s="290"/>
    </row>
    <row r="7" spans="1:29" ht="15.75" customHeight="1">
      <c r="A7" s="280"/>
      <c r="B7" s="91"/>
      <c r="C7" s="283"/>
      <c r="D7" s="284"/>
      <c r="E7" s="92"/>
      <c r="F7" s="93"/>
      <c r="G7" s="94"/>
      <c r="H7" s="95"/>
      <c r="I7" s="96"/>
      <c r="J7" s="97"/>
      <c r="K7" s="98"/>
      <c r="L7" s="99"/>
      <c r="M7" s="97"/>
      <c r="N7" s="98"/>
      <c r="O7" s="100"/>
      <c r="P7" s="101"/>
      <c r="Q7" s="102"/>
      <c r="R7" s="272"/>
      <c r="S7" s="1"/>
      <c r="T7" s="2"/>
      <c r="U7" s="103"/>
      <c r="V7" s="104"/>
      <c r="W7" s="105"/>
      <c r="X7" s="106"/>
      <c r="Y7" s="264"/>
      <c r="Z7" s="265"/>
      <c r="AA7" s="110"/>
      <c r="AB7" s="111"/>
      <c r="AC7" s="290"/>
    </row>
    <row r="8" spans="1:29" ht="15.75" customHeight="1">
      <c r="A8" s="280"/>
      <c r="B8" s="91"/>
      <c r="C8" s="283"/>
      <c r="D8" s="284"/>
      <c r="E8" s="92"/>
      <c r="F8" s="93"/>
      <c r="G8" s="94"/>
      <c r="H8" s="95"/>
      <c r="I8" s="96"/>
      <c r="J8" s="97"/>
      <c r="K8" s="98"/>
      <c r="L8" s="99"/>
      <c r="M8" s="97"/>
      <c r="N8" s="98"/>
      <c r="O8" s="100"/>
      <c r="P8" s="101"/>
      <c r="Q8" s="102"/>
      <c r="R8" s="272"/>
      <c r="S8" s="116"/>
      <c r="T8" s="117"/>
      <c r="U8" s="103"/>
      <c r="V8" s="104"/>
      <c r="W8" s="105"/>
      <c r="X8" s="3"/>
      <c r="Y8" s="264"/>
      <c r="Z8" s="265"/>
      <c r="AA8" s="110"/>
      <c r="AB8" s="111"/>
      <c r="AC8" s="290"/>
    </row>
    <row r="9" spans="1:29" ht="15.75" customHeight="1">
      <c r="A9" s="281"/>
      <c r="B9" s="91"/>
      <c r="C9" s="283"/>
      <c r="D9" s="284"/>
      <c r="E9" s="92"/>
      <c r="F9" s="93"/>
      <c r="G9" s="94"/>
      <c r="H9" s="112"/>
      <c r="I9" s="96"/>
      <c r="J9" s="97"/>
      <c r="K9" s="98"/>
      <c r="L9" s="113"/>
      <c r="M9" s="97"/>
      <c r="N9" s="98"/>
      <c r="O9" s="100"/>
      <c r="P9" s="101"/>
      <c r="Q9" s="102"/>
      <c r="R9" s="272"/>
      <c r="S9" s="116"/>
      <c r="T9" s="117"/>
      <c r="U9" s="103"/>
      <c r="V9" s="104"/>
      <c r="W9" s="105"/>
      <c r="X9" s="106"/>
      <c r="Y9" s="264"/>
      <c r="Z9" s="265"/>
      <c r="AA9" s="110"/>
      <c r="AB9" s="111"/>
      <c r="AC9" s="290"/>
    </row>
    <row r="10" spans="1:29" ht="15.75" customHeight="1">
      <c r="A10" s="281"/>
      <c r="B10" s="91"/>
      <c r="C10" s="283"/>
      <c r="D10" s="284"/>
      <c r="E10" s="92"/>
      <c r="F10" s="93"/>
      <c r="G10" s="114"/>
      <c r="H10" s="115"/>
      <c r="I10" s="96"/>
      <c r="J10" s="97"/>
      <c r="K10" s="98"/>
      <c r="L10" s="99"/>
      <c r="M10" s="97"/>
      <c r="N10" s="98"/>
      <c r="O10" s="100"/>
      <c r="P10" s="101"/>
      <c r="Q10" s="102"/>
      <c r="R10" s="272"/>
      <c r="S10" s="116"/>
      <c r="T10" s="117"/>
      <c r="U10" s="103"/>
      <c r="V10" s="104"/>
      <c r="W10" s="105"/>
      <c r="X10" s="106"/>
      <c r="Y10" s="264"/>
      <c r="Z10" s="265"/>
      <c r="AA10" s="110"/>
      <c r="AB10" s="111"/>
      <c r="AC10" s="290"/>
    </row>
    <row r="11" spans="1:29" ht="15.75" customHeight="1">
      <c r="A11" s="281"/>
      <c r="B11" s="91"/>
      <c r="C11" s="283"/>
      <c r="D11" s="284"/>
      <c r="E11" s="92"/>
      <c r="F11" s="93"/>
      <c r="G11" s="114"/>
      <c r="H11" s="118"/>
      <c r="I11" s="96"/>
      <c r="J11" s="97"/>
      <c r="K11" s="98"/>
      <c r="L11" s="113"/>
      <c r="M11" s="97"/>
      <c r="N11" s="98"/>
      <c r="O11" s="119"/>
      <c r="P11" s="120"/>
      <c r="Q11" s="121"/>
      <c r="R11" s="272"/>
      <c r="S11" s="116"/>
      <c r="T11" s="117"/>
      <c r="U11" s="103"/>
      <c r="V11" s="104"/>
      <c r="W11" s="105"/>
      <c r="X11" s="106"/>
      <c r="Y11" s="264"/>
      <c r="Z11" s="265"/>
      <c r="AA11" s="110"/>
      <c r="AB11" s="111"/>
      <c r="AC11" s="290"/>
    </row>
    <row r="12" spans="1:29" ht="15.75" customHeight="1">
      <c r="A12" s="281"/>
      <c r="B12" s="91"/>
      <c r="C12" s="283"/>
      <c r="D12" s="284"/>
      <c r="E12" s="92"/>
      <c r="F12" s="93"/>
      <c r="G12" s="114"/>
      <c r="H12" s="118"/>
      <c r="I12" s="96"/>
      <c r="J12" s="97"/>
      <c r="K12" s="98"/>
      <c r="L12" s="113"/>
      <c r="M12" s="97"/>
      <c r="N12" s="98"/>
      <c r="O12" s="119"/>
      <c r="P12" s="120"/>
      <c r="Q12" s="121"/>
      <c r="R12" s="272"/>
      <c r="S12" s="116"/>
      <c r="T12" s="117"/>
      <c r="U12" s="103"/>
      <c r="V12" s="104"/>
      <c r="W12" s="105"/>
      <c r="X12" s="106"/>
      <c r="Y12" s="264"/>
      <c r="Z12" s="265"/>
      <c r="AA12" s="110"/>
      <c r="AB12" s="111"/>
      <c r="AC12" s="290"/>
    </row>
    <row r="13" spans="1:29" ht="15.75" customHeight="1">
      <c r="A13" s="281"/>
      <c r="B13" s="91"/>
      <c r="C13" s="283"/>
      <c r="D13" s="284"/>
      <c r="E13" s="92"/>
      <c r="F13" s="93"/>
      <c r="G13" s="114"/>
      <c r="H13" s="118"/>
      <c r="I13" s="96"/>
      <c r="J13" s="97"/>
      <c r="K13" s="98"/>
      <c r="L13" s="113"/>
      <c r="M13" s="97"/>
      <c r="N13" s="98"/>
      <c r="O13" s="119"/>
      <c r="P13" s="120"/>
      <c r="Q13" s="121"/>
      <c r="R13" s="272"/>
      <c r="S13" s="116"/>
      <c r="T13" s="117"/>
      <c r="U13" s="103"/>
      <c r="V13" s="104"/>
      <c r="W13" s="105"/>
      <c r="X13" s="106"/>
      <c r="Y13" s="264"/>
      <c r="Z13" s="265"/>
      <c r="AA13" s="110"/>
      <c r="AB13" s="111"/>
      <c r="AC13" s="290"/>
    </row>
    <row r="14" spans="1:29" ht="15.75" customHeight="1">
      <c r="A14" s="281"/>
      <c r="B14" s="91"/>
      <c r="C14" s="283"/>
      <c r="D14" s="284"/>
      <c r="E14" s="92"/>
      <c r="F14" s="93"/>
      <c r="G14" s="114"/>
      <c r="H14" s="118"/>
      <c r="I14" s="96"/>
      <c r="J14" s="97"/>
      <c r="K14" s="98"/>
      <c r="L14" s="113"/>
      <c r="M14" s="97"/>
      <c r="N14" s="98"/>
      <c r="O14" s="119"/>
      <c r="P14" s="120"/>
      <c r="Q14" s="121"/>
      <c r="R14" s="272"/>
      <c r="S14" s="116"/>
      <c r="T14" s="117"/>
      <c r="U14" s="103"/>
      <c r="V14" s="104"/>
      <c r="W14" s="105"/>
      <c r="X14" s="106"/>
      <c r="Y14" s="264"/>
      <c r="Z14" s="265"/>
      <c r="AA14" s="110"/>
      <c r="AB14" s="111"/>
      <c r="AC14" s="290"/>
    </row>
    <row r="15" spans="1:29" ht="15.75" customHeight="1">
      <c r="A15" s="281"/>
      <c r="B15" s="91"/>
      <c r="C15" s="283"/>
      <c r="D15" s="284"/>
      <c r="E15" s="92"/>
      <c r="F15" s="93"/>
      <c r="G15" s="114"/>
      <c r="H15" s="118"/>
      <c r="I15" s="96"/>
      <c r="J15" s="97"/>
      <c r="K15" s="98"/>
      <c r="L15" s="113"/>
      <c r="M15" s="97"/>
      <c r="N15" s="98"/>
      <c r="O15" s="119"/>
      <c r="P15" s="120"/>
      <c r="Q15" s="121"/>
      <c r="R15" s="272"/>
      <c r="S15" s="116"/>
      <c r="T15" s="117"/>
      <c r="U15" s="103"/>
      <c r="V15" s="104"/>
      <c r="W15" s="105"/>
      <c r="X15" s="106"/>
      <c r="Y15" s="264"/>
      <c r="Z15" s="265"/>
      <c r="AA15" s="110"/>
      <c r="AB15" s="111"/>
      <c r="AC15" s="290"/>
    </row>
    <row r="16" spans="1:29" ht="15.75" customHeight="1">
      <c r="A16" s="281"/>
      <c r="B16" s="91"/>
      <c r="C16" s="283"/>
      <c r="D16" s="284"/>
      <c r="E16" s="92"/>
      <c r="F16" s="93"/>
      <c r="G16" s="114"/>
      <c r="H16" s="118"/>
      <c r="I16" s="96"/>
      <c r="J16" s="97"/>
      <c r="K16" s="98"/>
      <c r="L16" s="113"/>
      <c r="M16" s="97"/>
      <c r="N16" s="98"/>
      <c r="O16" s="119"/>
      <c r="P16" s="120"/>
      <c r="Q16" s="121"/>
      <c r="R16" s="272"/>
      <c r="S16" s="116"/>
      <c r="T16" s="117"/>
      <c r="U16" s="103"/>
      <c r="V16" s="104"/>
      <c r="W16" s="105"/>
      <c r="X16" s="106"/>
      <c r="Y16" s="264"/>
      <c r="Z16" s="265"/>
      <c r="AA16" s="110"/>
      <c r="AB16" s="111"/>
      <c r="AC16" s="290"/>
    </row>
    <row r="17" spans="1:29" ht="15.75" customHeight="1">
      <c r="A17" s="281"/>
      <c r="B17" s="91"/>
      <c r="C17" s="283"/>
      <c r="D17" s="284"/>
      <c r="E17" s="92"/>
      <c r="F17" s="93"/>
      <c r="G17" s="114"/>
      <c r="H17" s="118"/>
      <c r="I17" s="96"/>
      <c r="J17" s="97"/>
      <c r="K17" s="98"/>
      <c r="L17" s="113"/>
      <c r="M17" s="97"/>
      <c r="N17" s="98"/>
      <c r="O17" s="119"/>
      <c r="P17" s="120"/>
      <c r="Q17" s="121"/>
      <c r="R17" s="272"/>
      <c r="S17" s="116"/>
      <c r="T17" s="117"/>
      <c r="U17" s="103"/>
      <c r="V17" s="104"/>
      <c r="W17" s="105"/>
      <c r="X17" s="106"/>
      <c r="Y17" s="264"/>
      <c r="Z17" s="265"/>
      <c r="AA17" s="110"/>
      <c r="AB17" s="111"/>
      <c r="AC17" s="290"/>
    </row>
    <row r="18" spans="1:29" ht="15.75" customHeight="1">
      <c r="A18" s="281"/>
      <c r="B18" s="91"/>
      <c r="C18" s="283"/>
      <c r="D18" s="284"/>
      <c r="E18" s="92"/>
      <c r="F18" s="93"/>
      <c r="G18" s="114"/>
      <c r="H18" s="118"/>
      <c r="I18" s="96"/>
      <c r="J18" s="97"/>
      <c r="K18" s="98"/>
      <c r="L18" s="113"/>
      <c r="M18" s="97"/>
      <c r="N18" s="98"/>
      <c r="O18" s="119"/>
      <c r="P18" s="120"/>
      <c r="Q18" s="121"/>
      <c r="R18" s="272"/>
      <c r="S18" s="116"/>
      <c r="T18" s="117"/>
      <c r="U18" s="103"/>
      <c r="V18" s="104"/>
      <c r="W18" s="122"/>
      <c r="X18" s="123"/>
      <c r="Y18" s="264"/>
      <c r="Z18" s="265"/>
      <c r="AA18" s="110"/>
      <c r="AB18" s="111"/>
      <c r="AC18" s="290"/>
    </row>
    <row r="19" spans="1:29" ht="15.75" customHeight="1">
      <c r="A19" s="281"/>
      <c r="B19" s="91"/>
      <c r="C19" s="283"/>
      <c r="D19" s="284"/>
      <c r="E19" s="92"/>
      <c r="F19" s="93"/>
      <c r="G19" s="114"/>
      <c r="H19" s="118"/>
      <c r="I19" s="96"/>
      <c r="J19" s="97"/>
      <c r="K19" s="98"/>
      <c r="L19" s="113"/>
      <c r="M19" s="97"/>
      <c r="N19" s="98"/>
      <c r="O19" s="119"/>
      <c r="P19" s="120"/>
      <c r="Q19" s="121"/>
      <c r="R19" s="272"/>
      <c r="S19" s="116"/>
      <c r="T19" s="117"/>
      <c r="U19" s="103"/>
      <c r="V19" s="104"/>
      <c r="W19" s="122"/>
      <c r="X19" s="123"/>
      <c r="Y19" s="264"/>
      <c r="Z19" s="265"/>
      <c r="AA19" s="110"/>
      <c r="AB19" s="111"/>
      <c r="AC19" s="290"/>
    </row>
    <row r="20" spans="1:29" ht="15.75" customHeight="1">
      <c r="A20" s="281"/>
      <c r="B20" s="124"/>
      <c r="C20" s="283"/>
      <c r="D20" s="284"/>
      <c r="E20" s="125"/>
      <c r="F20" s="126"/>
      <c r="G20" s="127"/>
      <c r="H20" s="118"/>
      <c r="I20" s="96"/>
      <c r="J20" s="97"/>
      <c r="K20" s="98"/>
      <c r="L20" s="113"/>
      <c r="M20" s="97"/>
      <c r="N20" s="98"/>
      <c r="O20" s="119"/>
      <c r="P20" s="120"/>
      <c r="Q20" s="121"/>
      <c r="R20" s="272"/>
      <c r="S20" s="116"/>
      <c r="T20" s="117"/>
      <c r="U20" s="128"/>
      <c r="V20" s="129"/>
      <c r="W20" s="122"/>
      <c r="X20" s="123"/>
      <c r="Y20" s="264"/>
      <c r="Z20" s="265"/>
      <c r="AA20" s="130"/>
      <c r="AB20" s="131"/>
      <c r="AC20" s="291"/>
    </row>
    <row r="21" spans="1:29" s="149" customFormat="1" ht="15.75" customHeight="1" thickBot="1">
      <c r="A21" s="282"/>
      <c r="B21" s="132" t="s">
        <v>106</v>
      </c>
      <c r="C21" s="259"/>
      <c r="D21" s="259"/>
      <c r="E21" s="133"/>
      <c r="F21" s="134"/>
      <c r="G21" s="135"/>
      <c r="H21" s="90"/>
      <c r="I21" s="136">
        <f t="shared" ref="I21:J21" si="2">AVERAGE(I5:I20)</f>
        <v>16.5</v>
      </c>
      <c r="J21" s="137">
        <f t="shared" si="2"/>
        <v>1900</v>
      </c>
      <c r="K21" s="138">
        <f t="shared" ref="K21" si="3">J21/I21</f>
        <v>115.15151515151516</v>
      </c>
      <c r="L21" s="136">
        <f t="shared" ref="L21:M21" si="4">AVERAGE(L5:L20)</f>
        <v>16.5</v>
      </c>
      <c r="M21" s="137">
        <f t="shared" si="4"/>
        <v>1690.9985394021264</v>
      </c>
      <c r="N21" s="138">
        <f>M21/L21</f>
        <v>102.48475996376524</v>
      </c>
      <c r="O21" s="139">
        <f>L21-I21</f>
        <v>0</v>
      </c>
      <c r="P21" s="140">
        <f>N21-K21</f>
        <v>-12.666755187749914</v>
      </c>
      <c r="Q21" s="141">
        <f>N21/K21</f>
        <v>0.88999923126427705</v>
      </c>
      <c r="R21" s="273"/>
      <c r="S21" s="142">
        <f>S5</f>
        <v>0.25004629629629632</v>
      </c>
      <c r="T21" s="143">
        <f>INDEX(T5:T20,COUNTA(T5:T20))</f>
        <v>0.47443287037037035</v>
      </c>
      <c r="U21" s="144"/>
      <c r="V21" s="144"/>
      <c r="W21" s="145"/>
      <c r="X21" s="146"/>
      <c r="Y21" s="260"/>
      <c r="Z21" s="261"/>
      <c r="AA21" s="147">
        <f>M21-J21</f>
        <v>-209.00146059787357</v>
      </c>
      <c r="AB21" s="148">
        <f>M21/J21</f>
        <v>0.88999923126427705</v>
      </c>
      <c r="AC21" s="292"/>
    </row>
    <row r="22" spans="1:29" ht="15.75" customHeight="1">
      <c r="A22" s="266" t="s">
        <v>155</v>
      </c>
      <c r="B22" s="107" t="s">
        <v>156</v>
      </c>
      <c r="C22" s="351" t="s">
        <v>158</v>
      </c>
      <c r="D22" s="351"/>
      <c r="E22" s="157">
        <v>56.77</v>
      </c>
      <c r="F22" s="161">
        <v>3783</v>
      </c>
      <c r="G22" s="158">
        <f t="shared" ref="G22:G25" si="5">E22*F22</f>
        <v>214760.91</v>
      </c>
      <c r="H22" s="159"/>
      <c r="I22" s="160">
        <v>25</v>
      </c>
      <c r="J22" s="161">
        <v>2000</v>
      </c>
      <c r="K22" s="162">
        <f>J22/I22</f>
        <v>80</v>
      </c>
      <c r="L22" s="163">
        <v>25</v>
      </c>
      <c r="M22" s="161">
        <f>F22/V22*60</f>
        <v>1773.2812499999995</v>
      </c>
      <c r="N22" s="162">
        <f>M22/L22</f>
        <v>70.931249999999977</v>
      </c>
      <c r="O22" s="164">
        <f>L22-I22</f>
        <v>0</v>
      </c>
      <c r="P22" s="165">
        <f>N22-K22</f>
        <v>-9.0687500000000227</v>
      </c>
      <c r="Q22" s="151">
        <f>N22/K22</f>
        <v>0.88664062499999974</v>
      </c>
      <c r="R22" s="271">
        <f>Q38</f>
        <v>0.88594141258764392</v>
      </c>
      <c r="S22" s="166">
        <v>0.25</v>
      </c>
      <c r="T22" s="167">
        <v>0.33888888888888891</v>
      </c>
      <c r="U22" s="168"/>
      <c r="V22" s="169">
        <v>128.00000000000003</v>
      </c>
      <c r="W22" s="180"/>
      <c r="X22" s="162"/>
      <c r="Y22" s="274"/>
      <c r="Z22" s="275"/>
      <c r="AA22" s="108">
        <f>M22-J22</f>
        <v>-226.71875000000045</v>
      </c>
      <c r="AB22" s="151">
        <f>M22/J22</f>
        <v>0.88664062499999974</v>
      </c>
      <c r="AC22" s="349">
        <f>AB38</f>
        <v>0.88594141258764403</v>
      </c>
    </row>
    <row r="23" spans="1:29" ht="15.75" customHeight="1">
      <c r="A23" s="267"/>
      <c r="B23" s="91" t="s">
        <v>159</v>
      </c>
      <c r="C23" s="350" t="s">
        <v>167</v>
      </c>
      <c r="D23" s="350"/>
      <c r="E23" s="92">
        <v>77.34</v>
      </c>
      <c r="F23" s="93">
        <v>1908</v>
      </c>
      <c r="G23" s="94">
        <f t="shared" si="5"/>
        <v>147564.72</v>
      </c>
      <c r="H23" s="95"/>
      <c r="I23" s="96">
        <v>25</v>
      </c>
      <c r="J23" s="97">
        <v>2000</v>
      </c>
      <c r="K23" s="98">
        <f t="shared" ref="K23:K61" si="6">J23/I23</f>
        <v>80</v>
      </c>
      <c r="L23" s="99">
        <v>25</v>
      </c>
      <c r="M23" s="97">
        <f>F23/V23*60</f>
        <v>1772.5935483870969</v>
      </c>
      <c r="N23" s="98">
        <f>M23/L23</f>
        <v>70.903741935483879</v>
      </c>
      <c r="O23" s="100">
        <f>L23-I23</f>
        <v>0</v>
      </c>
      <c r="P23" s="101">
        <f>N23-K23</f>
        <v>-9.0962580645161211</v>
      </c>
      <c r="Q23" s="102">
        <f>N23/K23</f>
        <v>0.88629677419354846</v>
      </c>
      <c r="R23" s="272"/>
      <c r="S23" s="1">
        <v>0.34334490740740742</v>
      </c>
      <c r="T23" s="2">
        <v>0.38819444444444445</v>
      </c>
      <c r="U23" s="103">
        <v>6.4166666666666572</v>
      </c>
      <c r="V23" s="104">
        <v>64.583333333333329</v>
      </c>
      <c r="W23" s="105"/>
      <c r="X23" s="106"/>
      <c r="Y23" s="264"/>
      <c r="Z23" s="265"/>
      <c r="AA23" s="110">
        <f>M23-J23</f>
        <v>-227.40645161290308</v>
      </c>
      <c r="AB23" s="102">
        <f>M23/J23</f>
        <v>0.88629677419354846</v>
      </c>
      <c r="AC23" s="291"/>
    </row>
    <row r="24" spans="1:29" ht="15.75" customHeight="1">
      <c r="A24" s="267"/>
      <c r="B24" s="91" t="s">
        <v>159</v>
      </c>
      <c r="C24" s="350" t="s">
        <v>160</v>
      </c>
      <c r="D24" s="350"/>
      <c r="E24" s="92">
        <v>59.52</v>
      </c>
      <c r="F24" s="93">
        <v>3678</v>
      </c>
      <c r="G24" s="94">
        <f t="shared" si="5"/>
        <v>218914.56</v>
      </c>
      <c r="H24" s="95"/>
      <c r="I24" s="96">
        <v>25</v>
      </c>
      <c r="J24" s="97">
        <v>2000</v>
      </c>
      <c r="K24" s="98">
        <f t="shared" si="6"/>
        <v>80</v>
      </c>
      <c r="L24" s="99">
        <v>25</v>
      </c>
      <c r="M24" s="97">
        <f>F24/V24*60</f>
        <v>1781.5931108719046</v>
      </c>
      <c r="N24" s="98">
        <f>M24/L24</f>
        <v>71.263724434876181</v>
      </c>
      <c r="O24" s="100">
        <f>L24-I24</f>
        <v>0</v>
      </c>
      <c r="P24" s="101">
        <f>N24-K24</f>
        <v>-8.7362755651238189</v>
      </c>
      <c r="Q24" s="102">
        <f>N24/K24</f>
        <v>0.89079655543595226</v>
      </c>
      <c r="R24" s="272"/>
      <c r="S24" s="1">
        <v>0.39245370370370369</v>
      </c>
      <c r="T24" s="2">
        <v>0.47847222222222224</v>
      </c>
      <c r="U24" s="103">
        <v>6.1333333333333062</v>
      </c>
      <c r="V24" s="104">
        <v>123.86666666666672</v>
      </c>
      <c r="W24" s="105">
        <v>0.47847222222222224</v>
      </c>
      <c r="X24" s="106">
        <v>0.51874999999999993</v>
      </c>
      <c r="Y24" s="264"/>
      <c r="Z24" s="265"/>
      <c r="AA24" s="110">
        <f>M24-J24</f>
        <v>-218.40688912809537</v>
      </c>
      <c r="AB24" s="102">
        <f>M24/J24</f>
        <v>0.89079655543595226</v>
      </c>
      <c r="AC24" s="291"/>
    </row>
    <row r="25" spans="1:29" ht="15.75" customHeight="1">
      <c r="A25" s="267"/>
      <c r="B25" s="91" t="s">
        <v>156</v>
      </c>
      <c r="C25" s="350" t="s">
        <v>157</v>
      </c>
      <c r="D25" s="350"/>
      <c r="E25" s="92">
        <v>51.86</v>
      </c>
      <c r="F25" s="93">
        <v>1234</v>
      </c>
      <c r="G25" s="94">
        <f t="shared" si="5"/>
        <v>63995.24</v>
      </c>
      <c r="H25" s="95"/>
      <c r="I25" s="96">
        <v>25</v>
      </c>
      <c r="J25" s="97">
        <v>2000</v>
      </c>
      <c r="K25" s="98">
        <f t="shared" si="6"/>
        <v>80</v>
      </c>
      <c r="L25" s="99">
        <v>25</v>
      </c>
      <c r="M25" s="97">
        <f>F25/V25*60</f>
        <v>1760.0633914421501</v>
      </c>
      <c r="N25" s="98">
        <f>M25/L25</f>
        <v>70.402535657686002</v>
      </c>
      <c r="O25" s="100">
        <f>L25-I25</f>
        <v>0</v>
      </c>
      <c r="P25" s="101">
        <f>N25-K25</f>
        <v>-9.597464342313998</v>
      </c>
      <c r="Q25" s="102">
        <f>N25/K25</f>
        <v>0.88003169572107498</v>
      </c>
      <c r="R25" s="272"/>
      <c r="S25" s="1">
        <v>0.51874999999999993</v>
      </c>
      <c r="T25" s="2">
        <v>0.54796296296296299</v>
      </c>
      <c r="U25" s="103">
        <v>57.999999999999872</v>
      </c>
      <c r="V25" s="104">
        <v>42.066666666666791</v>
      </c>
      <c r="W25" s="105"/>
      <c r="X25" s="106"/>
      <c r="Y25" s="264"/>
      <c r="Z25" s="265"/>
      <c r="AA25" s="110">
        <f>M25-J25</f>
        <v>-239.93660855784992</v>
      </c>
      <c r="AB25" s="102">
        <f>M25/J25</f>
        <v>0.88003169572107509</v>
      </c>
      <c r="AC25" s="291"/>
    </row>
    <row r="26" spans="1:29" ht="15.75" customHeight="1">
      <c r="A26" s="267"/>
      <c r="B26" s="91"/>
      <c r="C26" s="350"/>
      <c r="D26" s="350"/>
      <c r="E26" s="92"/>
      <c r="F26" s="93"/>
      <c r="G26" s="94"/>
      <c r="H26" s="112"/>
      <c r="I26" s="96"/>
      <c r="J26" s="97"/>
      <c r="K26" s="98"/>
      <c r="L26" s="113"/>
      <c r="M26" s="97"/>
      <c r="N26" s="98"/>
      <c r="O26" s="100"/>
      <c r="P26" s="101"/>
      <c r="Q26" s="102"/>
      <c r="R26" s="272"/>
      <c r="S26" s="1"/>
      <c r="T26" s="2"/>
      <c r="U26" s="103"/>
      <c r="V26" s="104"/>
      <c r="W26" s="105"/>
      <c r="X26" s="106"/>
      <c r="Y26" s="264"/>
      <c r="Z26" s="265"/>
      <c r="AA26" s="110"/>
      <c r="AB26" s="102"/>
      <c r="AC26" s="291"/>
    </row>
    <row r="27" spans="1:29" ht="15.75" customHeight="1">
      <c r="A27" s="267"/>
      <c r="B27" s="91"/>
      <c r="C27" s="350"/>
      <c r="D27" s="350"/>
      <c r="E27" s="92"/>
      <c r="F27" s="93"/>
      <c r="G27" s="114"/>
      <c r="H27" s="115"/>
      <c r="I27" s="96"/>
      <c r="J27" s="97"/>
      <c r="K27" s="98"/>
      <c r="L27" s="99"/>
      <c r="M27" s="97"/>
      <c r="N27" s="98"/>
      <c r="O27" s="100"/>
      <c r="P27" s="101"/>
      <c r="Q27" s="102"/>
      <c r="R27" s="272"/>
      <c r="S27" s="1"/>
      <c r="T27" s="2"/>
      <c r="U27" s="103"/>
      <c r="V27" s="104"/>
      <c r="W27" s="105"/>
      <c r="X27" s="106"/>
      <c r="Y27" s="264"/>
      <c r="Z27" s="265"/>
      <c r="AA27" s="110"/>
      <c r="AB27" s="102"/>
      <c r="AC27" s="291"/>
    </row>
    <row r="28" spans="1:29" ht="15.75" customHeight="1">
      <c r="A28" s="267"/>
      <c r="B28" s="91"/>
      <c r="C28" s="350"/>
      <c r="D28" s="350"/>
      <c r="E28" s="92"/>
      <c r="F28" s="93"/>
      <c r="G28" s="114"/>
      <c r="H28" s="118"/>
      <c r="I28" s="96"/>
      <c r="J28" s="97"/>
      <c r="K28" s="98"/>
      <c r="L28" s="113"/>
      <c r="M28" s="97"/>
      <c r="N28" s="98"/>
      <c r="O28" s="119"/>
      <c r="P28" s="120"/>
      <c r="Q28" s="121"/>
      <c r="R28" s="272"/>
      <c r="S28" s="1"/>
      <c r="T28" s="2"/>
      <c r="U28" s="103"/>
      <c r="V28" s="104"/>
      <c r="W28" s="105"/>
      <c r="X28" s="106"/>
      <c r="Y28" s="264"/>
      <c r="Z28" s="265"/>
      <c r="AA28" s="110"/>
      <c r="AB28" s="102"/>
      <c r="AC28" s="291"/>
    </row>
    <row r="29" spans="1:29" ht="15.75" customHeight="1">
      <c r="A29" s="267"/>
      <c r="B29" s="91"/>
      <c r="C29" s="350"/>
      <c r="D29" s="350"/>
      <c r="E29" s="92"/>
      <c r="F29" s="93"/>
      <c r="G29" s="114"/>
      <c r="H29" s="118"/>
      <c r="I29" s="96"/>
      <c r="J29" s="97"/>
      <c r="K29" s="98"/>
      <c r="L29" s="113"/>
      <c r="M29" s="97"/>
      <c r="N29" s="98"/>
      <c r="O29" s="119"/>
      <c r="P29" s="120"/>
      <c r="Q29" s="121"/>
      <c r="R29" s="272"/>
      <c r="S29" s="1"/>
      <c r="T29" s="2"/>
      <c r="U29" s="103"/>
      <c r="V29" s="104"/>
      <c r="W29" s="105"/>
      <c r="X29" s="106"/>
      <c r="Y29" s="264"/>
      <c r="Z29" s="265"/>
      <c r="AA29" s="110"/>
      <c r="AB29" s="102"/>
      <c r="AC29" s="291"/>
    </row>
    <row r="30" spans="1:29" ht="15.75" customHeight="1">
      <c r="A30" s="267"/>
      <c r="B30" s="91"/>
      <c r="C30" s="350"/>
      <c r="D30" s="350"/>
      <c r="E30" s="92"/>
      <c r="F30" s="93"/>
      <c r="G30" s="114"/>
      <c r="H30" s="118"/>
      <c r="I30" s="96"/>
      <c r="J30" s="97"/>
      <c r="K30" s="98"/>
      <c r="L30" s="113"/>
      <c r="M30" s="97"/>
      <c r="N30" s="98"/>
      <c r="O30" s="119"/>
      <c r="P30" s="120"/>
      <c r="Q30" s="121"/>
      <c r="R30" s="272"/>
      <c r="S30" s="1"/>
      <c r="T30" s="2"/>
      <c r="U30" s="103"/>
      <c r="V30" s="104"/>
      <c r="W30" s="105"/>
      <c r="X30" s="106"/>
      <c r="Y30" s="264"/>
      <c r="Z30" s="265"/>
      <c r="AA30" s="110"/>
      <c r="AB30" s="102"/>
      <c r="AC30" s="291"/>
    </row>
    <row r="31" spans="1:29" ht="15.75" customHeight="1">
      <c r="A31" s="267"/>
      <c r="B31" s="91"/>
      <c r="C31" s="350"/>
      <c r="D31" s="350"/>
      <c r="E31" s="92"/>
      <c r="F31" s="93"/>
      <c r="G31" s="114"/>
      <c r="H31" s="118"/>
      <c r="I31" s="96"/>
      <c r="J31" s="97"/>
      <c r="K31" s="98"/>
      <c r="L31" s="113"/>
      <c r="M31" s="97"/>
      <c r="N31" s="98"/>
      <c r="O31" s="119"/>
      <c r="P31" s="120"/>
      <c r="Q31" s="121"/>
      <c r="R31" s="272"/>
      <c r="S31" s="1"/>
      <c r="T31" s="2"/>
      <c r="U31" s="103"/>
      <c r="V31" s="104"/>
      <c r="W31" s="105"/>
      <c r="X31" s="106"/>
      <c r="Y31" s="264"/>
      <c r="Z31" s="265"/>
      <c r="AA31" s="110"/>
      <c r="AB31" s="102"/>
      <c r="AC31" s="291"/>
    </row>
    <row r="32" spans="1:29" ht="15.75" customHeight="1">
      <c r="A32" s="267"/>
      <c r="B32" s="91"/>
      <c r="C32" s="350"/>
      <c r="D32" s="350"/>
      <c r="E32" s="92"/>
      <c r="F32" s="93"/>
      <c r="G32" s="114"/>
      <c r="H32" s="118"/>
      <c r="I32" s="96"/>
      <c r="J32" s="97"/>
      <c r="K32" s="98"/>
      <c r="L32" s="113"/>
      <c r="M32" s="97"/>
      <c r="N32" s="98"/>
      <c r="O32" s="119"/>
      <c r="P32" s="120"/>
      <c r="Q32" s="121"/>
      <c r="R32" s="272"/>
      <c r="S32" s="1"/>
      <c r="T32" s="2"/>
      <c r="U32" s="103"/>
      <c r="V32" s="104"/>
      <c r="W32" s="105"/>
      <c r="X32" s="106"/>
      <c r="Y32" s="264"/>
      <c r="Z32" s="265"/>
      <c r="AA32" s="110"/>
      <c r="AB32" s="102"/>
      <c r="AC32" s="291"/>
    </row>
    <row r="33" spans="1:29" ht="15.75" customHeight="1">
      <c r="A33" s="267"/>
      <c r="B33" s="91"/>
      <c r="C33" s="350"/>
      <c r="D33" s="350"/>
      <c r="E33" s="92"/>
      <c r="F33" s="93"/>
      <c r="G33" s="114"/>
      <c r="H33" s="118"/>
      <c r="I33" s="96"/>
      <c r="J33" s="97"/>
      <c r="K33" s="98"/>
      <c r="L33" s="113"/>
      <c r="M33" s="97"/>
      <c r="N33" s="98"/>
      <c r="O33" s="119"/>
      <c r="P33" s="120"/>
      <c r="Q33" s="121"/>
      <c r="R33" s="272"/>
      <c r="S33" s="1"/>
      <c r="T33" s="2"/>
      <c r="U33" s="103"/>
      <c r="V33" s="104"/>
      <c r="W33" s="105"/>
      <c r="X33" s="106"/>
      <c r="Y33" s="264"/>
      <c r="Z33" s="265"/>
      <c r="AA33" s="110"/>
      <c r="AB33" s="102"/>
      <c r="AC33" s="291"/>
    </row>
    <row r="34" spans="1:29" ht="15.75" customHeight="1">
      <c r="A34" s="267"/>
      <c r="B34" s="91"/>
      <c r="C34" s="350"/>
      <c r="D34" s="350"/>
      <c r="E34" s="92"/>
      <c r="F34" s="93"/>
      <c r="G34" s="114"/>
      <c r="H34" s="118"/>
      <c r="I34" s="96"/>
      <c r="J34" s="97"/>
      <c r="K34" s="98"/>
      <c r="L34" s="113"/>
      <c r="M34" s="97"/>
      <c r="N34" s="98"/>
      <c r="O34" s="119"/>
      <c r="P34" s="120"/>
      <c r="Q34" s="121"/>
      <c r="R34" s="272"/>
      <c r="S34" s="1"/>
      <c r="T34" s="2"/>
      <c r="U34" s="103"/>
      <c r="V34" s="104"/>
      <c r="W34" s="105"/>
      <c r="X34" s="106"/>
      <c r="Y34" s="264"/>
      <c r="Z34" s="265"/>
      <c r="AA34" s="110"/>
      <c r="AB34" s="102"/>
      <c r="AC34" s="291"/>
    </row>
    <row r="35" spans="1:29" ht="15.75" customHeight="1">
      <c r="A35" s="267"/>
      <c r="B35" s="91"/>
      <c r="C35" s="350"/>
      <c r="D35" s="350"/>
      <c r="E35" s="92"/>
      <c r="F35" s="93"/>
      <c r="G35" s="114"/>
      <c r="H35" s="118"/>
      <c r="I35" s="96"/>
      <c r="J35" s="97"/>
      <c r="K35" s="98"/>
      <c r="L35" s="113"/>
      <c r="M35" s="97"/>
      <c r="N35" s="98"/>
      <c r="O35" s="119"/>
      <c r="P35" s="120"/>
      <c r="Q35" s="121"/>
      <c r="R35" s="272"/>
      <c r="S35" s="1"/>
      <c r="T35" s="2"/>
      <c r="U35" s="103"/>
      <c r="V35" s="104"/>
      <c r="W35" s="105"/>
      <c r="X35" s="106"/>
      <c r="Y35" s="264"/>
      <c r="Z35" s="265"/>
      <c r="AA35" s="110"/>
      <c r="AB35" s="102"/>
      <c r="AC35" s="291"/>
    </row>
    <row r="36" spans="1:29" ht="15.75" customHeight="1">
      <c r="A36" s="267"/>
      <c r="B36" s="91"/>
      <c r="C36" s="350"/>
      <c r="D36" s="350"/>
      <c r="E36" s="92"/>
      <c r="F36" s="93"/>
      <c r="G36" s="114"/>
      <c r="H36" s="118"/>
      <c r="I36" s="96"/>
      <c r="J36" s="97"/>
      <c r="K36" s="98"/>
      <c r="L36" s="113"/>
      <c r="M36" s="97"/>
      <c r="N36" s="98"/>
      <c r="O36" s="119"/>
      <c r="P36" s="120"/>
      <c r="Q36" s="121"/>
      <c r="R36" s="272"/>
      <c r="S36" s="1"/>
      <c r="T36" s="2"/>
      <c r="U36" s="103"/>
      <c r="V36" s="104"/>
      <c r="W36" s="105"/>
      <c r="X36" s="106"/>
      <c r="Y36" s="264"/>
      <c r="Z36" s="265"/>
      <c r="AA36" s="110"/>
      <c r="AB36" s="102"/>
      <c r="AC36" s="291"/>
    </row>
    <row r="37" spans="1:29" ht="15.75" customHeight="1">
      <c r="A37" s="267"/>
      <c r="B37" s="91"/>
      <c r="C37" s="350"/>
      <c r="D37" s="350"/>
      <c r="E37" s="181"/>
      <c r="F37" s="93"/>
      <c r="G37" s="127"/>
      <c r="H37" s="118"/>
      <c r="I37" s="96"/>
      <c r="J37" s="97"/>
      <c r="K37" s="98"/>
      <c r="L37" s="113"/>
      <c r="M37" s="97"/>
      <c r="N37" s="98"/>
      <c r="O37" s="119"/>
      <c r="P37" s="120"/>
      <c r="Q37" s="121"/>
      <c r="R37" s="272"/>
      <c r="S37" s="1"/>
      <c r="T37" s="2"/>
      <c r="U37" s="128"/>
      <c r="V37" s="104"/>
      <c r="W37" s="105"/>
      <c r="X37" s="106"/>
      <c r="Y37" s="264"/>
      <c r="Z37" s="265"/>
      <c r="AA37" s="110"/>
      <c r="AB37" s="102"/>
      <c r="AC37" s="291"/>
    </row>
    <row r="38" spans="1:29" ht="15.75" customHeight="1" thickBot="1">
      <c r="A38" s="268"/>
      <c r="B38" s="132" t="s">
        <v>106</v>
      </c>
      <c r="C38" s="259"/>
      <c r="D38" s="259"/>
      <c r="E38" s="133"/>
      <c r="F38" s="134"/>
      <c r="G38" s="135"/>
      <c r="H38" s="90"/>
      <c r="I38" s="136">
        <f t="shared" ref="I38:J38" si="7">AVERAGE(I22:I37)</f>
        <v>25</v>
      </c>
      <c r="J38" s="137">
        <f t="shared" si="7"/>
        <v>2000</v>
      </c>
      <c r="K38" s="138">
        <f t="shared" ref="K38" si="8">J38/I38</f>
        <v>80</v>
      </c>
      <c r="L38" s="136">
        <f t="shared" ref="L38:M38" si="9">AVERAGE(L22:L37)</f>
        <v>25</v>
      </c>
      <c r="M38" s="137">
        <f t="shared" si="9"/>
        <v>1771.882825175288</v>
      </c>
      <c r="N38" s="138">
        <f t="shared" ref="N38:N43" si="10">M38/L38</f>
        <v>70.875313007011513</v>
      </c>
      <c r="O38" s="139">
        <f t="shared" ref="O38:O43" si="11">L38-I38</f>
        <v>0</v>
      </c>
      <c r="P38" s="140">
        <f t="shared" ref="P38:P43" si="12">N38-K38</f>
        <v>-9.1246869929884866</v>
      </c>
      <c r="Q38" s="141">
        <f t="shared" ref="Q38:Q43" si="13">N38/K38</f>
        <v>0.88594141258764392</v>
      </c>
      <c r="R38" s="273"/>
      <c r="S38" s="142">
        <f>S22</f>
        <v>0.25</v>
      </c>
      <c r="T38" s="143">
        <f>INDEX(T22:T37,COUNTA(T22:T37))</f>
        <v>0.54796296296296299</v>
      </c>
      <c r="U38" s="144"/>
      <c r="V38" s="155"/>
      <c r="W38" s="134"/>
      <c r="X38" s="138"/>
      <c r="Y38" s="260"/>
      <c r="Z38" s="261"/>
      <c r="AA38" s="156">
        <f t="shared" ref="AA38:AA43" si="14">M38-J38</f>
        <v>-228.11717482471204</v>
      </c>
      <c r="AB38" s="141">
        <f t="shared" ref="AB38:AB43" si="15">M38/J38</f>
        <v>0.88594141258764403</v>
      </c>
      <c r="AC38" s="292"/>
    </row>
    <row r="39" spans="1:29" ht="15.75" customHeight="1">
      <c r="A39" s="279" t="s">
        <v>161</v>
      </c>
      <c r="B39" s="182" t="s">
        <v>162</v>
      </c>
      <c r="C39" s="269" t="s">
        <v>213</v>
      </c>
      <c r="D39" s="270"/>
      <c r="E39" s="157">
        <v>57.3</v>
      </c>
      <c r="F39" s="168">
        <v>4154</v>
      </c>
      <c r="G39" s="158">
        <f t="shared" ref="G39:G43" si="16">E39*F39</f>
        <v>238024.19999999998</v>
      </c>
      <c r="H39" s="159"/>
      <c r="I39" s="163">
        <v>25</v>
      </c>
      <c r="J39" s="161">
        <v>1800</v>
      </c>
      <c r="K39" s="162">
        <f>J39/I39</f>
        <v>72</v>
      </c>
      <c r="L39" s="163">
        <v>25</v>
      </c>
      <c r="M39" s="161">
        <f>F39/V39*60</f>
        <v>1590.7243910222317</v>
      </c>
      <c r="N39" s="162">
        <f t="shared" si="10"/>
        <v>63.628975640889266</v>
      </c>
      <c r="O39" s="164">
        <f t="shared" si="11"/>
        <v>0</v>
      </c>
      <c r="P39" s="165">
        <f t="shared" si="12"/>
        <v>-8.3710243591107343</v>
      </c>
      <c r="Q39" s="151">
        <f t="shared" si="13"/>
        <v>0.88373577279012872</v>
      </c>
      <c r="R39" s="271">
        <f>Q55</f>
        <v>0.88290737914442929</v>
      </c>
      <c r="S39" s="166">
        <v>0.2502199074074074</v>
      </c>
      <c r="T39" s="167">
        <v>0.35902777777777778</v>
      </c>
      <c r="U39" s="168"/>
      <c r="V39" s="169">
        <v>156.68333333333334</v>
      </c>
      <c r="W39" s="86"/>
      <c r="X39" s="87"/>
      <c r="Y39" s="274"/>
      <c r="Z39" s="275"/>
      <c r="AA39" s="108">
        <f t="shared" si="14"/>
        <v>-209.27560897776834</v>
      </c>
      <c r="AB39" s="151">
        <f t="shared" si="15"/>
        <v>0.88373577279012872</v>
      </c>
      <c r="AC39" s="349">
        <f>AB55</f>
        <v>0.88290737914442918</v>
      </c>
    </row>
    <row r="40" spans="1:29" ht="15.75" customHeight="1">
      <c r="A40" s="280"/>
      <c r="B40" s="152" t="s">
        <v>151</v>
      </c>
      <c r="C40" s="262" t="s">
        <v>218</v>
      </c>
      <c r="D40" s="263"/>
      <c r="E40" s="92">
        <v>57.73</v>
      </c>
      <c r="F40" s="103">
        <v>2168</v>
      </c>
      <c r="G40" s="94">
        <f t="shared" si="16"/>
        <v>125158.64</v>
      </c>
      <c r="H40" s="95"/>
      <c r="I40" s="99">
        <v>22</v>
      </c>
      <c r="J40" s="97">
        <v>1800</v>
      </c>
      <c r="K40" s="98">
        <f t="shared" si="6"/>
        <v>81.818181818181813</v>
      </c>
      <c r="L40" s="99">
        <v>22</v>
      </c>
      <c r="M40" s="97">
        <f>F40/V40*60</f>
        <v>1591.1926605504591</v>
      </c>
      <c r="N40" s="98">
        <f t="shared" si="10"/>
        <v>72.32693911592996</v>
      </c>
      <c r="O40" s="100">
        <f t="shared" si="11"/>
        <v>0</v>
      </c>
      <c r="P40" s="101">
        <f t="shared" si="12"/>
        <v>-9.4912427022518528</v>
      </c>
      <c r="Q40" s="102">
        <f t="shared" si="13"/>
        <v>0.88399592252803294</v>
      </c>
      <c r="R40" s="272"/>
      <c r="S40" s="1">
        <v>0.36267361111111113</v>
      </c>
      <c r="T40" s="2">
        <v>0.41944444444444445</v>
      </c>
      <c r="U40" s="103">
        <v>5.2500000000000213</v>
      </c>
      <c r="V40" s="104">
        <v>81.749999999999986</v>
      </c>
      <c r="W40" s="105"/>
      <c r="X40" s="106"/>
      <c r="Y40" s="264"/>
      <c r="Z40" s="265"/>
      <c r="AA40" s="110">
        <f t="shared" si="14"/>
        <v>-208.8073394495409</v>
      </c>
      <c r="AB40" s="102">
        <f t="shared" si="15"/>
        <v>0.88399592252803283</v>
      </c>
      <c r="AC40" s="291"/>
    </row>
    <row r="41" spans="1:29" ht="15.75" customHeight="1">
      <c r="A41" s="280"/>
      <c r="B41" s="152" t="s">
        <v>156</v>
      </c>
      <c r="C41" s="262" t="s">
        <v>199</v>
      </c>
      <c r="D41" s="263"/>
      <c r="E41" s="92">
        <v>57.3</v>
      </c>
      <c r="F41" s="103">
        <v>751</v>
      </c>
      <c r="G41" s="94">
        <f t="shared" si="16"/>
        <v>43032.299999999996</v>
      </c>
      <c r="H41" s="95"/>
      <c r="I41" s="99">
        <v>20</v>
      </c>
      <c r="J41" s="97">
        <v>2000</v>
      </c>
      <c r="K41" s="98">
        <f t="shared" si="6"/>
        <v>100</v>
      </c>
      <c r="L41" s="99">
        <v>20</v>
      </c>
      <c r="M41" s="97">
        <f>F41/V41*60</f>
        <v>1763.6007827788651</v>
      </c>
      <c r="N41" s="98">
        <f t="shared" si="10"/>
        <v>88.180039138943258</v>
      </c>
      <c r="O41" s="100">
        <f t="shared" si="11"/>
        <v>0</v>
      </c>
      <c r="P41" s="101">
        <f t="shared" si="12"/>
        <v>-11.819960861056742</v>
      </c>
      <c r="Q41" s="102">
        <f t="shared" si="13"/>
        <v>0.88180039138943256</v>
      </c>
      <c r="R41" s="272"/>
      <c r="S41" s="1">
        <v>0.4239236111111111</v>
      </c>
      <c r="T41" s="2">
        <v>0.44166666666666665</v>
      </c>
      <c r="U41" s="103">
        <v>6.4499999999999691</v>
      </c>
      <c r="V41" s="104">
        <v>25.549999999999997</v>
      </c>
      <c r="W41" s="105"/>
      <c r="X41" s="106"/>
      <c r="Y41" s="264"/>
      <c r="Z41" s="265"/>
      <c r="AA41" s="110">
        <f t="shared" si="14"/>
        <v>-236.3992172211349</v>
      </c>
      <c r="AB41" s="102">
        <f t="shared" si="15"/>
        <v>0.88180039138943256</v>
      </c>
      <c r="AC41" s="291"/>
    </row>
    <row r="42" spans="1:29" ht="15.75" customHeight="1">
      <c r="A42" s="280"/>
      <c r="B42" s="152" t="s">
        <v>159</v>
      </c>
      <c r="C42" s="262" t="s">
        <v>209</v>
      </c>
      <c r="D42" s="263"/>
      <c r="E42" s="92">
        <v>59.36</v>
      </c>
      <c r="F42" s="103">
        <v>1320</v>
      </c>
      <c r="G42" s="94">
        <f t="shared" si="16"/>
        <v>78355.199999999997</v>
      </c>
      <c r="H42" s="95"/>
      <c r="I42" s="99">
        <v>20</v>
      </c>
      <c r="J42" s="97">
        <v>2000</v>
      </c>
      <c r="K42" s="98">
        <f t="shared" si="6"/>
        <v>100</v>
      </c>
      <c r="L42" s="99">
        <v>20</v>
      </c>
      <c r="M42" s="97">
        <f>F42/V42*60</f>
        <v>1764.5748236167829</v>
      </c>
      <c r="N42" s="98">
        <f t="shared" si="10"/>
        <v>88.228741180839137</v>
      </c>
      <c r="O42" s="100">
        <f t="shared" si="11"/>
        <v>0</v>
      </c>
      <c r="P42" s="101">
        <f t="shared" si="12"/>
        <v>-11.771258819160863</v>
      </c>
      <c r="Q42" s="102">
        <f t="shared" si="13"/>
        <v>0.88228741180839132</v>
      </c>
      <c r="R42" s="272"/>
      <c r="S42" s="1">
        <v>0.44591435185185185</v>
      </c>
      <c r="T42" s="2">
        <v>0.47708333333333336</v>
      </c>
      <c r="U42" s="103">
        <v>6.1166666666666902</v>
      </c>
      <c r="V42" s="104">
        <v>44.883333333333368</v>
      </c>
      <c r="W42" s="105">
        <v>0.47708333333333336</v>
      </c>
      <c r="X42" s="106">
        <v>0.51892361111111107</v>
      </c>
      <c r="Y42" s="264"/>
      <c r="Z42" s="265"/>
      <c r="AA42" s="110">
        <f t="shared" si="14"/>
        <v>-235.42517638321715</v>
      </c>
      <c r="AB42" s="102">
        <f t="shared" si="15"/>
        <v>0.88228741180839143</v>
      </c>
      <c r="AC42" s="291"/>
    </row>
    <row r="43" spans="1:29" ht="15.75" customHeight="1">
      <c r="A43" s="281"/>
      <c r="B43" s="152" t="s">
        <v>159</v>
      </c>
      <c r="C43" s="262" t="s">
        <v>219</v>
      </c>
      <c r="D43" s="263"/>
      <c r="E43" s="92">
        <v>53.76</v>
      </c>
      <c r="F43" s="103">
        <v>3642</v>
      </c>
      <c r="G43" s="94">
        <f t="shared" si="16"/>
        <v>195793.91999999998</v>
      </c>
      <c r="H43" s="112"/>
      <c r="I43" s="113">
        <v>22</v>
      </c>
      <c r="J43" s="97">
        <v>2000</v>
      </c>
      <c r="K43" s="98">
        <f t="shared" si="6"/>
        <v>90.909090909090907</v>
      </c>
      <c r="L43" s="113">
        <v>22</v>
      </c>
      <c r="M43" s="97">
        <f>F43/V43*60</f>
        <v>1765.8181818181818</v>
      </c>
      <c r="N43" s="98">
        <f t="shared" si="10"/>
        <v>80.264462809917347</v>
      </c>
      <c r="O43" s="100">
        <f t="shared" si="11"/>
        <v>0</v>
      </c>
      <c r="P43" s="101">
        <f t="shared" si="12"/>
        <v>-10.644628099173559</v>
      </c>
      <c r="Q43" s="102">
        <f t="shared" si="13"/>
        <v>0.88290909090909087</v>
      </c>
      <c r="R43" s="272"/>
      <c r="S43" s="1">
        <v>0.51892361111111107</v>
      </c>
      <c r="T43" s="2">
        <v>0.60486111111111107</v>
      </c>
      <c r="U43" s="103">
        <v>60.249999999999908</v>
      </c>
      <c r="V43" s="104">
        <v>123.75</v>
      </c>
      <c r="W43" s="105"/>
      <c r="X43" s="106"/>
      <c r="Y43" s="264"/>
      <c r="Z43" s="265"/>
      <c r="AA43" s="110">
        <f t="shared" si="14"/>
        <v>-234.18181818181824</v>
      </c>
      <c r="AB43" s="102">
        <f t="shared" si="15"/>
        <v>0.88290909090909087</v>
      </c>
      <c r="AC43" s="291"/>
    </row>
    <row r="44" spans="1:29" ht="15.75" customHeight="1">
      <c r="A44" s="281"/>
      <c r="B44" s="152"/>
      <c r="C44" s="262"/>
      <c r="D44" s="263"/>
      <c r="E44" s="92"/>
      <c r="F44" s="103"/>
      <c r="G44" s="114"/>
      <c r="H44" s="115"/>
      <c r="I44" s="99"/>
      <c r="J44" s="97"/>
      <c r="K44" s="98"/>
      <c r="L44" s="99"/>
      <c r="M44" s="97"/>
      <c r="N44" s="98"/>
      <c r="O44" s="100"/>
      <c r="P44" s="101"/>
      <c r="Q44" s="102"/>
      <c r="R44" s="272"/>
      <c r="S44" s="1"/>
      <c r="T44" s="2"/>
      <c r="U44" s="103"/>
      <c r="V44" s="104"/>
      <c r="W44" s="105"/>
      <c r="X44" s="106"/>
      <c r="Y44" s="264"/>
      <c r="Z44" s="265"/>
      <c r="AA44" s="110"/>
      <c r="AB44" s="102"/>
      <c r="AC44" s="291"/>
    </row>
    <row r="45" spans="1:29" ht="15.75" customHeight="1">
      <c r="A45" s="281"/>
      <c r="B45" s="152"/>
      <c r="C45" s="262"/>
      <c r="D45" s="263"/>
      <c r="E45" s="92"/>
      <c r="F45" s="103"/>
      <c r="G45" s="114"/>
      <c r="H45" s="118"/>
      <c r="I45" s="113"/>
      <c r="J45" s="97"/>
      <c r="K45" s="98"/>
      <c r="L45" s="113"/>
      <c r="M45" s="97"/>
      <c r="N45" s="98"/>
      <c r="O45" s="119"/>
      <c r="P45" s="120"/>
      <c r="Q45" s="121"/>
      <c r="R45" s="272"/>
      <c r="S45" s="1"/>
      <c r="T45" s="2"/>
      <c r="U45" s="103"/>
      <c r="V45" s="104"/>
      <c r="W45" s="105"/>
      <c r="X45" s="106"/>
      <c r="Y45" s="264"/>
      <c r="Z45" s="265"/>
      <c r="AA45" s="110"/>
      <c r="AB45" s="102"/>
      <c r="AC45" s="291"/>
    </row>
    <row r="46" spans="1:29" ht="15.75" customHeight="1">
      <c r="A46" s="281"/>
      <c r="B46" s="152"/>
      <c r="C46" s="262"/>
      <c r="D46" s="263"/>
      <c r="E46" s="92"/>
      <c r="F46" s="103"/>
      <c r="G46" s="114"/>
      <c r="H46" s="118"/>
      <c r="I46" s="113"/>
      <c r="J46" s="97"/>
      <c r="K46" s="98"/>
      <c r="L46" s="113"/>
      <c r="M46" s="97"/>
      <c r="N46" s="98"/>
      <c r="O46" s="119"/>
      <c r="P46" s="120"/>
      <c r="Q46" s="121"/>
      <c r="R46" s="272"/>
      <c r="S46" s="1"/>
      <c r="T46" s="2"/>
      <c r="U46" s="103"/>
      <c r="V46" s="104"/>
      <c r="W46" s="105"/>
      <c r="X46" s="106"/>
      <c r="Y46" s="264"/>
      <c r="Z46" s="265"/>
      <c r="AA46" s="110"/>
      <c r="AB46" s="102"/>
      <c r="AC46" s="291"/>
    </row>
    <row r="47" spans="1:29" ht="15.75" customHeight="1">
      <c r="A47" s="281"/>
      <c r="B47" s="152"/>
      <c r="C47" s="262"/>
      <c r="D47" s="263"/>
      <c r="E47" s="92"/>
      <c r="F47" s="103"/>
      <c r="G47" s="114"/>
      <c r="H47" s="118"/>
      <c r="I47" s="113"/>
      <c r="J47" s="97"/>
      <c r="K47" s="98"/>
      <c r="L47" s="113"/>
      <c r="M47" s="97"/>
      <c r="N47" s="98"/>
      <c r="O47" s="119"/>
      <c r="P47" s="120"/>
      <c r="Q47" s="121"/>
      <c r="R47" s="272"/>
      <c r="S47" s="1"/>
      <c r="T47" s="2"/>
      <c r="U47" s="103"/>
      <c r="V47" s="104"/>
      <c r="W47" s="105"/>
      <c r="X47" s="106"/>
      <c r="Y47" s="264"/>
      <c r="Z47" s="265"/>
      <c r="AA47" s="110"/>
      <c r="AB47" s="102"/>
      <c r="AC47" s="291"/>
    </row>
    <row r="48" spans="1:29" ht="15.75" customHeight="1">
      <c r="A48" s="281"/>
      <c r="B48" s="152"/>
      <c r="C48" s="262"/>
      <c r="D48" s="263"/>
      <c r="E48" s="92"/>
      <c r="F48" s="103"/>
      <c r="G48" s="114"/>
      <c r="H48" s="118"/>
      <c r="I48" s="113"/>
      <c r="J48" s="97"/>
      <c r="K48" s="98"/>
      <c r="L48" s="113"/>
      <c r="M48" s="97"/>
      <c r="N48" s="98"/>
      <c r="O48" s="119"/>
      <c r="P48" s="120"/>
      <c r="Q48" s="121"/>
      <c r="R48" s="272"/>
      <c r="S48" s="1"/>
      <c r="T48" s="2"/>
      <c r="U48" s="103"/>
      <c r="V48" s="104"/>
      <c r="W48" s="105"/>
      <c r="X48" s="106"/>
      <c r="Y48" s="264"/>
      <c r="Z48" s="265"/>
      <c r="AA48" s="110"/>
      <c r="AB48" s="102"/>
      <c r="AC48" s="291"/>
    </row>
    <row r="49" spans="1:29" ht="15.75" customHeight="1">
      <c r="A49" s="281"/>
      <c r="B49" s="152"/>
      <c r="C49" s="262"/>
      <c r="D49" s="263"/>
      <c r="E49" s="92"/>
      <c r="F49" s="103"/>
      <c r="G49" s="114"/>
      <c r="H49" s="118"/>
      <c r="I49" s="113"/>
      <c r="J49" s="97"/>
      <c r="K49" s="98"/>
      <c r="L49" s="113"/>
      <c r="M49" s="97"/>
      <c r="N49" s="98"/>
      <c r="O49" s="119"/>
      <c r="P49" s="120"/>
      <c r="Q49" s="121"/>
      <c r="R49" s="272"/>
      <c r="S49" s="1"/>
      <c r="T49" s="2"/>
      <c r="U49" s="103"/>
      <c r="V49" s="104"/>
      <c r="W49" s="105"/>
      <c r="X49" s="106"/>
      <c r="Y49" s="264"/>
      <c r="Z49" s="265"/>
      <c r="AA49" s="110"/>
      <c r="AB49" s="102"/>
      <c r="AC49" s="291"/>
    </row>
    <row r="50" spans="1:29" ht="15.75" customHeight="1">
      <c r="A50" s="281"/>
      <c r="B50" s="152"/>
      <c r="C50" s="262"/>
      <c r="D50" s="263"/>
      <c r="E50" s="92"/>
      <c r="F50" s="103"/>
      <c r="G50" s="114"/>
      <c r="H50" s="118"/>
      <c r="I50" s="113"/>
      <c r="J50" s="97"/>
      <c r="K50" s="98"/>
      <c r="L50" s="113"/>
      <c r="M50" s="97"/>
      <c r="N50" s="98"/>
      <c r="O50" s="119"/>
      <c r="P50" s="120"/>
      <c r="Q50" s="121"/>
      <c r="R50" s="272"/>
      <c r="S50" s="1"/>
      <c r="T50" s="2"/>
      <c r="U50" s="103"/>
      <c r="V50" s="104"/>
      <c r="W50" s="105"/>
      <c r="X50" s="106"/>
      <c r="Y50" s="264"/>
      <c r="Z50" s="265"/>
      <c r="AA50" s="110"/>
      <c r="AB50" s="102"/>
      <c r="AC50" s="291"/>
    </row>
    <row r="51" spans="1:29" ht="15.75" customHeight="1">
      <c r="A51" s="281"/>
      <c r="B51" s="152"/>
      <c r="C51" s="262"/>
      <c r="D51" s="263"/>
      <c r="E51" s="92"/>
      <c r="F51" s="103"/>
      <c r="G51" s="114"/>
      <c r="H51" s="118"/>
      <c r="I51" s="113"/>
      <c r="J51" s="97"/>
      <c r="K51" s="98"/>
      <c r="L51" s="113"/>
      <c r="M51" s="97"/>
      <c r="N51" s="98"/>
      <c r="O51" s="119"/>
      <c r="P51" s="120"/>
      <c r="Q51" s="121"/>
      <c r="R51" s="272"/>
      <c r="S51" s="1"/>
      <c r="T51" s="2"/>
      <c r="U51" s="103"/>
      <c r="V51" s="104"/>
      <c r="W51" s="105"/>
      <c r="X51" s="106"/>
      <c r="Y51" s="264"/>
      <c r="Z51" s="265"/>
      <c r="AA51" s="110"/>
      <c r="AB51" s="102"/>
      <c r="AC51" s="291"/>
    </row>
    <row r="52" spans="1:29" ht="15.75" customHeight="1">
      <c r="A52" s="281"/>
      <c r="B52" s="152"/>
      <c r="C52" s="262"/>
      <c r="D52" s="263"/>
      <c r="E52" s="92"/>
      <c r="F52" s="103"/>
      <c r="G52" s="114"/>
      <c r="H52" s="118"/>
      <c r="I52" s="113"/>
      <c r="J52" s="97"/>
      <c r="K52" s="98"/>
      <c r="L52" s="113"/>
      <c r="M52" s="97"/>
      <c r="N52" s="98"/>
      <c r="O52" s="119"/>
      <c r="P52" s="120"/>
      <c r="Q52" s="121"/>
      <c r="R52" s="272"/>
      <c r="S52" s="1"/>
      <c r="T52" s="2"/>
      <c r="U52" s="103"/>
      <c r="V52" s="104"/>
      <c r="W52" s="183"/>
      <c r="X52" s="184"/>
      <c r="Y52" s="264"/>
      <c r="Z52" s="265"/>
      <c r="AA52" s="110"/>
      <c r="AB52" s="102"/>
      <c r="AC52" s="291"/>
    </row>
    <row r="53" spans="1:29" ht="15.75" customHeight="1">
      <c r="A53" s="281"/>
      <c r="B53" s="152"/>
      <c r="C53" s="262"/>
      <c r="D53" s="263"/>
      <c r="E53" s="92"/>
      <c r="F53" s="103"/>
      <c r="G53" s="114"/>
      <c r="H53" s="118"/>
      <c r="I53" s="113"/>
      <c r="J53" s="97"/>
      <c r="K53" s="98"/>
      <c r="L53" s="113"/>
      <c r="M53" s="97"/>
      <c r="N53" s="98"/>
      <c r="O53" s="119"/>
      <c r="P53" s="120"/>
      <c r="Q53" s="121"/>
      <c r="R53" s="272"/>
      <c r="S53" s="1"/>
      <c r="T53" s="2"/>
      <c r="U53" s="103"/>
      <c r="V53" s="104"/>
      <c r="W53" s="185"/>
      <c r="X53" s="186"/>
      <c r="Y53" s="264"/>
      <c r="Z53" s="265"/>
      <c r="AA53" s="110"/>
      <c r="AB53" s="102"/>
      <c r="AC53" s="291"/>
    </row>
    <row r="54" spans="1:29" ht="15.75" customHeight="1">
      <c r="A54" s="281"/>
      <c r="B54" s="91"/>
      <c r="C54" s="262"/>
      <c r="D54" s="263"/>
      <c r="E54" s="171"/>
      <c r="F54" s="93"/>
      <c r="G54" s="127"/>
      <c r="H54" s="118"/>
      <c r="I54" s="113"/>
      <c r="J54" s="97"/>
      <c r="K54" s="98"/>
      <c r="L54" s="113"/>
      <c r="M54" s="97"/>
      <c r="N54" s="98"/>
      <c r="O54" s="119"/>
      <c r="P54" s="120"/>
      <c r="Q54" s="121"/>
      <c r="R54" s="272"/>
      <c r="S54" s="1"/>
      <c r="T54" s="2"/>
      <c r="U54" s="128"/>
      <c r="V54" s="104"/>
      <c r="W54" s="185"/>
      <c r="X54" s="186"/>
      <c r="Y54" s="264"/>
      <c r="Z54" s="265"/>
      <c r="AA54" s="110"/>
      <c r="AB54" s="102"/>
      <c r="AC54" s="291"/>
    </row>
    <row r="55" spans="1:29" ht="15.75" customHeight="1" thickBot="1">
      <c r="A55" s="282"/>
      <c r="B55" s="132" t="s">
        <v>106</v>
      </c>
      <c r="C55" s="259"/>
      <c r="D55" s="259"/>
      <c r="E55" s="133"/>
      <c r="F55" s="134"/>
      <c r="G55" s="135"/>
      <c r="H55" s="90"/>
      <c r="I55" s="136">
        <f t="shared" ref="I55:J55" si="17">AVERAGE(I39:I54)</f>
        <v>21.8</v>
      </c>
      <c r="J55" s="137">
        <f t="shared" si="17"/>
        <v>1920</v>
      </c>
      <c r="K55" s="138">
        <f t="shared" ref="K55" si="18">J55/I55</f>
        <v>88.073394495412842</v>
      </c>
      <c r="L55" s="136">
        <f t="shared" ref="L55:M55" si="19">AVERAGE(L39:L54)</f>
        <v>21.8</v>
      </c>
      <c r="M55" s="137">
        <f t="shared" si="19"/>
        <v>1695.182167957304</v>
      </c>
      <c r="N55" s="138">
        <f t="shared" ref="N55:N61" si="20">M55/L55</f>
        <v>77.760649906298354</v>
      </c>
      <c r="O55" s="139">
        <f t="shared" ref="O55:O61" si="21">L55-I55</f>
        <v>0</v>
      </c>
      <c r="P55" s="140">
        <f t="shared" ref="P55:P61" si="22">N55-K55</f>
        <v>-10.312744589114487</v>
      </c>
      <c r="Q55" s="141">
        <f t="shared" ref="Q55:Q61" si="23">N55/K55</f>
        <v>0.88290737914442929</v>
      </c>
      <c r="R55" s="273"/>
      <c r="S55" s="142">
        <f>S39</f>
        <v>0.2502199074074074</v>
      </c>
      <c r="T55" s="143">
        <f>INDEX(T39:T54,COUNTA(T39:T54))</f>
        <v>0.60486111111111107</v>
      </c>
      <c r="U55" s="144"/>
      <c r="V55" s="155"/>
      <c r="W55" s="187"/>
      <c r="X55" s="188"/>
      <c r="Y55" s="260"/>
      <c r="Z55" s="261"/>
      <c r="AA55" s="156">
        <f t="shared" ref="AA55:AA61" si="24">M55-J55</f>
        <v>-224.81783204269595</v>
      </c>
      <c r="AB55" s="141">
        <f t="shared" ref="AB55:AB61" si="25">M55/J55</f>
        <v>0.88290737914442918</v>
      </c>
      <c r="AC55" s="292"/>
    </row>
    <row r="56" spans="1:29" ht="15.75" customHeight="1">
      <c r="A56" s="266" t="s">
        <v>165</v>
      </c>
      <c r="B56" s="182" t="s">
        <v>159</v>
      </c>
      <c r="C56" s="269" t="s">
        <v>163</v>
      </c>
      <c r="D56" s="270"/>
      <c r="E56" s="157">
        <v>59.34</v>
      </c>
      <c r="F56" s="86">
        <v>1513</v>
      </c>
      <c r="G56" s="158">
        <f t="shared" ref="G56:G61" si="26">E56*F56</f>
        <v>89781.42</v>
      </c>
      <c r="H56" s="159"/>
      <c r="I56" s="160">
        <v>24</v>
      </c>
      <c r="J56" s="161">
        <v>2000</v>
      </c>
      <c r="K56" s="162">
        <f>J56/I56</f>
        <v>83.333333333333329</v>
      </c>
      <c r="L56" s="163">
        <v>24</v>
      </c>
      <c r="M56" s="161">
        <f t="shared" ref="M56:M61" si="27">F56/V56*60</f>
        <v>1763.8601036269429</v>
      </c>
      <c r="N56" s="162">
        <f t="shared" si="20"/>
        <v>73.494170984455948</v>
      </c>
      <c r="O56" s="164">
        <f t="shared" si="21"/>
        <v>0</v>
      </c>
      <c r="P56" s="165">
        <f t="shared" si="22"/>
        <v>-9.8391623488773803</v>
      </c>
      <c r="Q56" s="151">
        <f t="shared" si="23"/>
        <v>0.88193005181347139</v>
      </c>
      <c r="R56" s="271">
        <f>Q72</f>
        <v>0.88295035379176856</v>
      </c>
      <c r="S56" s="166">
        <v>0.25</v>
      </c>
      <c r="T56" s="167">
        <v>0.28574074074074074</v>
      </c>
      <c r="U56" s="168"/>
      <c r="V56" s="169">
        <v>51.466666666666669</v>
      </c>
      <c r="W56" s="167"/>
      <c r="X56" s="170"/>
      <c r="Y56" s="274"/>
      <c r="Z56" s="275"/>
      <c r="AA56" s="108">
        <f t="shared" si="24"/>
        <v>-236.13989637305713</v>
      </c>
      <c r="AB56" s="151">
        <f t="shared" si="25"/>
        <v>0.88193005181347139</v>
      </c>
      <c r="AC56" s="276">
        <f>AB72</f>
        <v>0.88295035379176856</v>
      </c>
    </row>
    <row r="57" spans="1:29" ht="15.75" customHeight="1">
      <c r="A57" s="267"/>
      <c r="B57" s="152" t="s">
        <v>159</v>
      </c>
      <c r="C57" s="262" t="s">
        <v>168</v>
      </c>
      <c r="D57" s="263"/>
      <c r="E57" s="92">
        <v>58.67</v>
      </c>
      <c r="F57" s="93">
        <v>2509</v>
      </c>
      <c r="G57" s="94">
        <f t="shared" si="26"/>
        <v>147203.03</v>
      </c>
      <c r="H57" s="95"/>
      <c r="I57" s="96">
        <v>24</v>
      </c>
      <c r="J57" s="97">
        <v>2000</v>
      </c>
      <c r="K57" s="98">
        <f t="shared" si="6"/>
        <v>83.333333333333329</v>
      </c>
      <c r="L57" s="99">
        <v>24</v>
      </c>
      <c r="M57" s="97">
        <f t="shared" si="27"/>
        <v>1772.4489795918373</v>
      </c>
      <c r="N57" s="98">
        <f t="shared" si="20"/>
        <v>73.85204081632655</v>
      </c>
      <c r="O57" s="100">
        <f t="shared" si="21"/>
        <v>0</v>
      </c>
      <c r="P57" s="101">
        <f t="shared" si="22"/>
        <v>-9.4812925170067786</v>
      </c>
      <c r="Q57" s="102">
        <f t="shared" si="23"/>
        <v>0.88622448979591861</v>
      </c>
      <c r="R57" s="272"/>
      <c r="S57" s="1">
        <v>0.28962962962962963</v>
      </c>
      <c r="T57" s="2">
        <v>0.34861111111111109</v>
      </c>
      <c r="U57" s="103">
        <v>5.5999999999999961</v>
      </c>
      <c r="V57" s="104">
        <v>84.933333333333309</v>
      </c>
      <c r="W57" s="105"/>
      <c r="X57" s="106"/>
      <c r="Y57" s="264"/>
      <c r="Z57" s="265"/>
      <c r="AA57" s="110">
        <f t="shared" si="24"/>
        <v>-227.55102040816269</v>
      </c>
      <c r="AB57" s="102">
        <f t="shared" si="25"/>
        <v>0.88622448979591861</v>
      </c>
      <c r="AC57" s="277"/>
    </row>
    <row r="58" spans="1:29" ht="15.75" customHeight="1">
      <c r="A58" s="267"/>
      <c r="B58" s="152" t="s">
        <v>159</v>
      </c>
      <c r="C58" s="262" t="s">
        <v>202</v>
      </c>
      <c r="D58" s="263"/>
      <c r="E58" s="92">
        <v>71.55</v>
      </c>
      <c r="F58" s="93">
        <v>1929</v>
      </c>
      <c r="G58" s="94">
        <f t="shared" si="26"/>
        <v>138019.94999999998</v>
      </c>
      <c r="H58" s="95"/>
      <c r="I58" s="96">
        <v>24</v>
      </c>
      <c r="J58" s="97">
        <v>2000</v>
      </c>
      <c r="K58" s="98">
        <f t="shared" si="6"/>
        <v>83.333333333333329</v>
      </c>
      <c r="L58" s="99">
        <v>24</v>
      </c>
      <c r="M58" s="97">
        <f t="shared" si="27"/>
        <v>1764.3292682926847</v>
      </c>
      <c r="N58" s="98">
        <f t="shared" si="20"/>
        <v>73.513719512195195</v>
      </c>
      <c r="O58" s="100">
        <f t="shared" si="21"/>
        <v>0</v>
      </c>
      <c r="P58" s="101">
        <f t="shared" si="22"/>
        <v>-9.8196138211381339</v>
      </c>
      <c r="Q58" s="102">
        <f t="shared" si="23"/>
        <v>0.88216463414634239</v>
      </c>
      <c r="R58" s="272"/>
      <c r="S58" s="1">
        <v>0.35236111111111112</v>
      </c>
      <c r="T58" s="2">
        <v>0.39791666666666664</v>
      </c>
      <c r="U58" s="103">
        <v>5.4000000000000448</v>
      </c>
      <c r="V58" s="104">
        <v>65.599999999999937</v>
      </c>
      <c r="W58" s="105"/>
      <c r="X58" s="106"/>
      <c r="Y58" s="264"/>
      <c r="Z58" s="265"/>
      <c r="AA58" s="110">
        <f t="shared" si="24"/>
        <v>-235.67073170731533</v>
      </c>
      <c r="AB58" s="102">
        <f t="shared" si="25"/>
        <v>0.88216463414634239</v>
      </c>
      <c r="AC58" s="277"/>
    </row>
    <row r="59" spans="1:29" ht="15.75" customHeight="1">
      <c r="A59" s="267"/>
      <c r="B59" s="152" t="s">
        <v>159</v>
      </c>
      <c r="C59" s="262" t="s">
        <v>166</v>
      </c>
      <c r="D59" s="263"/>
      <c r="E59" s="92">
        <v>47.37</v>
      </c>
      <c r="F59" s="93">
        <v>1339</v>
      </c>
      <c r="G59" s="94">
        <f t="shared" si="26"/>
        <v>63428.429999999993</v>
      </c>
      <c r="H59" s="95"/>
      <c r="I59" s="96">
        <v>21</v>
      </c>
      <c r="J59" s="97">
        <v>2000</v>
      </c>
      <c r="K59" s="98">
        <f t="shared" si="6"/>
        <v>95.238095238095241</v>
      </c>
      <c r="L59" s="99">
        <v>21</v>
      </c>
      <c r="M59" s="97">
        <f t="shared" si="27"/>
        <v>1763.7760702524697</v>
      </c>
      <c r="N59" s="98">
        <f t="shared" si="20"/>
        <v>83.989336678689028</v>
      </c>
      <c r="O59" s="100">
        <f t="shared" si="21"/>
        <v>0</v>
      </c>
      <c r="P59" s="101">
        <f t="shared" si="22"/>
        <v>-11.248758559406212</v>
      </c>
      <c r="Q59" s="102">
        <f t="shared" si="23"/>
        <v>0.88188803512623481</v>
      </c>
      <c r="R59" s="272"/>
      <c r="S59" s="1">
        <v>0.4017013888888889</v>
      </c>
      <c r="T59" s="2">
        <v>0.43333333333333335</v>
      </c>
      <c r="U59" s="103">
        <v>5.4500000000000526</v>
      </c>
      <c r="V59" s="104">
        <v>45.550000000000004</v>
      </c>
      <c r="W59" s="105"/>
      <c r="X59" s="106"/>
      <c r="Y59" s="264"/>
      <c r="Z59" s="265"/>
      <c r="AA59" s="110">
        <f t="shared" si="24"/>
        <v>-236.22392974753029</v>
      </c>
      <c r="AB59" s="102">
        <f t="shared" si="25"/>
        <v>0.88188803512623481</v>
      </c>
      <c r="AC59" s="277"/>
    </row>
    <row r="60" spans="1:29" ht="15.75" customHeight="1">
      <c r="A60" s="267"/>
      <c r="B60" s="152" t="s">
        <v>156</v>
      </c>
      <c r="C60" s="262" t="s">
        <v>189</v>
      </c>
      <c r="D60" s="263"/>
      <c r="E60" s="92">
        <v>56.43</v>
      </c>
      <c r="F60" s="93">
        <v>1873</v>
      </c>
      <c r="G60" s="94">
        <f t="shared" si="26"/>
        <v>105693.39</v>
      </c>
      <c r="H60" s="112"/>
      <c r="I60" s="96">
        <v>22</v>
      </c>
      <c r="J60" s="97">
        <v>2000</v>
      </c>
      <c r="K60" s="98">
        <f t="shared" si="6"/>
        <v>90.909090909090907</v>
      </c>
      <c r="L60" s="113">
        <v>22</v>
      </c>
      <c r="M60" s="97">
        <f t="shared" si="27"/>
        <v>1766.5182080167676</v>
      </c>
      <c r="N60" s="98">
        <f t="shared" si="20"/>
        <v>80.296282182580342</v>
      </c>
      <c r="O60" s="100">
        <f t="shared" si="21"/>
        <v>0</v>
      </c>
      <c r="P60" s="101">
        <f t="shared" si="22"/>
        <v>-10.612808726510565</v>
      </c>
      <c r="Q60" s="102">
        <f t="shared" si="23"/>
        <v>0.88325910400838381</v>
      </c>
      <c r="R60" s="272"/>
      <c r="S60" s="1">
        <v>0.43707175925925928</v>
      </c>
      <c r="T60" s="2">
        <v>0.48125000000000001</v>
      </c>
      <c r="U60" s="103">
        <v>5.3833333333333488</v>
      </c>
      <c r="V60" s="104">
        <v>63.616666666666646</v>
      </c>
      <c r="W60" s="105">
        <v>0.48125000000000001</v>
      </c>
      <c r="X60" s="106">
        <v>0.51874999999999993</v>
      </c>
      <c r="Y60" s="264"/>
      <c r="Z60" s="265"/>
      <c r="AA60" s="110">
        <f t="shared" si="24"/>
        <v>-233.48179198323237</v>
      </c>
      <c r="AB60" s="102">
        <f t="shared" si="25"/>
        <v>0.88325910400838381</v>
      </c>
      <c r="AC60" s="277"/>
    </row>
    <row r="61" spans="1:29" ht="15.75" customHeight="1">
      <c r="A61" s="267"/>
      <c r="B61" s="152" t="s">
        <v>159</v>
      </c>
      <c r="C61" s="262" t="s">
        <v>203</v>
      </c>
      <c r="D61" s="263"/>
      <c r="E61" s="92">
        <v>59.54</v>
      </c>
      <c r="F61" s="93">
        <v>2806</v>
      </c>
      <c r="G61" s="114">
        <f t="shared" si="26"/>
        <v>167069.24</v>
      </c>
      <c r="H61" s="115"/>
      <c r="I61" s="96">
        <v>23</v>
      </c>
      <c r="J61" s="97">
        <v>2000</v>
      </c>
      <c r="K61" s="98">
        <f t="shared" si="6"/>
        <v>86.956521739130437</v>
      </c>
      <c r="L61" s="99">
        <v>23</v>
      </c>
      <c r="M61" s="97">
        <f t="shared" si="27"/>
        <v>1764.471615720521</v>
      </c>
      <c r="N61" s="98">
        <f t="shared" si="20"/>
        <v>76.716157205240037</v>
      </c>
      <c r="O61" s="100">
        <f t="shared" si="21"/>
        <v>0</v>
      </c>
      <c r="P61" s="101">
        <f t="shared" si="22"/>
        <v>-10.2403645338904</v>
      </c>
      <c r="Q61" s="102">
        <f t="shared" si="23"/>
        <v>0.88223580786026046</v>
      </c>
      <c r="R61" s="272"/>
      <c r="S61" s="1">
        <v>0.51874999999999993</v>
      </c>
      <c r="T61" s="2">
        <v>0.58501157407407411</v>
      </c>
      <c r="U61" s="103">
        <v>53.999999999999886</v>
      </c>
      <c r="V61" s="104">
        <v>95.416666666666828</v>
      </c>
      <c r="W61" s="105"/>
      <c r="X61" s="106"/>
      <c r="Y61" s="264"/>
      <c r="Z61" s="265"/>
      <c r="AA61" s="110">
        <f t="shared" si="24"/>
        <v>-235.52838427947904</v>
      </c>
      <c r="AB61" s="102">
        <f t="shared" si="25"/>
        <v>0.88223580786026046</v>
      </c>
      <c r="AC61" s="277"/>
    </row>
    <row r="62" spans="1:29" ht="15.75" customHeight="1">
      <c r="A62" s="267"/>
      <c r="B62" s="152"/>
      <c r="C62" s="262"/>
      <c r="D62" s="263"/>
      <c r="E62" s="92"/>
      <c r="F62" s="93"/>
      <c r="G62" s="114"/>
      <c r="H62" s="118"/>
      <c r="I62" s="96"/>
      <c r="J62" s="97"/>
      <c r="K62" s="98"/>
      <c r="L62" s="113"/>
      <c r="M62" s="97"/>
      <c r="N62" s="98"/>
      <c r="O62" s="119"/>
      <c r="P62" s="120"/>
      <c r="Q62" s="121"/>
      <c r="R62" s="272"/>
      <c r="S62" s="116"/>
      <c r="T62" s="117"/>
      <c r="U62" s="103"/>
      <c r="V62" s="104"/>
      <c r="W62" s="117"/>
      <c r="X62" s="189"/>
      <c r="Y62" s="264"/>
      <c r="Z62" s="265"/>
      <c r="AA62" s="110"/>
      <c r="AB62" s="102"/>
      <c r="AC62" s="277"/>
    </row>
    <row r="63" spans="1:29" ht="15.75" customHeight="1">
      <c r="A63" s="267"/>
      <c r="B63" s="152"/>
      <c r="C63" s="262"/>
      <c r="D63" s="263"/>
      <c r="E63" s="92"/>
      <c r="F63" s="93"/>
      <c r="G63" s="114"/>
      <c r="H63" s="118"/>
      <c r="I63" s="96"/>
      <c r="J63" s="97"/>
      <c r="K63" s="98"/>
      <c r="L63" s="113"/>
      <c r="M63" s="97"/>
      <c r="N63" s="98"/>
      <c r="O63" s="119"/>
      <c r="P63" s="120"/>
      <c r="Q63" s="121"/>
      <c r="R63" s="272"/>
      <c r="S63" s="116"/>
      <c r="T63" s="117"/>
      <c r="U63" s="103"/>
      <c r="V63" s="104"/>
      <c r="W63" s="117"/>
      <c r="X63" s="189"/>
      <c r="Y63" s="264"/>
      <c r="Z63" s="265"/>
      <c r="AA63" s="110"/>
      <c r="AB63" s="102"/>
      <c r="AC63" s="277"/>
    </row>
    <row r="64" spans="1:29" ht="15.75" customHeight="1">
      <c r="A64" s="267"/>
      <c r="B64" s="152"/>
      <c r="C64" s="262"/>
      <c r="D64" s="263"/>
      <c r="E64" s="92"/>
      <c r="F64" s="93"/>
      <c r="G64" s="114"/>
      <c r="H64" s="118"/>
      <c r="I64" s="96"/>
      <c r="J64" s="97"/>
      <c r="K64" s="98"/>
      <c r="L64" s="113"/>
      <c r="M64" s="97"/>
      <c r="N64" s="98"/>
      <c r="O64" s="119"/>
      <c r="P64" s="120"/>
      <c r="Q64" s="121"/>
      <c r="R64" s="272"/>
      <c r="S64" s="116"/>
      <c r="T64" s="117"/>
      <c r="U64" s="103"/>
      <c r="V64" s="104"/>
      <c r="W64" s="117"/>
      <c r="X64" s="189"/>
      <c r="Y64" s="264"/>
      <c r="Z64" s="265"/>
      <c r="AA64" s="110"/>
      <c r="AB64" s="102"/>
      <c r="AC64" s="277"/>
    </row>
    <row r="65" spans="1:29" ht="15.75" customHeight="1">
      <c r="A65" s="267"/>
      <c r="B65" s="152"/>
      <c r="C65" s="262"/>
      <c r="D65" s="263"/>
      <c r="E65" s="92"/>
      <c r="F65" s="93"/>
      <c r="G65" s="114"/>
      <c r="H65" s="118"/>
      <c r="I65" s="96"/>
      <c r="J65" s="97"/>
      <c r="K65" s="98"/>
      <c r="L65" s="113"/>
      <c r="M65" s="97"/>
      <c r="N65" s="98"/>
      <c r="O65" s="119"/>
      <c r="P65" s="120"/>
      <c r="Q65" s="121"/>
      <c r="R65" s="272"/>
      <c r="S65" s="116"/>
      <c r="T65" s="117"/>
      <c r="U65" s="103"/>
      <c r="V65" s="104"/>
      <c r="W65" s="117"/>
      <c r="X65" s="189"/>
      <c r="Y65" s="264"/>
      <c r="Z65" s="265"/>
      <c r="AA65" s="110"/>
      <c r="AB65" s="102"/>
      <c r="AC65" s="277"/>
    </row>
    <row r="66" spans="1:29" ht="15.75" customHeight="1">
      <c r="A66" s="267"/>
      <c r="B66" s="152"/>
      <c r="C66" s="262"/>
      <c r="D66" s="263"/>
      <c r="E66" s="92"/>
      <c r="F66" s="93"/>
      <c r="G66" s="114"/>
      <c r="H66" s="118"/>
      <c r="I66" s="96"/>
      <c r="J66" s="97"/>
      <c r="K66" s="98"/>
      <c r="L66" s="113"/>
      <c r="M66" s="97"/>
      <c r="N66" s="98"/>
      <c r="O66" s="119"/>
      <c r="P66" s="120"/>
      <c r="Q66" s="121"/>
      <c r="R66" s="272"/>
      <c r="S66" s="116"/>
      <c r="T66" s="117"/>
      <c r="U66" s="103"/>
      <c r="V66" s="104"/>
      <c r="W66" s="117"/>
      <c r="X66" s="189"/>
      <c r="Y66" s="264"/>
      <c r="Z66" s="265"/>
      <c r="AA66" s="110"/>
      <c r="AB66" s="102"/>
      <c r="AC66" s="277"/>
    </row>
    <row r="67" spans="1:29" ht="15.75" customHeight="1">
      <c r="A67" s="267"/>
      <c r="B67" s="152"/>
      <c r="C67" s="262"/>
      <c r="D67" s="263"/>
      <c r="E67" s="92"/>
      <c r="F67" s="93"/>
      <c r="G67" s="114"/>
      <c r="H67" s="118"/>
      <c r="I67" s="96"/>
      <c r="J67" s="97"/>
      <c r="K67" s="98"/>
      <c r="L67" s="113"/>
      <c r="M67" s="97"/>
      <c r="N67" s="98"/>
      <c r="O67" s="119"/>
      <c r="P67" s="120"/>
      <c r="Q67" s="121"/>
      <c r="R67" s="272"/>
      <c r="S67" s="116"/>
      <c r="T67" s="117"/>
      <c r="U67" s="103"/>
      <c r="V67" s="104"/>
      <c r="W67" s="117"/>
      <c r="X67" s="189"/>
      <c r="Y67" s="264"/>
      <c r="Z67" s="265"/>
      <c r="AA67" s="110"/>
      <c r="AB67" s="102"/>
      <c r="AC67" s="277"/>
    </row>
    <row r="68" spans="1:29" ht="15.75" customHeight="1">
      <c r="A68" s="267"/>
      <c r="B68" s="152"/>
      <c r="C68" s="262"/>
      <c r="D68" s="263"/>
      <c r="E68" s="92"/>
      <c r="F68" s="93"/>
      <c r="G68" s="114"/>
      <c r="H68" s="118"/>
      <c r="I68" s="96"/>
      <c r="J68" s="97"/>
      <c r="K68" s="98"/>
      <c r="L68" s="113"/>
      <c r="M68" s="97"/>
      <c r="N68" s="98"/>
      <c r="O68" s="119"/>
      <c r="P68" s="120"/>
      <c r="Q68" s="121"/>
      <c r="R68" s="272"/>
      <c r="S68" s="116"/>
      <c r="T68" s="117"/>
      <c r="U68" s="103"/>
      <c r="V68" s="104"/>
      <c r="W68" s="117"/>
      <c r="X68" s="189"/>
      <c r="Y68" s="264"/>
      <c r="Z68" s="265"/>
      <c r="AA68" s="110"/>
      <c r="AB68" s="102"/>
      <c r="AC68" s="277"/>
    </row>
    <row r="69" spans="1:29" ht="15.75" customHeight="1">
      <c r="A69" s="267"/>
      <c r="B69" s="152"/>
      <c r="C69" s="262"/>
      <c r="D69" s="263"/>
      <c r="E69" s="92"/>
      <c r="F69" s="93"/>
      <c r="G69" s="114"/>
      <c r="H69" s="118"/>
      <c r="I69" s="96"/>
      <c r="J69" s="97"/>
      <c r="K69" s="98"/>
      <c r="L69" s="113"/>
      <c r="M69" s="97"/>
      <c r="N69" s="98"/>
      <c r="O69" s="119"/>
      <c r="P69" s="120"/>
      <c r="Q69" s="121"/>
      <c r="R69" s="272"/>
      <c r="S69" s="116"/>
      <c r="T69" s="117"/>
      <c r="U69" s="103"/>
      <c r="V69" s="104"/>
      <c r="W69" s="117"/>
      <c r="X69" s="189"/>
      <c r="Y69" s="264"/>
      <c r="Z69" s="265"/>
      <c r="AA69" s="110"/>
      <c r="AB69" s="102"/>
      <c r="AC69" s="277"/>
    </row>
    <row r="70" spans="1:29" ht="15.75" customHeight="1">
      <c r="A70" s="267"/>
      <c r="B70" s="152"/>
      <c r="C70" s="262"/>
      <c r="D70" s="263"/>
      <c r="E70" s="92"/>
      <c r="F70" s="126"/>
      <c r="G70" s="114"/>
      <c r="H70" s="118"/>
      <c r="I70" s="96"/>
      <c r="J70" s="97"/>
      <c r="K70" s="98"/>
      <c r="L70" s="113"/>
      <c r="M70" s="97"/>
      <c r="N70" s="98"/>
      <c r="O70" s="119"/>
      <c r="P70" s="120"/>
      <c r="Q70" s="121"/>
      <c r="R70" s="272"/>
      <c r="S70" s="116"/>
      <c r="T70" s="117"/>
      <c r="U70" s="103"/>
      <c r="V70" s="104"/>
      <c r="W70" s="117"/>
      <c r="X70" s="189"/>
      <c r="Y70" s="264"/>
      <c r="Z70" s="265"/>
      <c r="AA70" s="110"/>
      <c r="AB70" s="102"/>
      <c r="AC70" s="277"/>
    </row>
    <row r="71" spans="1:29" ht="15.75" customHeight="1">
      <c r="A71" s="267"/>
      <c r="B71" s="152"/>
      <c r="C71" s="262"/>
      <c r="D71" s="263"/>
      <c r="E71" s="153"/>
      <c r="F71" s="126"/>
      <c r="G71" s="127"/>
      <c r="H71" s="118"/>
      <c r="I71" s="96"/>
      <c r="J71" s="97"/>
      <c r="K71" s="98"/>
      <c r="L71" s="113"/>
      <c r="M71" s="97"/>
      <c r="N71" s="98"/>
      <c r="O71" s="119"/>
      <c r="P71" s="120"/>
      <c r="Q71" s="121"/>
      <c r="R71" s="272"/>
      <c r="S71" s="116"/>
      <c r="T71" s="117"/>
      <c r="U71" s="128"/>
      <c r="V71" s="129"/>
      <c r="W71" s="122"/>
      <c r="X71" s="123"/>
      <c r="Y71" s="264"/>
      <c r="Z71" s="265"/>
      <c r="AA71" s="154"/>
      <c r="AB71" s="121"/>
      <c r="AC71" s="277"/>
    </row>
    <row r="72" spans="1:29" ht="15.75" customHeight="1" thickBot="1">
      <c r="A72" s="268"/>
      <c r="B72" s="132" t="s">
        <v>106</v>
      </c>
      <c r="C72" s="259"/>
      <c r="D72" s="259"/>
      <c r="E72" s="133"/>
      <c r="F72" s="134"/>
      <c r="G72" s="135"/>
      <c r="H72" s="90"/>
      <c r="I72" s="136">
        <f t="shared" ref="I72:J72" si="28">AVERAGE(I56:I71)</f>
        <v>23</v>
      </c>
      <c r="J72" s="137">
        <f t="shared" si="28"/>
        <v>2000</v>
      </c>
      <c r="K72" s="138">
        <f t="shared" ref="K72" si="29">J72/I72</f>
        <v>86.956521739130437</v>
      </c>
      <c r="L72" s="136">
        <f t="shared" ref="L72:M72" si="30">AVERAGE(L56:L71)</f>
        <v>23</v>
      </c>
      <c r="M72" s="137">
        <f t="shared" si="30"/>
        <v>1765.900707583537</v>
      </c>
      <c r="N72" s="138">
        <f t="shared" ref="N72:N79" si="31">M72/L72</f>
        <v>76.778291634066832</v>
      </c>
      <c r="O72" s="139">
        <f t="shared" ref="O72:O79" si="32">L72-I72</f>
        <v>0</v>
      </c>
      <c r="P72" s="140">
        <f t="shared" ref="P72:P79" si="33">N72-K72</f>
        <v>-10.178230105063605</v>
      </c>
      <c r="Q72" s="141">
        <f t="shared" ref="Q72:Q79" si="34">N72/K72</f>
        <v>0.88295035379176856</v>
      </c>
      <c r="R72" s="273"/>
      <c r="S72" s="142">
        <f>S56</f>
        <v>0.25</v>
      </c>
      <c r="T72" s="143">
        <f>INDEX(T56:T71,COUNTA(T56:T71))</f>
        <v>0.58501157407407411</v>
      </c>
      <c r="U72" s="144"/>
      <c r="V72" s="155"/>
      <c r="W72" s="134"/>
      <c r="X72" s="138"/>
      <c r="Y72" s="260"/>
      <c r="Z72" s="261"/>
      <c r="AA72" s="156">
        <f t="shared" ref="AA72:AA79" si="35">M72-J72</f>
        <v>-234.09929241646296</v>
      </c>
      <c r="AB72" s="141">
        <f t="shared" ref="AB72:AB79" si="36">M72/J72</f>
        <v>0.88295035379176856</v>
      </c>
      <c r="AC72" s="278"/>
    </row>
    <row r="73" spans="1:29" ht="15.75" customHeight="1">
      <c r="A73" s="279" t="s">
        <v>169</v>
      </c>
      <c r="B73" s="107" t="s">
        <v>164</v>
      </c>
      <c r="C73" s="351" t="s">
        <v>172</v>
      </c>
      <c r="D73" s="351"/>
      <c r="E73" s="157">
        <v>38.630000000000003</v>
      </c>
      <c r="F73" s="86">
        <v>1910</v>
      </c>
      <c r="G73" s="158">
        <f t="shared" ref="G73:G79" si="37">E73*F73</f>
        <v>73783.3</v>
      </c>
      <c r="H73" s="159"/>
      <c r="I73" s="160">
        <v>20</v>
      </c>
      <c r="J73" s="161">
        <v>3600</v>
      </c>
      <c r="K73" s="162">
        <f>J73/I73</f>
        <v>180</v>
      </c>
      <c r="L73" s="163">
        <v>20</v>
      </c>
      <c r="M73" s="161">
        <f t="shared" ref="M73:M79" si="38">F73/V73*60</f>
        <v>3249.527410207937</v>
      </c>
      <c r="N73" s="162">
        <f t="shared" si="31"/>
        <v>162.47637051039686</v>
      </c>
      <c r="O73" s="164">
        <f t="shared" si="32"/>
        <v>0</v>
      </c>
      <c r="P73" s="165">
        <f t="shared" si="33"/>
        <v>-17.523629489603138</v>
      </c>
      <c r="Q73" s="151">
        <f t="shared" si="34"/>
        <v>0.90264650283553816</v>
      </c>
      <c r="R73" s="271">
        <f>Q89</f>
        <v>0.88643485492371266</v>
      </c>
      <c r="S73" s="166">
        <v>0.25</v>
      </c>
      <c r="T73" s="167">
        <v>0.27449074074074076</v>
      </c>
      <c r="U73" s="168"/>
      <c r="V73" s="169">
        <v>35.266666666666694</v>
      </c>
      <c r="W73" s="167"/>
      <c r="X73" s="170"/>
      <c r="Y73" s="274"/>
      <c r="Z73" s="275"/>
      <c r="AA73" s="108">
        <f t="shared" si="35"/>
        <v>-350.47258979206299</v>
      </c>
      <c r="AB73" s="151">
        <f t="shared" si="36"/>
        <v>0.90264650283553804</v>
      </c>
      <c r="AC73" s="276">
        <f>AB89</f>
        <v>0.88643485492371277</v>
      </c>
    </row>
    <row r="74" spans="1:29" ht="15.75" customHeight="1">
      <c r="A74" s="280"/>
      <c r="B74" s="91" t="s">
        <v>164</v>
      </c>
      <c r="C74" s="350" t="s">
        <v>173</v>
      </c>
      <c r="D74" s="350"/>
      <c r="E74" s="92">
        <v>38</v>
      </c>
      <c r="F74" s="93">
        <v>2343</v>
      </c>
      <c r="G74" s="94">
        <f t="shared" si="37"/>
        <v>89034</v>
      </c>
      <c r="H74" s="95"/>
      <c r="I74" s="96">
        <v>21</v>
      </c>
      <c r="J74" s="97">
        <v>3600</v>
      </c>
      <c r="K74" s="98">
        <f t="shared" ref="K74:K109" si="39">J74/I74</f>
        <v>171.42857142857142</v>
      </c>
      <c r="L74" s="99">
        <v>21</v>
      </c>
      <c r="M74" s="97">
        <f t="shared" si="38"/>
        <v>3250.4046242774593</v>
      </c>
      <c r="N74" s="98">
        <f t="shared" si="31"/>
        <v>154.78117258464093</v>
      </c>
      <c r="O74" s="100">
        <f t="shared" si="32"/>
        <v>0</v>
      </c>
      <c r="P74" s="101">
        <f t="shared" si="33"/>
        <v>-16.647398843930489</v>
      </c>
      <c r="Q74" s="102">
        <f t="shared" si="34"/>
        <v>0.90289017341040545</v>
      </c>
      <c r="R74" s="272"/>
      <c r="S74" s="1">
        <v>0.27777777777777779</v>
      </c>
      <c r="T74" s="2">
        <v>0.30781249999999999</v>
      </c>
      <c r="U74" s="103">
        <v>4.7333333333333272</v>
      </c>
      <c r="V74" s="104">
        <v>43.249999999999964</v>
      </c>
      <c r="W74" s="105"/>
      <c r="X74" s="106"/>
      <c r="Y74" s="264"/>
      <c r="Z74" s="265"/>
      <c r="AA74" s="110">
        <f t="shared" si="35"/>
        <v>-349.59537572254067</v>
      </c>
      <c r="AB74" s="102">
        <f t="shared" si="36"/>
        <v>0.90289017341040534</v>
      </c>
      <c r="AC74" s="277"/>
    </row>
    <row r="75" spans="1:29" ht="15.75" customHeight="1">
      <c r="A75" s="280"/>
      <c r="B75" s="91" t="s">
        <v>164</v>
      </c>
      <c r="C75" s="350" t="s">
        <v>220</v>
      </c>
      <c r="D75" s="350"/>
      <c r="E75" s="92">
        <v>36.86</v>
      </c>
      <c r="F75" s="93">
        <v>1304</v>
      </c>
      <c r="G75" s="94">
        <f t="shared" si="37"/>
        <v>48065.440000000002</v>
      </c>
      <c r="H75" s="95"/>
      <c r="I75" s="96">
        <v>21</v>
      </c>
      <c r="J75" s="97">
        <v>3600</v>
      </c>
      <c r="K75" s="98">
        <f t="shared" si="39"/>
        <v>171.42857142857142</v>
      </c>
      <c r="L75" s="99">
        <v>21</v>
      </c>
      <c r="M75" s="97">
        <f t="shared" si="38"/>
        <v>3250.9695290858681</v>
      </c>
      <c r="N75" s="98">
        <f t="shared" si="31"/>
        <v>154.80807281361277</v>
      </c>
      <c r="O75" s="100">
        <f t="shared" si="32"/>
        <v>0</v>
      </c>
      <c r="P75" s="101">
        <f t="shared" si="33"/>
        <v>-16.620498614958649</v>
      </c>
      <c r="Q75" s="102">
        <f t="shared" si="34"/>
        <v>0.9030470914127412</v>
      </c>
      <c r="R75" s="272"/>
      <c r="S75" s="1">
        <v>0.31111111111111112</v>
      </c>
      <c r="T75" s="2">
        <v>0.3278240740740741</v>
      </c>
      <c r="U75" s="103">
        <v>4.7500000000000231</v>
      </c>
      <c r="V75" s="104">
        <v>24.066666666666698</v>
      </c>
      <c r="W75" s="105"/>
      <c r="X75" s="106"/>
      <c r="Y75" s="264"/>
      <c r="Z75" s="265"/>
      <c r="AA75" s="110">
        <f t="shared" si="35"/>
        <v>-349.03047091413191</v>
      </c>
      <c r="AB75" s="102">
        <f t="shared" si="36"/>
        <v>0.90304709141274109</v>
      </c>
      <c r="AC75" s="277"/>
    </row>
    <row r="76" spans="1:29" ht="15.75" customHeight="1">
      <c r="A76" s="280"/>
      <c r="B76" s="91" t="s">
        <v>164</v>
      </c>
      <c r="C76" s="350" t="s">
        <v>171</v>
      </c>
      <c r="D76" s="350"/>
      <c r="E76" s="92">
        <v>31.27</v>
      </c>
      <c r="F76" s="93">
        <v>1550</v>
      </c>
      <c r="G76" s="94">
        <f t="shared" si="37"/>
        <v>48468.5</v>
      </c>
      <c r="H76" s="95"/>
      <c r="I76" s="96">
        <v>19</v>
      </c>
      <c r="J76" s="97">
        <v>3600</v>
      </c>
      <c r="K76" s="98">
        <f t="shared" si="39"/>
        <v>189.47368421052633</v>
      </c>
      <c r="L76" s="99">
        <v>19</v>
      </c>
      <c r="M76" s="97">
        <f t="shared" si="38"/>
        <v>3106.9042316258333</v>
      </c>
      <c r="N76" s="98">
        <f t="shared" si="31"/>
        <v>163.52127534872807</v>
      </c>
      <c r="O76" s="100">
        <f t="shared" si="32"/>
        <v>0</v>
      </c>
      <c r="P76" s="101">
        <f t="shared" si="33"/>
        <v>-25.952408861798261</v>
      </c>
      <c r="Q76" s="102">
        <f t="shared" si="34"/>
        <v>0.8630289532293981</v>
      </c>
      <c r="R76" s="272"/>
      <c r="S76" s="1">
        <v>0.33199074074074075</v>
      </c>
      <c r="T76" s="2">
        <v>0.3527777777777778</v>
      </c>
      <c r="U76" s="103">
        <v>5.9999999999999787</v>
      </c>
      <c r="V76" s="104">
        <v>29.933333333333351</v>
      </c>
      <c r="W76" s="105"/>
      <c r="X76" s="106"/>
      <c r="Y76" s="264"/>
      <c r="Z76" s="265"/>
      <c r="AA76" s="190">
        <f t="shared" si="35"/>
        <v>-493.09576837416671</v>
      </c>
      <c r="AB76" s="191">
        <f t="shared" si="36"/>
        <v>0.8630289532293981</v>
      </c>
      <c r="AC76" s="277"/>
    </row>
    <row r="77" spans="1:29" ht="15.75" customHeight="1">
      <c r="A77" s="281"/>
      <c r="B77" s="91" t="s">
        <v>164</v>
      </c>
      <c r="C77" s="350" t="s">
        <v>170</v>
      </c>
      <c r="D77" s="350"/>
      <c r="E77" s="92">
        <v>37.94</v>
      </c>
      <c r="F77" s="97">
        <v>2265</v>
      </c>
      <c r="G77" s="94">
        <f t="shared" si="37"/>
        <v>85934.099999999991</v>
      </c>
      <c r="H77" s="112"/>
      <c r="I77" s="96">
        <v>21</v>
      </c>
      <c r="J77" s="97">
        <v>3600</v>
      </c>
      <c r="K77" s="98">
        <f t="shared" si="39"/>
        <v>171.42857142857142</v>
      </c>
      <c r="L77" s="113">
        <v>21</v>
      </c>
      <c r="M77" s="97">
        <f t="shared" si="38"/>
        <v>3107.4695121951208</v>
      </c>
      <c r="N77" s="98">
        <f t="shared" si="31"/>
        <v>147.97473867595812</v>
      </c>
      <c r="O77" s="100">
        <f t="shared" si="32"/>
        <v>0</v>
      </c>
      <c r="P77" s="101">
        <f t="shared" si="33"/>
        <v>-23.453832752613295</v>
      </c>
      <c r="Q77" s="102">
        <f t="shared" si="34"/>
        <v>0.86318597560975574</v>
      </c>
      <c r="R77" s="272"/>
      <c r="S77" s="1">
        <v>0.35712962962962963</v>
      </c>
      <c r="T77" s="2">
        <v>0.38750000000000001</v>
      </c>
      <c r="U77" s="103">
        <v>6.2666666666666337</v>
      </c>
      <c r="V77" s="104">
        <v>43.733333333333348</v>
      </c>
      <c r="W77" s="105"/>
      <c r="X77" s="106"/>
      <c r="Y77" s="264"/>
      <c r="Z77" s="265"/>
      <c r="AA77" s="190">
        <f t="shared" si="35"/>
        <v>-492.53048780487916</v>
      </c>
      <c r="AB77" s="191">
        <f t="shared" si="36"/>
        <v>0.86318597560975574</v>
      </c>
      <c r="AC77" s="277"/>
    </row>
    <row r="78" spans="1:29" ht="15.75" customHeight="1">
      <c r="A78" s="281"/>
      <c r="B78" s="91" t="s">
        <v>151</v>
      </c>
      <c r="C78" s="350" t="s">
        <v>198</v>
      </c>
      <c r="D78" s="350"/>
      <c r="E78" s="92">
        <v>45.66</v>
      </c>
      <c r="F78" s="97">
        <v>689</v>
      </c>
      <c r="G78" s="114">
        <f t="shared" si="37"/>
        <v>31459.739999999998</v>
      </c>
      <c r="H78" s="115"/>
      <c r="I78" s="96">
        <v>20</v>
      </c>
      <c r="J78" s="97">
        <v>1800</v>
      </c>
      <c r="K78" s="98">
        <f t="shared" si="39"/>
        <v>90</v>
      </c>
      <c r="L78" s="99">
        <v>20</v>
      </c>
      <c r="M78" s="97">
        <f t="shared" si="38"/>
        <v>1591.0198845413754</v>
      </c>
      <c r="N78" s="98">
        <f t="shared" si="31"/>
        <v>79.55099422706877</v>
      </c>
      <c r="O78" s="100">
        <f t="shared" si="32"/>
        <v>0</v>
      </c>
      <c r="P78" s="101">
        <f t="shared" si="33"/>
        <v>-10.44900577293123</v>
      </c>
      <c r="Q78" s="102">
        <f t="shared" si="34"/>
        <v>0.88389993585631965</v>
      </c>
      <c r="R78" s="272"/>
      <c r="S78" s="1">
        <v>0.39167824074074076</v>
      </c>
      <c r="T78" s="2">
        <v>0.40972222222222221</v>
      </c>
      <c r="U78" s="103">
        <v>6.0166666666666746</v>
      </c>
      <c r="V78" s="104">
        <v>25.983333333333292</v>
      </c>
      <c r="W78" s="105"/>
      <c r="X78" s="106"/>
      <c r="Y78" s="264"/>
      <c r="Z78" s="265"/>
      <c r="AA78" s="190">
        <f t="shared" si="35"/>
        <v>-208.9801154586246</v>
      </c>
      <c r="AB78" s="191">
        <f t="shared" si="36"/>
        <v>0.88389993585631965</v>
      </c>
      <c r="AC78" s="277"/>
    </row>
    <row r="79" spans="1:29" ht="15.75" customHeight="1">
      <c r="A79" s="281"/>
      <c r="B79" s="91" t="s">
        <v>151</v>
      </c>
      <c r="C79" s="350" t="s">
        <v>204</v>
      </c>
      <c r="D79" s="350"/>
      <c r="E79" s="92">
        <v>57.73</v>
      </c>
      <c r="F79" s="97">
        <v>1786</v>
      </c>
      <c r="G79" s="114">
        <f t="shared" si="37"/>
        <v>103105.78</v>
      </c>
      <c r="H79" s="118"/>
      <c r="I79" s="96">
        <v>22</v>
      </c>
      <c r="J79" s="97">
        <v>1800</v>
      </c>
      <c r="K79" s="98">
        <f t="shared" si="39"/>
        <v>81.818181818181813</v>
      </c>
      <c r="L79" s="113">
        <v>22</v>
      </c>
      <c r="M79" s="97">
        <f t="shared" si="38"/>
        <v>1590.6976744186045</v>
      </c>
      <c r="N79" s="98">
        <f t="shared" si="31"/>
        <v>72.304439746300204</v>
      </c>
      <c r="O79" s="119">
        <f t="shared" si="32"/>
        <v>0</v>
      </c>
      <c r="P79" s="120">
        <f t="shared" si="33"/>
        <v>-9.5137420718816088</v>
      </c>
      <c r="Q79" s="121">
        <f t="shared" si="34"/>
        <v>0.88372093023255816</v>
      </c>
      <c r="R79" s="272"/>
      <c r="S79" s="1">
        <v>0.41388888888888886</v>
      </c>
      <c r="T79" s="2">
        <v>0.46067129629629627</v>
      </c>
      <c r="U79" s="103">
        <v>5.9999999999999787</v>
      </c>
      <c r="V79" s="104">
        <v>67.366666666666674</v>
      </c>
      <c r="W79" s="105"/>
      <c r="X79" s="106"/>
      <c r="Y79" s="264"/>
      <c r="Z79" s="265"/>
      <c r="AA79" s="190">
        <f t="shared" si="35"/>
        <v>-209.30232558139551</v>
      </c>
      <c r="AB79" s="191">
        <f t="shared" si="36"/>
        <v>0.88372093023255804</v>
      </c>
      <c r="AC79" s="277"/>
    </row>
    <row r="80" spans="1:29" ht="15.75" customHeight="1">
      <c r="A80" s="281"/>
      <c r="B80" s="91"/>
      <c r="C80" s="350"/>
      <c r="D80" s="350"/>
      <c r="E80" s="92"/>
      <c r="F80" s="97"/>
      <c r="G80" s="114"/>
      <c r="H80" s="118"/>
      <c r="I80" s="96"/>
      <c r="J80" s="97"/>
      <c r="K80" s="98"/>
      <c r="L80" s="113"/>
      <c r="M80" s="97"/>
      <c r="N80" s="98"/>
      <c r="O80" s="119"/>
      <c r="P80" s="120"/>
      <c r="Q80" s="121"/>
      <c r="R80" s="272"/>
      <c r="S80" s="1"/>
      <c r="T80" s="2"/>
      <c r="U80" s="103"/>
      <c r="V80" s="104"/>
      <c r="W80" s="105"/>
      <c r="X80" s="106"/>
      <c r="Y80" s="264"/>
      <c r="Z80" s="265"/>
      <c r="AA80" s="190"/>
      <c r="AB80" s="191"/>
      <c r="AC80" s="277"/>
    </row>
    <row r="81" spans="1:29" ht="15.75" customHeight="1">
      <c r="A81" s="281"/>
      <c r="B81" s="91"/>
      <c r="C81" s="350"/>
      <c r="D81" s="350"/>
      <c r="E81" s="92"/>
      <c r="F81" s="97"/>
      <c r="G81" s="114"/>
      <c r="H81" s="118"/>
      <c r="I81" s="96"/>
      <c r="J81" s="97"/>
      <c r="K81" s="98"/>
      <c r="L81" s="113"/>
      <c r="M81" s="97"/>
      <c r="N81" s="98"/>
      <c r="O81" s="119"/>
      <c r="P81" s="120"/>
      <c r="Q81" s="121"/>
      <c r="R81" s="272"/>
      <c r="S81" s="1"/>
      <c r="T81" s="2"/>
      <c r="U81" s="103"/>
      <c r="V81" s="104"/>
      <c r="W81" s="105"/>
      <c r="X81" s="106"/>
      <c r="Y81" s="264"/>
      <c r="Z81" s="265"/>
      <c r="AA81" s="190"/>
      <c r="AB81" s="191"/>
      <c r="AC81" s="277"/>
    </row>
    <row r="82" spans="1:29" ht="15.75" customHeight="1">
      <c r="A82" s="281"/>
      <c r="B82" s="91"/>
      <c r="C82" s="350"/>
      <c r="D82" s="350"/>
      <c r="E82" s="92"/>
      <c r="F82" s="97"/>
      <c r="G82" s="114"/>
      <c r="H82" s="118"/>
      <c r="I82" s="96"/>
      <c r="J82" s="97"/>
      <c r="K82" s="98"/>
      <c r="L82" s="113"/>
      <c r="M82" s="97"/>
      <c r="N82" s="98"/>
      <c r="O82" s="119"/>
      <c r="P82" s="120"/>
      <c r="Q82" s="121"/>
      <c r="R82" s="272"/>
      <c r="S82" s="1"/>
      <c r="T82" s="2"/>
      <c r="U82" s="103"/>
      <c r="V82" s="104"/>
      <c r="W82" s="105"/>
      <c r="X82" s="106"/>
      <c r="Y82" s="264"/>
      <c r="Z82" s="265"/>
      <c r="AA82" s="190"/>
      <c r="AB82" s="191"/>
      <c r="AC82" s="277"/>
    </row>
    <row r="83" spans="1:29" ht="15.75" customHeight="1">
      <c r="A83" s="281"/>
      <c r="B83" s="91"/>
      <c r="C83" s="350"/>
      <c r="D83" s="350"/>
      <c r="E83" s="92"/>
      <c r="F83" s="97"/>
      <c r="G83" s="114"/>
      <c r="H83" s="118"/>
      <c r="I83" s="96"/>
      <c r="J83" s="97"/>
      <c r="K83" s="98"/>
      <c r="L83" s="113"/>
      <c r="M83" s="97"/>
      <c r="N83" s="98"/>
      <c r="O83" s="119"/>
      <c r="P83" s="120"/>
      <c r="Q83" s="121"/>
      <c r="R83" s="272"/>
      <c r="S83" s="1"/>
      <c r="T83" s="2"/>
      <c r="U83" s="103"/>
      <c r="V83" s="104"/>
      <c r="W83" s="105"/>
      <c r="X83" s="106"/>
      <c r="Y83" s="264"/>
      <c r="Z83" s="265"/>
      <c r="AA83" s="190"/>
      <c r="AB83" s="191"/>
      <c r="AC83" s="277"/>
    </row>
    <row r="84" spans="1:29" ht="15.75" customHeight="1">
      <c r="A84" s="281"/>
      <c r="B84" s="91"/>
      <c r="C84" s="350"/>
      <c r="D84" s="350"/>
      <c r="E84" s="92"/>
      <c r="F84" s="97"/>
      <c r="G84" s="114"/>
      <c r="H84" s="118"/>
      <c r="I84" s="96"/>
      <c r="J84" s="97"/>
      <c r="K84" s="98"/>
      <c r="L84" s="113"/>
      <c r="M84" s="97"/>
      <c r="N84" s="98"/>
      <c r="O84" s="119"/>
      <c r="P84" s="120"/>
      <c r="Q84" s="121"/>
      <c r="R84" s="272"/>
      <c r="S84" s="1"/>
      <c r="T84" s="2"/>
      <c r="U84" s="103"/>
      <c r="V84" s="104"/>
      <c r="W84" s="105"/>
      <c r="X84" s="106"/>
      <c r="Y84" s="264"/>
      <c r="Z84" s="265"/>
      <c r="AA84" s="190"/>
      <c r="AB84" s="191"/>
      <c r="AC84" s="277"/>
    </row>
    <row r="85" spans="1:29" ht="15.75" customHeight="1">
      <c r="A85" s="281"/>
      <c r="B85" s="91"/>
      <c r="C85" s="350"/>
      <c r="D85" s="350"/>
      <c r="E85" s="92"/>
      <c r="F85" s="97"/>
      <c r="G85" s="114"/>
      <c r="H85" s="118"/>
      <c r="I85" s="96"/>
      <c r="J85" s="97"/>
      <c r="K85" s="98"/>
      <c r="L85" s="113"/>
      <c r="M85" s="97"/>
      <c r="N85" s="98"/>
      <c r="O85" s="119"/>
      <c r="P85" s="120"/>
      <c r="Q85" s="121"/>
      <c r="R85" s="272"/>
      <c r="S85" s="1"/>
      <c r="T85" s="2"/>
      <c r="U85" s="103"/>
      <c r="V85" s="104"/>
      <c r="W85" s="105"/>
      <c r="X85" s="106"/>
      <c r="Y85" s="264"/>
      <c r="Z85" s="265"/>
      <c r="AA85" s="190"/>
      <c r="AB85" s="191"/>
      <c r="AC85" s="277"/>
    </row>
    <row r="86" spans="1:29" ht="15.75" customHeight="1">
      <c r="A86" s="281"/>
      <c r="B86" s="91"/>
      <c r="C86" s="350"/>
      <c r="D86" s="350"/>
      <c r="E86" s="92"/>
      <c r="F86" s="97"/>
      <c r="G86" s="114"/>
      <c r="H86" s="118"/>
      <c r="I86" s="96"/>
      <c r="J86" s="97"/>
      <c r="K86" s="98"/>
      <c r="L86" s="113"/>
      <c r="M86" s="97"/>
      <c r="N86" s="98"/>
      <c r="O86" s="119"/>
      <c r="P86" s="120"/>
      <c r="Q86" s="121"/>
      <c r="R86" s="272"/>
      <c r="S86" s="1"/>
      <c r="T86" s="2"/>
      <c r="U86" s="103"/>
      <c r="V86" s="104"/>
      <c r="W86" s="105"/>
      <c r="X86" s="106"/>
      <c r="Y86" s="264"/>
      <c r="Z86" s="265"/>
      <c r="AA86" s="190"/>
      <c r="AB86" s="191"/>
      <c r="AC86" s="277"/>
    </row>
    <row r="87" spans="1:29" ht="15.75" customHeight="1">
      <c r="A87" s="281"/>
      <c r="B87" s="91"/>
      <c r="C87" s="350"/>
      <c r="D87" s="350"/>
      <c r="E87" s="92"/>
      <c r="F87" s="97"/>
      <c r="G87" s="114"/>
      <c r="H87" s="118"/>
      <c r="I87" s="96"/>
      <c r="J87" s="97"/>
      <c r="K87" s="98"/>
      <c r="L87" s="113"/>
      <c r="M87" s="97"/>
      <c r="N87" s="98"/>
      <c r="O87" s="119"/>
      <c r="P87" s="120"/>
      <c r="Q87" s="121"/>
      <c r="R87" s="272"/>
      <c r="S87" s="1"/>
      <c r="T87" s="2"/>
      <c r="U87" s="103"/>
      <c r="V87" s="104"/>
      <c r="W87" s="105"/>
      <c r="X87" s="106"/>
      <c r="Y87" s="264"/>
      <c r="Z87" s="265"/>
      <c r="AA87" s="190"/>
      <c r="AB87" s="191"/>
      <c r="AC87" s="277"/>
    </row>
    <row r="88" spans="1:29" ht="15.75" customHeight="1">
      <c r="A88" s="281"/>
      <c r="B88" s="91"/>
      <c r="C88" s="350"/>
      <c r="D88" s="350"/>
      <c r="E88" s="181"/>
      <c r="F88" s="97"/>
      <c r="G88" s="127"/>
      <c r="H88" s="118"/>
      <c r="I88" s="96"/>
      <c r="J88" s="97"/>
      <c r="K88" s="98"/>
      <c r="L88" s="113"/>
      <c r="M88" s="97"/>
      <c r="N88" s="98"/>
      <c r="O88" s="119"/>
      <c r="P88" s="120"/>
      <c r="Q88" s="121"/>
      <c r="R88" s="272"/>
      <c r="S88" s="116"/>
      <c r="T88" s="117"/>
      <c r="U88" s="128"/>
      <c r="V88" s="129"/>
      <c r="W88" s="122"/>
      <c r="X88" s="123"/>
      <c r="Y88" s="264"/>
      <c r="Z88" s="265"/>
      <c r="AA88" s="154"/>
      <c r="AB88" s="121"/>
      <c r="AC88" s="277"/>
    </row>
    <row r="89" spans="1:29" ht="15.75" customHeight="1" thickBot="1">
      <c r="A89" s="282"/>
      <c r="B89" s="132" t="s">
        <v>106</v>
      </c>
      <c r="C89" s="259"/>
      <c r="D89" s="259"/>
      <c r="E89" s="133"/>
      <c r="F89" s="134"/>
      <c r="G89" s="135"/>
      <c r="H89" s="90"/>
      <c r="I89" s="136">
        <f t="shared" ref="I89:J89" si="40">AVERAGE(I73:I88)</f>
        <v>20.571428571428573</v>
      </c>
      <c r="J89" s="137">
        <f t="shared" si="40"/>
        <v>3085.7142857142858</v>
      </c>
      <c r="K89" s="138">
        <f t="shared" ref="K89" si="41">J89/I89</f>
        <v>150</v>
      </c>
      <c r="L89" s="136">
        <f t="shared" ref="L89:M89" si="42">AVERAGE(L73:L88)</f>
        <v>20.571428571428573</v>
      </c>
      <c r="M89" s="137">
        <f t="shared" si="42"/>
        <v>2735.284695193171</v>
      </c>
      <c r="N89" s="138">
        <f t="shared" ref="N89:N93" si="43">M89/L89</f>
        <v>132.9652282385569</v>
      </c>
      <c r="O89" s="139">
        <f t="shared" ref="O89:O93" si="44">L89-I89</f>
        <v>0</v>
      </c>
      <c r="P89" s="140">
        <f t="shared" ref="P89:P93" si="45">N89-K89</f>
        <v>-17.034771761443096</v>
      </c>
      <c r="Q89" s="141">
        <f t="shared" ref="Q89:Q93" si="46">N89/K89</f>
        <v>0.88643485492371266</v>
      </c>
      <c r="R89" s="273"/>
      <c r="S89" s="142">
        <f>S73</f>
        <v>0.25</v>
      </c>
      <c r="T89" s="143">
        <f>INDEX(T73:T88,COUNTA(T73:T88))</f>
        <v>0.46067129629629627</v>
      </c>
      <c r="U89" s="144"/>
      <c r="V89" s="155"/>
      <c r="W89" s="134"/>
      <c r="X89" s="138"/>
      <c r="Y89" s="260"/>
      <c r="Z89" s="261"/>
      <c r="AA89" s="156">
        <f t="shared" ref="AA89:AA93" si="47">M89-J89</f>
        <v>-350.42959052111473</v>
      </c>
      <c r="AB89" s="141">
        <f t="shared" ref="AB89:AB93" si="48">M89/J89</f>
        <v>0.88643485492371277</v>
      </c>
      <c r="AC89" s="278"/>
    </row>
    <row r="90" spans="1:29" ht="15.75" customHeight="1">
      <c r="A90" s="266" t="s">
        <v>107</v>
      </c>
      <c r="B90" s="182" t="s">
        <v>153</v>
      </c>
      <c r="C90" s="269" t="s">
        <v>176</v>
      </c>
      <c r="D90" s="270"/>
      <c r="E90" s="157">
        <v>35.83</v>
      </c>
      <c r="F90" s="86">
        <v>4333</v>
      </c>
      <c r="G90" s="158">
        <f t="shared" ref="G90:G93" si="49">E90*F90</f>
        <v>155251.38999999998</v>
      </c>
      <c r="H90" s="159"/>
      <c r="I90" s="160">
        <v>12</v>
      </c>
      <c r="J90" s="161">
        <v>3273</v>
      </c>
      <c r="K90" s="162">
        <f>J90/I90</f>
        <v>272.75</v>
      </c>
      <c r="L90" s="163">
        <v>12</v>
      </c>
      <c r="M90" s="161">
        <f t="shared" ref="M90:M93" si="50">F90/V90*60</f>
        <v>2905.8867362146038</v>
      </c>
      <c r="N90" s="162">
        <f t="shared" si="43"/>
        <v>242.15722801788365</v>
      </c>
      <c r="O90" s="164">
        <f t="shared" si="44"/>
        <v>0</v>
      </c>
      <c r="P90" s="165">
        <f t="shared" si="45"/>
        <v>-30.592771982116346</v>
      </c>
      <c r="Q90" s="151">
        <f t="shared" si="46"/>
        <v>0.88783584974476137</v>
      </c>
      <c r="R90" s="271">
        <f>Q106</f>
        <v>0.87925703339914008</v>
      </c>
      <c r="S90" s="166">
        <v>0.25</v>
      </c>
      <c r="T90" s="167">
        <v>0.31212962962962965</v>
      </c>
      <c r="U90" s="168"/>
      <c r="V90" s="169">
        <v>89.466666666666697</v>
      </c>
      <c r="W90" s="172"/>
      <c r="X90" s="150"/>
      <c r="Y90" s="274"/>
      <c r="Z90" s="275"/>
      <c r="AA90" s="108">
        <f t="shared" si="47"/>
        <v>-367.11326378539616</v>
      </c>
      <c r="AB90" s="151">
        <f t="shared" si="48"/>
        <v>0.88783584974476137</v>
      </c>
      <c r="AC90" s="276">
        <f>AB106</f>
        <v>0.87925703339913996</v>
      </c>
    </row>
    <row r="91" spans="1:29" ht="15.75" customHeight="1">
      <c r="A91" s="267"/>
      <c r="B91" s="91" t="s">
        <v>153</v>
      </c>
      <c r="C91" s="262" t="s">
        <v>177</v>
      </c>
      <c r="D91" s="263"/>
      <c r="E91" s="92">
        <v>36.409999999999997</v>
      </c>
      <c r="F91" s="93">
        <v>2804</v>
      </c>
      <c r="G91" s="94">
        <f t="shared" si="49"/>
        <v>102093.63999999998</v>
      </c>
      <c r="H91" s="95"/>
      <c r="I91" s="96">
        <v>11</v>
      </c>
      <c r="J91" s="97">
        <v>3273</v>
      </c>
      <c r="K91" s="98">
        <f t="shared" si="39"/>
        <v>297.54545454545456</v>
      </c>
      <c r="L91" s="99">
        <v>11</v>
      </c>
      <c r="M91" s="97">
        <f t="shared" si="50"/>
        <v>2905.6994818652838</v>
      </c>
      <c r="N91" s="98">
        <f t="shared" si="43"/>
        <v>264.15449835138946</v>
      </c>
      <c r="O91" s="100">
        <f t="shared" si="44"/>
        <v>0</v>
      </c>
      <c r="P91" s="101">
        <f t="shared" si="45"/>
        <v>-33.390956194065097</v>
      </c>
      <c r="Q91" s="102">
        <f t="shared" si="46"/>
        <v>0.8877786379056779</v>
      </c>
      <c r="R91" s="272"/>
      <c r="S91" s="1">
        <v>0.31604166666666667</v>
      </c>
      <c r="T91" s="2">
        <v>0.35625000000000001</v>
      </c>
      <c r="U91" s="103">
        <v>5.633333333333308</v>
      </c>
      <c r="V91" s="104">
        <v>57.90000000000002</v>
      </c>
      <c r="W91" s="105"/>
      <c r="X91" s="106"/>
      <c r="Y91" s="264"/>
      <c r="Z91" s="265"/>
      <c r="AA91" s="110">
        <f t="shared" si="47"/>
        <v>-367.30051813471619</v>
      </c>
      <c r="AB91" s="102">
        <f t="shared" si="48"/>
        <v>0.8877786379056779</v>
      </c>
      <c r="AC91" s="277"/>
    </row>
    <row r="92" spans="1:29" ht="15.75" customHeight="1">
      <c r="A92" s="267"/>
      <c r="B92" s="91" t="s">
        <v>153</v>
      </c>
      <c r="C92" s="262" t="s">
        <v>175</v>
      </c>
      <c r="D92" s="263"/>
      <c r="E92" s="92">
        <v>34.770000000000003</v>
      </c>
      <c r="F92" s="93">
        <v>1318</v>
      </c>
      <c r="G92" s="94">
        <f t="shared" si="49"/>
        <v>45826.86</v>
      </c>
      <c r="H92" s="112"/>
      <c r="I92" s="96">
        <v>11</v>
      </c>
      <c r="J92" s="97">
        <v>3000</v>
      </c>
      <c r="K92" s="98">
        <f t="shared" si="39"/>
        <v>272.72727272727275</v>
      </c>
      <c r="L92" s="113">
        <v>11</v>
      </c>
      <c r="M92" s="97">
        <f t="shared" si="50"/>
        <v>2609.9009900990081</v>
      </c>
      <c r="N92" s="98">
        <f t="shared" si="43"/>
        <v>237.26372637263711</v>
      </c>
      <c r="O92" s="100">
        <f t="shared" si="44"/>
        <v>0</v>
      </c>
      <c r="P92" s="101">
        <f t="shared" si="45"/>
        <v>-35.463546354635639</v>
      </c>
      <c r="Q92" s="102">
        <f t="shared" si="46"/>
        <v>0.86996699669966937</v>
      </c>
      <c r="R92" s="272"/>
      <c r="S92" s="1">
        <v>0.43680555555555556</v>
      </c>
      <c r="T92" s="2">
        <v>0.45784722222222224</v>
      </c>
      <c r="U92" s="103">
        <v>5.5166666666666764</v>
      </c>
      <c r="V92" s="104">
        <v>30.300000000000018</v>
      </c>
      <c r="W92" s="105">
        <v>0.45784722222222224</v>
      </c>
      <c r="X92" s="106">
        <v>0.49824074074074076</v>
      </c>
      <c r="Y92" s="264"/>
      <c r="Z92" s="265"/>
      <c r="AA92" s="110">
        <f t="shared" si="47"/>
        <v>-390.09900990099186</v>
      </c>
      <c r="AB92" s="102">
        <f t="shared" si="48"/>
        <v>0.86996699669966937</v>
      </c>
      <c r="AC92" s="277"/>
    </row>
    <row r="93" spans="1:29" ht="15.75" customHeight="1">
      <c r="A93" s="267"/>
      <c r="B93" s="91" t="s">
        <v>153</v>
      </c>
      <c r="C93" s="262" t="s">
        <v>174</v>
      </c>
      <c r="D93" s="263"/>
      <c r="E93" s="92">
        <v>34.229999999999997</v>
      </c>
      <c r="F93" s="93">
        <v>1589</v>
      </c>
      <c r="G93" s="114">
        <f t="shared" si="49"/>
        <v>54391.469999999994</v>
      </c>
      <c r="H93" s="115"/>
      <c r="I93" s="96">
        <v>16</v>
      </c>
      <c r="J93" s="97">
        <v>3000</v>
      </c>
      <c r="K93" s="98">
        <f t="shared" si="39"/>
        <v>187.5</v>
      </c>
      <c r="L93" s="99">
        <v>16</v>
      </c>
      <c r="M93" s="97">
        <f t="shared" si="50"/>
        <v>2609.6715328467144</v>
      </c>
      <c r="N93" s="98">
        <f t="shared" si="43"/>
        <v>163.10447080291965</v>
      </c>
      <c r="O93" s="100">
        <f t="shared" si="44"/>
        <v>0</v>
      </c>
      <c r="P93" s="101">
        <f t="shared" si="45"/>
        <v>-24.39552919708035</v>
      </c>
      <c r="Q93" s="102">
        <f t="shared" si="46"/>
        <v>0.86989051094890479</v>
      </c>
      <c r="R93" s="272"/>
      <c r="S93" s="1">
        <v>0.49824074074074076</v>
      </c>
      <c r="T93" s="2">
        <v>0.52361111111111114</v>
      </c>
      <c r="U93" s="103">
        <v>58.166666666666671</v>
      </c>
      <c r="V93" s="104">
        <v>36.533333333333346</v>
      </c>
      <c r="W93" s="105"/>
      <c r="X93" s="106"/>
      <c r="Y93" s="264"/>
      <c r="Z93" s="265"/>
      <c r="AA93" s="110">
        <f t="shared" si="47"/>
        <v>-390.3284671532856</v>
      </c>
      <c r="AB93" s="102">
        <f t="shared" si="48"/>
        <v>0.86989051094890479</v>
      </c>
      <c r="AC93" s="277"/>
    </row>
    <row r="94" spans="1:29" ht="15.75" customHeight="1">
      <c r="A94" s="267"/>
      <c r="B94" s="91"/>
      <c r="C94" s="262"/>
      <c r="D94" s="263"/>
      <c r="E94" s="92"/>
      <c r="F94" s="93"/>
      <c r="G94" s="94"/>
      <c r="H94" s="112"/>
      <c r="I94" s="96"/>
      <c r="J94" s="97"/>
      <c r="K94" s="98"/>
      <c r="L94" s="113"/>
      <c r="M94" s="97"/>
      <c r="N94" s="98"/>
      <c r="O94" s="100"/>
      <c r="P94" s="101"/>
      <c r="Q94" s="102"/>
      <c r="R94" s="272"/>
      <c r="S94" s="1"/>
      <c r="T94" s="2"/>
      <c r="U94" s="103"/>
      <c r="V94" s="104"/>
      <c r="W94" s="105"/>
      <c r="X94" s="106"/>
      <c r="Y94" s="264"/>
      <c r="Z94" s="265"/>
      <c r="AA94" s="110"/>
      <c r="AB94" s="102"/>
      <c r="AC94" s="277"/>
    </row>
    <row r="95" spans="1:29" ht="15.75" customHeight="1">
      <c r="A95" s="267"/>
      <c r="B95" s="91"/>
      <c r="C95" s="262"/>
      <c r="D95" s="263"/>
      <c r="E95" s="92"/>
      <c r="F95" s="93"/>
      <c r="G95" s="114"/>
      <c r="H95" s="115"/>
      <c r="I95" s="96"/>
      <c r="J95" s="97"/>
      <c r="K95" s="98"/>
      <c r="L95" s="99"/>
      <c r="M95" s="97"/>
      <c r="N95" s="98"/>
      <c r="O95" s="100"/>
      <c r="P95" s="101"/>
      <c r="Q95" s="102"/>
      <c r="R95" s="272"/>
      <c r="S95" s="1"/>
      <c r="T95" s="2"/>
      <c r="U95" s="103"/>
      <c r="V95" s="104"/>
      <c r="W95" s="105"/>
      <c r="X95" s="106"/>
      <c r="Y95" s="264"/>
      <c r="Z95" s="265"/>
      <c r="AA95" s="110"/>
      <c r="AB95" s="102"/>
      <c r="AC95" s="277"/>
    </row>
    <row r="96" spans="1:29" ht="15.75" customHeight="1">
      <c r="A96" s="267"/>
      <c r="B96" s="91"/>
      <c r="C96" s="262"/>
      <c r="D96" s="263"/>
      <c r="E96" s="92"/>
      <c r="F96" s="93"/>
      <c r="G96" s="114"/>
      <c r="H96" s="118"/>
      <c r="I96" s="96"/>
      <c r="J96" s="97"/>
      <c r="K96" s="98"/>
      <c r="L96" s="113"/>
      <c r="M96" s="97"/>
      <c r="N96" s="98"/>
      <c r="O96" s="119"/>
      <c r="P96" s="120"/>
      <c r="Q96" s="121"/>
      <c r="R96" s="272"/>
      <c r="S96" s="1"/>
      <c r="T96" s="2"/>
      <c r="U96" s="103"/>
      <c r="V96" s="104"/>
      <c r="W96" s="105"/>
      <c r="X96" s="123"/>
      <c r="Y96" s="264"/>
      <c r="Z96" s="265"/>
      <c r="AA96" s="110"/>
      <c r="AB96" s="102"/>
      <c r="AC96" s="277"/>
    </row>
    <row r="97" spans="1:29" ht="15.75" customHeight="1">
      <c r="A97" s="267"/>
      <c r="B97" s="91"/>
      <c r="C97" s="262"/>
      <c r="D97" s="263"/>
      <c r="E97" s="92"/>
      <c r="F97" s="93"/>
      <c r="G97" s="114"/>
      <c r="H97" s="118"/>
      <c r="I97" s="96"/>
      <c r="J97" s="97"/>
      <c r="K97" s="98"/>
      <c r="L97" s="113"/>
      <c r="M97" s="97"/>
      <c r="N97" s="98"/>
      <c r="O97" s="119"/>
      <c r="P97" s="120"/>
      <c r="Q97" s="121"/>
      <c r="R97" s="272"/>
      <c r="S97" s="1"/>
      <c r="T97" s="2"/>
      <c r="U97" s="103"/>
      <c r="V97" s="104"/>
      <c r="W97" s="105"/>
      <c r="X97" s="123"/>
      <c r="Y97" s="264"/>
      <c r="Z97" s="265"/>
      <c r="AA97" s="110"/>
      <c r="AB97" s="102"/>
      <c r="AC97" s="277"/>
    </row>
    <row r="98" spans="1:29" ht="15.75" customHeight="1">
      <c r="A98" s="267"/>
      <c r="B98" s="91"/>
      <c r="C98" s="262"/>
      <c r="D98" s="263"/>
      <c r="E98" s="92"/>
      <c r="F98" s="93"/>
      <c r="G98" s="114"/>
      <c r="H98" s="118"/>
      <c r="I98" s="96"/>
      <c r="J98" s="97"/>
      <c r="K98" s="98"/>
      <c r="L98" s="113"/>
      <c r="M98" s="97"/>
      <c r="N98" s="98"/>
      <c r="O98" s="119"/>
      <c r="P98" s="120"/>
      <c r="Q98" s="121"/>
      <c r="R98" s="272"/>
      <c r="S98" s="1"/>
      <c r="T98" s="2"/>
      <c r="U98" s="103"/>
      <c r="V98" s="104"/>
      <c r="W98" s="105"/>
      <c r="X98" s="123"/>
      <c r="Y98" s="264"/>
      <c r="Z98" s="265"/>
      <c r="AA98" s="110"/>
      <c r="AB98" s="102"/>
      <c r="AC98" s="277"/>
    </row>
    <row r="99" spans="1:29" ht="15.75" customHeight="1">
      <c r="A99" s="267"/>
      <c r="B99" s="91"/>
      <c r="C99" s="262"/>
      <c r="D99" s="263"/>
      <c r="E99" s="92"/>
      <c r="F99" s="93"/>
      <c r="G99" s="114"/>
      <c r="H99" s="118"/>
      <c r="I99" s="96"/>
      <c r="J99" s="97"/>
      <c r="K99" s="98"/>
      <c r="L99" s="113"/>
      <c r="M99" s="97"/>
      <c r="N99" s="98"/>
      <c r="O99" s="119"/>
      <c r="P99" s="120"/>
      <c r="Q99" s="121"/>
      <c r="R99" s="272"/>
      <c r="S99" s="1"/>
      <c r="T99" s="2"/>
      <c r="U99" s="103"/>
      <c r="V99" s="104"/>
      <c r="W99" s="105"/>
      <c r="X99" s="123"/>
      <c r="Y99" s="264"/>
      <c r="Z99" s="265"/>
      <c r="AA99" s="110"/>
      <c r="AB99" s="102"/>
      <c r="AC99" s="277"/>
    </row>
    <row r="100" spans="1:29" ht="15.75" customHeight="1">
      <c r="A100" s="267"/>
      <c r="B100" s="91"/>
      <c r="C100" s="262"/>
      <c r="D100" s="263"/>
      <c r="E100" s="92"/>
      <c r="F100" s="93"/>
      <c r="G100" s="114"/>
      <c r="H100" s="118"/>
      <c r="I100" s="96"/>
      <c r="J100" s="97"/>
      <c r="K100" s="98"/>
      <c r="L100" s="113"/>
      <c r="M100" s="97"/>
      <c r="N100" s="98"/>
      <c r="O100" s="119"/>
      <c r="P100" s="120"/>
      <c r="Q100" s="121"/>
      <c r="R100" s="272"/>
      <c r="S100" s="1"/>
      <c r="T100" s="2"/>
      <c r="U100" s="103"/>
      <c r="V100" s="104"/>
      <c r="W100" s="105"/>
      <c r="X100" s="123"/>
      <c r="Y100" s="264"/>
      <c r="Z100" s="265"/>
      <c r="AA100" s="110"/>
      <c r="AB100" s="102"/>
      <c r="AC100" s="277"/>
    </row>
    <row r="101" spans="1:29" ht="15.75" customHeight="1">
      <c r="A101" s="267"/>
      <c r="B101" s="91"/>
      <c r="C101" s="262"/>
      <c r="D101" s="263"/>
      <c r="E101" s="92"/>
      <c r="F101" s="93"/>
      <c r="G101" s="114"/>
      <c r="H101" s="118"/>
      <c r="I101" s="96"/>
      <c r="J101" s="97"/>
      <c r="K101" s="98"/>
      <c r="L101" s="113"/>
      <c r="M101" s="97"/>
      <c r="N101" s="98"/>
      <c r="O101" s="119"/>
      <c r="P101" s="120"/>
      <c r="Q101" s="121"/>
      <c r="R101" s="272"/>
      <c r="S101" s="1"/>
      <c r="T101" s="2"/>
      <c r="U101" s="103"/>
      <c r="V101" s="104"/>
      <c r="W101" s="105"/>
      <c r="X101" s="123"/>
      <c r="Y101" s="264"/>
      <c r="Z101" s="265"/>
      <c r="AA101" s="110"/>
      <c r="AB101" s="102"/>
      <c r="AC101" s="277"/>
    </row>
    <row r="102" spans="1:29" ht="15.75" customHeight="1">
      <c r="A102" s="267"/>
      <c r="B102" s="91"/>
      <c r="C102" s="262"/>
      <c r="D102" s="263"/>
      <c r="E102" s="92"/>
      <c r="F102" s="93"/>
      <c r="G102" s="114"/>
      <c r="H102" s="118"/>
      <c r="I102" s="96"/>
      <c r="J102" s="97"/>
      <c r="K102" s="98"/>
      <c r="L102" s="113"/>
      <c r="M102" s="97"/>
      <c r="N102" s="98"/>
      <c r="O102" s="119"/>
      <c r="P102" s="120"/>
      <c r="Q102" s="121"/>
      <c r="R102" s="272"/>
      <c r="S102" s="1"/>
      <c r="T102" s="2"/>
      <c r="U102" s="103"/>
      <c r="V102" s="104"/>
      <c r="W102" s="105"/>
      <c r="X102" s="123"/>
      <c r="Y102" s="264"/>
      <c r="Z102" s="265"/>
      <c r="AA102" s="110"/>
      <c r="AB102" s="102"/>
      <c r="AC102" s="277"/>
    </row>
    <row r="103" spans="1:29" ht="15.75" customHeight="1">
      <c r="A103" s="267"/>
      <c r="B103" s="91"/>
      <c r="C103" s="262"/>
      <c r="D103" s="263"/>
      <c r="E103" s="92"/>
      <c r="F103" s="93"/>
      <c r="G103" s="114"/>
      <c r="H103" s="118"/>
      <c r="I103" s="96"/>
      <c r="J103" s="97"/>
      <c r="K103" s="98"/>
      <c r="L103" s="113"/>
      <c r="M103" s="97"/>
      <c r="N103" s="98"/>
      <c r="O103" s="119"/>
      <c r="P103" s="120"/>
      <c r="Q103" s="121"/>
      <c r="R103" s="272"/>
      <c r="S103" s="1"/>
      <c r="T103" s="2"/>
      <c r="U103" s="103"/>
      <c r="V103" s="104"/>
      <c r="W103" s="105"/>
      <c r="X103" s="123"/>
      <c r="Y103" s="264"/>
      <c r="Z103" s="265"/>
      <c r="AA103" s="110"/>
      <c r="AB103" s="102"/>
      <c r="AC103" s="277"/>
    </row>
    <row r="104" spans="1:29" ht="15.75" customHeight="1">
      <c r="A104" s="267"/>
      <c r="B104" s="91"/>
      <c r="C104" s="262"/>
      <c r="D104" s="263"/>
      <c r="E104" s="92"/>
      <c r="F104" s="93"/>
      <c r="G104" s="114"/>
      <c r="H104" s="118"/>
      <c r="I104" s="96"/>
      <c r="J104" s="97"/>
      <c r="K104" s="98"/>
      <c r="L104" s="113"/>
      <c r="M104" s="97"/>
      <c r="N104" s="98"/>
      <c r="O104" s="119"/>
      <c r="P104" s="120"/>
      <c r="Q104" s="121"/>
      <c r="R104" s="272"/>
      <c r="S104" s="1"/>
      <c r="T104" s="2"/>
      <c r="U104" s="103"/>
      <c r="V104" s="104"/>
      <c r="W104" s="105"/>
      <c r="X104" s="123"/>
      <c r="Y104" s="264"/>
      <c r="Z104" s="265"/>
      <c r="AA104" s="110"/>
      <c r="AB104" s="102"/>
      <c r="AC104" s="277"/>
    </row>
    <row r="105" spans="1:29" ht="15.75" customHeight="1">
      <c r="A105" s="267"/>
      <c r="B105" s="152"/>
      <c r="C105" s="262"/>
      <c r="D105" s="263"/>
      <c r="E105" s="153"/>
      <c r="F105" s="126"/>
      <c r="G105" s="127"/>
      <c r="H105" s="118"/>
      <c r="I105" s="96"/>
      <c r="J105" s="97"/>
      <c r="K105" s="98"/>
      <c r="L105" s="113"/>
      <c r="M105" s="97"/>
      <c r="N105" s="98"/>
      <c r="O105" s="119"/>
      <c r="P105" s="120"/>
      <c r="Q105" s="121"/>
      <c r="R105" s="272"/>
      <c r="S105" s="116"/>
      <c r="T105" s="117"/>
      <c r="U105" s="128"/>
      <c r="V105" s="129"/>
      <c r="W105" s="122"/>
      <c r="X105" s="123"/>
      <c r="Y105" s="264"/>
      <c r="Z105" s="265"/>
      <c r="AA105" s="154"/>
      <c r="AB105" s="121"/>
      <c r="AC105" s="277"/>
    </row>
    <row r="106" spans="1:29" ht="15.75" customHeight="1" thickBot="1">
      <c r="A106" s="268"/>
      <c r="B106" s="132" t="s">
        <v>106</v>
      </c>
      <c r="C106" s="259"/>
      <c r="D106" s="259"/>
      <c r="E106" s="133"/>
      <c r="F106" s="134"/>
      <c r="G106" s="135"/>
      <c r="H106" s="90"/>
      <c r="I106" s="136">
        <f t="shared" ref="I106:J106" si="51">AVERAGE(I90:I105)</f>
        <v>12.5</v>
      </c>
      <c r="J106" s="137">
        <f t="shared" si="51"/>
        <v>3136.5</v>
      </c>
      <c r="K106" s="138">
        <f t="shared" ref="K106" si="52">J106/I106</f>
        <v>250.92</v>
      </c>
      <c r="L106" s="136">
        <f t="shared" ref="L106:M106" si="53">AVERAGE(L90:L105)</f>
        <v>12.5</v>
      </c>
      <c r="M106" s="137">
        <f t="shared" si="53"/>
        <v>2757.7896852564027</v>
      </c>
      <c r="N106" s="138">
        <f>M106/L106</f>
        <v>220.62317482051222</v>
      </c>
      <c r="O106" s="139">
        <f>L106-I106</f>
        <v>0</v>
      </c>
      <c r="P106" s="140">
        <f>N106-K106</f>
        <v>-30.296825179487769</v>
      </c>
      <c r="Q106" s="141">
        <f>N106/K106</f>
        <v>0.87925703339914008</v>
      </c>
      <c r="R106" s="273"/>
      <c r="S106" s="142">
        <f>S90</f>
        <v>0.25</v>
      </c>
      <c r="T106" s="143">
        <f>INDEX(T90:T105,COUNTA(T90:T105))</f>
        <v>0.52361111111111114</v>
      </c>
      <c r="U106" s="144"/>
      <c r="V106" s="155"/>
      <c r="W106" s="134"/>
      <c r="X106" s="138"/>
      <c r="Y106" s="260"/>
      <c r="Z106" s="261"/>
      <c r="AA106" s="156">
        <f>M106-J106</f>
        <v>-378.71031474359734</v>
      </c>
      <c r="AB106" s="141">
        <f>M106/J106</f>
        <v>0.87925703339913996</v>
      </c>
      <c r="AC106" s="278"/>
    </row>
    <row r="107" spans="1:29" ht="15.75" customHeight="1">
      <c r="A107" s="279" t="s">
        <v>178</v>
      </c>
      <c r="B107" s="107" t="s">
        <v>153</v>
      </c>
      <c r="C107" s="269" t="s">
        <v>200</v>
      </c>
      <c r="D107" s="270"/>
      <c r="E107" s="157">
        <v>20.11</v>
      </c>
      <c r="F107" s="86">
        <v>532</v>
      </c>
      <c r="G107" s="158">
        <f t="shared" ref="G107:G109" si="54">E107*F107</f>
        <v>10698.52</v>
      </c>
      <c r="H107" s="159"/>
      <c r="I107" s="160">
        <v>6</v>
      </c>
      <c r="J107" s="161">
        <v>3600</v>
      </c>
      <c r="K107" s="162">
        <f>J107/I107</f>
        <v>600</v>
      </c>
      <c r="L107" s="163">
        <v>6</v>
      </c>
      <c r="M107" s="161">
        <f>F107/V107*60</f>
        <v>3268.2593856655444</v>
      </c>
      <c r="N107" s="162">
        <f t="shared" ref="N107:N109" si="55">M107/L107</f>
        <v>544.70989761092403</v>
      </c>
      <c r="O107" s="164">
        <f t="shared" ref="O107:O109" si="56">L107-I107</f>
        <v>0</v>
      </c>
      <c r="P107" s="165">
        <f t="shared" ref="P107:P109" si="57">N107-K107</f>
        <v>-55.290102389075969</v>
      </c>
      <c r="Q107" s="151">
        <f t="shared" ref="Q107:Q109" si="58">N107/K107</f>
        <v>0.90784982935154002</v>
      </c>
      <c r="R107" s="271">
        <f>Q123</f>
        <v>0.90723761538736103</v>
      </c>
      <c r="S107" s="192">
        <v>0.25016203703703704</v>
      </c>
      <c r="T107" s="193">
        <v>0.25694444444444442</v>
      </c>
      <c r="U107" s="168"/>
      <c r="V107" s="169">
        <v>9.7666666666666213</v>
      </c>
      <c r="W107" s="167"/>
      <c r="X107" s="170"/>
      <c r="Y107" s="274"/>
      <c r="Z107" s="275"/>
      <c r="AA107" s="108">
        <f t="shared" ref="AA107:AA109" si="59">M107-J107</f>
        <v>-331.74061433445559</v>
      </c>
      <c r="AB107" s="151">
        <f t="shared" ref="AB107:AB109" si="60">M107/J107</f>
        <v>0.90784982935154013</v>
      </c>
      <c r="AC107" s="276">
        <f>AB123</f>
        <v>0.90723761538736114</v>
      </c>
    </row>
    <row r="108" spans="1:29" ht="15.75" customHeight="1">
      <c r="A108" s="280"/>
      <c r="B108" s="91" t="s">
        <v>153</v>
      </c>
      <c r="C108" s="262" t="s">
        <v>179</v>
      </c>
      <c r="D108" s="263"/>
      <c r="E108" s="92">
        <v>24.73</v>
      </c>
      <c r="F108" s="93">
        <v>1546</v>
      </c>
      <c r="G108" s="94">
        <f t="shared" si="54"/>
        <v>38232.58</v>
      </c>
      <c r="H108" s="95"/>
      <c r="I108" s="96">
        <v>6</v>
      </c>
      <c r="J108" s="97">
        <v>3600</v>
      </c>
      <c r="K108" s="98">
        <f t="shared" si="39"/>
        <v>600</v>
      </c>
      <c r="L108" s="99">
        <v>6</v>
      </c>
      <c r="M108" s="97">
        <f>F108/V108*60</f>
        <v>3266.1971830985958</v>
      </c>
      <c r="N108" s="98">
        <f t="shared" si="55"/>
        <v>544.3661971830993</v>
      </c>
      <c r="O108" s="100">
        <f t="shared" si="56"/>
        <v>0</v>
      </c>
      <c r="P108" s="101">
        <f t="shared" si="57"/>
        <v>-55.633802816900698</v>
      </c>
      <c r="Q108" s="102">
        <f t="shared" si="58"/>
        <v>0.90727699530516548</v>
      </c>
      <c r="R108" s="272"/>
      <c r="S108" s="1">
        <v>0.26041666666666669</v>
      </c>
      <c r="T108" s="2">
        <v>0.28013888888888888</v>
      </c>
      <c r="U108" s="103">
        <v>5.0000000000000622</v>
      </c>
      <c r="V108" s="104">
        <v>28.399999999999963</v>
      </c>
      <c r="W108" s="105"/>
      <c r="X108" s="112"/>
      <c r="Y108" s="264"/>
      <c r="Z108" s="265"/>
      <c r="AA108" s="110">
        <f t="shared" si="59"/>
        <v>-333.80281690140419</v>
      </c>
      <c r="AB108" s="102">
        <f t="shared" si="60"/>
        <v>0.90727699530516548</v>
      </c>
      <c r="AC108" s="277"/>
    </row>
    <row r="109" spans="1:29" ht="15.75" customHeight="1">
      <c r="A109" s="280"/>
      <c r="B109" s="91" t="s">
        <v>153</v>
      </c>
      <c r="C109" s="262" t="s">
        <v>188</v>
      </c>
      <c r="D109" s="263"/>
      <c r="E109" s="92">
        <v>24.73</v>
      </c>
      <c r="F109" s="93">
        <v>1349</v>
      </c>
      <c r="G109" s="94">
        <f t="shared" si="54"/>
        <v>33360.770000000004</v>
      </c>
      <c r="H109" s="95"/>
      <c r="I109" s="96">
        <v>6</v>
      </c>
      <c r="J109" s="97">
        <v>3600</v>
      </c>
      <c r="K109" s="98">
        <f t="shared" si="39"/>
        <v>600</v>
      </c>
      <c r="L109" s="99">
        <v>6</v>
      </c>
      <c r="M109" s="97">
        <f>F109/V109*60</f>
        <v>3263.7096774193597</v>
      </c>
      <c r="N109" s="98">
        <f t="shared" si="55"/>
        <v>543.95161290322665</v>
      </c>
      <c r="O109" s="100">
        <f t="shared" si="56"/>
        <v>0</v>
      </c>
      <c r="P109" s="101">
        <f t="shared" si="57"/>
        <v>-56.048387096773354</v>
      </c>
      <c r="Q109" s="102">
        <f t="shared" si="58"/>
        <v>0.9065860215053777</v>
      </c>
      <c r="R109" s="272"/>
      <c r="S109" s="1">
        <v>0.28416666666666668</v>
      </c>
      <c r="T109" s="2">
        <v>0.30138888888888887</v>
      </c>
      <c r="U109" s="103">
        <v>5.8000000000000274</v>
      </c>
      <c r="V109" s="104">
        <v>24.799999999999962</v>
      </c>
      <c r="W109" s="105"/>
      <c r="X109" s="106"/>
      <c r="Y109" s="264"/>
      <c r="Z109" s="265"/>
      <c r="AA109" s="110">
        <f t="shared" si="59"/>
        <v>-336.29032258064035</v>
      </c>
      <c r="AB109" s="102">
        <f t="shared" si="60"/>
        <v>0.9065860215053777</v>
      </c>
      <c r="AC109" s="277"/>
    </row>
    <row r="110" spans="1:29" ht="15.75" customHeight="1">
      <c r="A110" s="280"/>
      <c r="B110" s="91"/>
      <c r="C110" s="262"/>
      <c r="D110" s="263"/>
      <c r="E110" s="92"/>
      <c r="F110" s="93"/>
      <c r="G110" s="94"/>
      <c r="H110" s="95"/>
      <c r="I110" s="96"/>
      <c r="J110" s="97"/>
      <c r="K110" s="98"/>
      <c r="L110" s="99"/>
      <c r="M110" s="97"/>
      <c r="N110" s="98"/>
      <c r="O110" s="100"/>
      <c r="P110" s="101"/>
      <c r="Q110" s="102"/>
      <c r="R110" s="272"/>
      <c r="S110" s="1"/>
      <c r="T110" s="2"/>
      <c r="U110" s="103"/>
      <c r="V110" s="104"/>
      <c r="W110" s="105"/>
      <c r="X110" s="112"/>
      <c r="Y110" s="264"/>
      <c r="Z110" s="265"/>
      <c r="AA110" s="110"/>
      <c r="AB110" s="102"/>
      <c r="AC110" s="277"/>
    </row>
    <row r="111" spans="1:29" ht="15.75" customHeight="1">
      <c r="A111" s="281"/>
      <c r="B111" s="91"/>
      <c r="C111" s="262"/>
      <c r="D111" s="263"/>
      <c r="E111" s="92"/>
      <c r="F111" s="93"/>
      <c r="G111" s="94"/>
      <c r="H111" s="112"/>
      <c r="I111" s="96"/>
      <c r="J111" s="97"/>
      <c r="K111" s="98"/>
      <c r="L111" s="113"/>
      <c r="M111" s="97"/>
      <c r="N111" s="98"/>
      <c r="O111" s="100"/>
      <c r="P111" s="101"/>
      <c r="Q111" s="102"/>
      <c r="R111" s="272"/>
      <c r="S111" s="1"/>
      <c r="T111" s="2"/>
      <c r="U111" s="103"/>
      <c r="V111" s="104"/>
      <c r="W111" s="105"/>
      <c r="X111" s="112"/>
      <c r="Y111" s="264"/>
      <c r="Z111" s="265"/>
      <c r="AA111" s="110"/>
      <c r="AB111" s="102"/>
      <c r="AC111" s="277"/>
    </row>
    <row r="112" spans="1:29" ht="15.75" customHeight="1">
      <c r="A112" s="281"/>
      <c r="B112" s="91"/>
      <c r="C112" s="262"/>
      <c r="D112" s="263"/>
      <c r="E112" s="92"/>
      <c r="F112" s="93"/>
      <c r="G112" s="114"/>
      <c r="H112" s="115"/>
      <c r="I112" s="96"/>
      <c r="J112" s="97"/>
      <c r="K112" s="98"/>
      <c r="L112" s="99"/>
      <c r="M112" s="97"/>
      <c r="N112" s="98"/>
      <c r="O112" s="100"/>
      <c r="P112" s="101"/>
      <c r="Q112" s="102"/>
      <c r="R112" s="272"/>
      <c r="S112" s="1"/>
      <c r="T112" s="2"/>
      <c r="U112" s="103"/>
      <c r="V112" s="104"/>
      <c r="W112" s="105"/>
      <c r="X112" s="112"/>
      <c r="Y112" s="264"/>
      <c r="Z112" s="265"/>
      <c r="AA112" s="110"/>
      <c r="AB112" s="102"/>
      <c r="AC112" s="277"/>
    </row>
    <row r="113" spans="1:29" ht="15.75" customHeight="1">
      <c r="A113" s="281"/>
      <c r="B113" s="91"/>
      <c r="C113" s="262"/>
      <c r="D113" s="263"/>
      <c r="E113" s="92"/>
      <c r="F113" s="93"/>
      <c r="G113" s="114"/>
      <c r="H113" s="118"/>
      <c r="I113" s="96"/>
      <c r="J113" s="97"/>
      <c r="K113" s="98"/>
      <c r="L113" s="113"/>
      <c r="M113" s="97"/>
      <c r="N113" s="98"/>
      <c r="O113" s="119"/>
      <c r="P113" s="120"/>
      <c r="Q113" s="121"/>
      <c r="R113" s="272"/>
      <c r="S113" s="1"/>
      <c r="T113" s="2"/>
      <c r="U113" s="103"/>
      <c r="V113" s="104"/>
      <c r="W113" s="105"/>
      <c r="X113" s="112"/>
      <c r="Y113" s="264"/>
      <c r="Z113" s="265"/>
      <c r="AA113" s="110"/>
      <c r="AB113" s="102"/>
      <c r="AC113" s="277"/>
    </row>
    <row r="114" spans="1:29" ht="15.75" customHeight="1">
      <c r="A114" s="281"/>
      <c r="B114" s="91"/>
      <c r="C114" s="262"/>
      <c r="D114" s="263"/>
      <c r="E114" s="92"/>
      <c r="F114" s="93"/>
      <c r="G114" s="114"/>
      <c r="H114" s="118"/>
      <c r="I114" s="96"/>
      <c r="J114" s="97"/>
      <c r="K114" s="98"/>
      <c r="L114" s="113"/>
      <c r="M114" s="97"/>
      <c r="N114" s="98"/>
      <c r="O114" s="119"/>
      <c r="P114" s="120"/>
      <c r="Q114" s="121"/>
      <c r="R114" s="272"/>
      <c r="S114" s="1"/>
      <c r="T114" s="2"/>
      <c r="U114" s="103"/>
      <c r="V114" s="104"/>
      <c r="W114" s="105"/>
      <c r="X114" s="106"/>
      <c r="Y114" s="264"/>
      <c r="Z114" s="265"/>
      <c r="AA114" s="110"/>
      <c r="AB114" s="102"/>
      <c r="AC114" s="277"/>
    </row>
    <row r="115" spans="1:29" ht="15.75" customHeight="1">
      <c r="A115" s="281"/>
      <c r="B115" s="91"/>
      <c r="C115" s="262"/>
      <c r="D115" s="263"/>
      <c r="E115" s="92"/>
      <c r="F115" s="93"/>
      <c r="G115" s="114"/>
      <c r="H115" s="118"/>
      <c r="I115" s="96"/>
      <c r="J115" s="97"/>
      <c r="K115" s="98"/>
      <c r="L115" s="113"/>
      <c r="M115" s="97"/>
      <c r="N115" s="98"/>
      <c r="O115" s="119"/>
      <c r="P115" s="120"/>
      <c r="Q115" s="121"/>
      <c r="R115" s="272"/>
      <c r="S115" s="1"/>
      <c r="T115" s="2"/>
      <c r="U115" s="103"/>
      <c r="V115" s="104"/>
      <c r="W115" s="105"/>
      <c r="X115" s="112"/>
      <c r="Y115" s="264"/>
      <c r="Z115" s="265"/>
      <c r="AA115" s="110"/>
      <c r="AB115" s="102"/>
      <c r="AC115" s="277"/>
    </row>
    <row r="116" spans="1:29" ht="15.75" customHeight="1">
      <c r="A116" s="281"/>
      <c r="B116" s="91"/>
      <c r="C116" s="262"/>
      <c r="D116" s="263"/>
      <c r="E116" s="92"/>
      <c r="F116" s="93"/>
      <c r="G116" s="114"/>
      <c r="H116" s="118"/>
      <c r="I116" s="96"/>
      <c r="J116" s="97"/>
      <c r="K116" s="98"/>
      <c r="L116" s="113"/>
      <c r="M116" s="97"/>
      <c r="N116" s="98"/>
      <c r="O116" s="119"/>
      <c r="P116" s="120"/>
      <c r="Q116" s="121"/>
      <c r="R116" s="272"/>
      <c r="S116" s="1"/>
      <c r="T116" s="2"/>
      <c r="U116" s="103"/>
      <c r="V116" s="104"/>
      <c r="W116" s="105"/>
      <c r="X116" s="112"/>
      <c r="Y116" s="264"/>
      <c r="Z116" s="265"/>
      <c r="AA116" s="110"/>
      <c r="AB116" s="102"/>
      <c r="AC116" s="277"/>
    </row>
    <row r="117" spans="1:29" ht="15.75" customHeight="1">
      <c r="A117" s="281"/>
      <c r="B117" s="91"/>
      <c r="C117" s="262"/>
      <c r="D117" s="263"/>
      <c r="E117" s="92"/>
      <c r="F117" s="93"/>
      <c r="G117" s="114"/>
      <c r="H117" s="118"/>
      <c r="I117" s="96"/>
      <c r="J117" s="97"/>
      <c r="K117" s="98"/>
      <c r="L117" s="113"/>
      <c r="M117" s="97"/>
      <c r="N117" s="98"/>
      <c r="O117" s="119"/>
      <c r="P117" s="120"/>
      <c r="Q117" s="121"/>
      <c r="R117" s="272"/>
      <c r="S117" s="1"/>
      <c r="T117" s="2"/>
      <c r="U117" s="103"/>
      <c r="V117" s="104"/>
      <c r="W117" s="105"/>
      <c r="X117" s="112"/>
      <c r="Y117" s="264"/>
      <c r="Z117" s="265"/>
      <c r="AA117" s="110"/>
      <c r="AB117" s="102"/>
      <c r="AC117" s="277"/>
    </row>
    <row r="118" spans="1:29" ht="15.75" customHeight="1">
      <c r="A118" s="281"/>
      <c r="B118" s="91"/>
      <c r="C118" s="262"/>
      <c r="D118" s="263"/>
      <c r="E118" s="92"/>
      <c r="F118" s="93"/>
      <c r="G118" s="114"/>
      <c r="H118" s="118"/>
      <c r="I118" s="96"/>
      <c r="J118" s="97"/>
      <c r="K118" s="98"/>
      <c r="L118" s="113"/>
      <c r="M118" s="97"/>
      <c r="N118" s="98"/>
      <c r="O118" s="119"/>
      <c r="P118" s="120"/>
      <c r="Q118" s="121"/>
      <c r="R118" s="272"/>
      <c r="S118" s="1"/>
      <c r="T118" s="2"/>
      <c r="U118" s="103"/>
      <c r="V118" s="104"/>
      <c r="W118" s="105"/>
      <c r="X118" s="112"/>
      <c r="Y118" s="264"/>
      <c r="Z118" s="265"/>
      <c r="AA118" s="110"/>
      <c r="AB118" s="102"/>
      <c r="AC118" s="277"/>
    </row>
    <row r="119" spans="1:29" ht="15.75" customHeight="1">
      <c r="A119" s="281"/>
      <c r="B119" s="91"/>
      <c r="C119" s="262"/>
      <c r="D119" s="263"/>
      <c r="E119" s="92"/>
      <c r="F119" s="93"/>
      <c r="G119" s="114"/>
      <c r="H119" s="118"/>
      <c r="I119" s="96"/>
      <c r="J119" s="97"/>
      <c r="K119" s="98"/>
      <c r="L119" s="113"/>
      <c r="M119" s="97"/>
      <c r="N119" s="98"/>
      <c r="O119" s="119"/>
      <c r="P119" s="120"/>
      <c r="Q119" s="121"/>
      <c r="R119" s="272"/>
      <c r="S119" s="1"/>
      <c r="T119" s="2"/>
      <c r="U119" s="103"/>
      <c r="V119" s="104"/>
      <c r="W119" s="105"/>
      <c r="X119" s="112"/>
      <c r="Y119" s="264"/>
      <c r="Z119" s="265"/>
      <c r="AA119" s="110"/>
      <c r="AB119" s="102"/>
      <c r="AC119" s="277"/>
    </row>
    <row r="120" spans="1:29" ht="15.75" customHeight="1">
      <c r="A120" s="281"/>
      <c r="B120" s="91"/>
      <c r="C120" s="262"/>
      <c r="D120" s="263"/>
      <c r="E120" s="92"/>
      <c r="F120" s="93"/>
      <c r="G120" s="114"/>
      <c r="H120" s="118"/>
      <c r="I120" s="96"/>
      <c r="J120" s="97"/>
      <c r="K120" s="98"/>
      <c r="L120" s="113"/>
      <c r="M120" s="97"/>
      <c r="N120" s="98"/>
      <c r="O120" s="119"/>
      <c r="P120" s="120"/>
      <c r="Q120" s="121"/>
      <c r="R120" s="272"/>
      <c r="S120" s="1"/>
      <c r="T120" s="2"/>
      <c r="U120" s="103"/>
      <c r="V120" s="104"/>
      <c r="W120" s="105"/>
      <c r="X120" s="112"/>
      <c r="Y120" s="264"/>
      <c r="Z120" s="265"/>
      <c r="AA120" s="110"/>
      <c r="AB120" s="102"/>
      <c r="AC120" s="277"/>
    </row>
    <row r="121" spans="1:29" ht="15.75" customHeight="1">
      <c r="A121" s="281"/>
      <c r="B121" s="91"/>
      <c r="C121" s="262"/>
      <c r="D121" s="263"/>
      <c r="E121" s="92"/>
      <c r="F121" s="93"/>
      <c r="G121" s="114"/>
      <c r="H121" s="118"/>
      <c r="I121" s="96"/>
      <c r="J121" s="97"/>
      <c r="K121" s="98"/>
      <c r="L121" s="113"/>
      <c r="M121" s="97"/>
      <c r="N121" s="98"/>
      <c r="O121" s="119"/>
      <c r="P121" s="120"/>
      <c r="Q121" s="121"/>
      <c r="R121" s="272"/>
      <c r="S121" s="1"/>
      <c r="T121" s="2"/>
      <c r="U121" s="103"/>
      <c r="V121" s="104"/>
      <c r="W121" s="105"/>
      <c r="X121" s="112"/>
      <c r="Y121" s="264"/>
      <c r="Z121" s="265"/>
      <c r="AA121" s="110"/>
      <c r="AB121" s="102"/>
      <c r="AC121" s="277"/>
    </row>
    <row r="122" spans="1:29" ht="15.75" customHeight="1">
      <c r="A122" s="281"/>
      <c r="B122" s="91"/>
      <c r="C122" s="262"/>
      <c r="D122" s="263"/>
      <c r="E122" s="171"/>
      <c r="F122" s="93"/>
      <c r="G122" s="127"/>
      <c r="H122" s="118"/>
      <c r="I122" s="96"/>
      <c r="J122" s="97"/>
      <c r="K122" s="98"/>
      <c r="L122" s="113"/>
      <c r="M122" s="97"/>
      <c r="N122" s="98"/>
      <c r="O122" s="119"/>
      <c r="P122" s="120"/>
      <c r="Q122" s="121"/>
      <c r="R122" s="272"/>
      <c r="S122" s="116"/>
      <c r="T122" s="117"/>
      <c r="U122" s="128"/>
      <c r="V122" s="129"/>
      <c r="W122" s="122"/>
      <c r="X122" s="123"/>
      <c r="Y122" s="264"/>
      <c r="Z122" s="265"/>
      <c r="AA122" s="154"/>
      <c r="AB122" s="121"/>
      <c r="AC122" s="277"/>
    </row>
    <row r="123" spans="1:29" ht="15.75" customHeight="1" thickBot="1">
      <c r="A123" s="282"/>
      <c r="B123" s="132" t="s">
        <v>106</v>
      </c>
      <c r="C123" s="259"/>
      <c r="D123" s="259"/>
      <c r="E123" s="133"/>
      <c r="F123" s="134"/>
      <c r="G123" s="135"/>
      <c r="H123" s="90"/>
      <c r="I123" s="136">
        <f t="shared" ref="I123:J123" si="61">AVERAGE(I107:I122)</f>
        <v>6</v>
      </c>
      <c r="J123" s="137">
        <f t="shared" si="61"/>
        <v>3600</v>
      </c>
      <c r="K123" s="138">
        <f t="shared" ref="K123" si="62">J123/I123</f>
        <v>600</v>
      </c>
      <c r="L123" s="136">
        <f t="shared" ref="L123:M123" si="63">AVERAGE(L107:L122)</f>
        <v>6</v>
      </c>
      <c r="M123" s="137">
        <f t="shared" si="63"/>
        <v>3266.0554153945</v>
      </c>
      <c r="N123" s="138">
        <f t="shared" ref="N123" si="64">M123/L123</f>
        <v>544.34256923241662</v>
      </c>
      <c r="O123" s="139">
        <f t="shared" ref="O123" si="65">L123-I123</f>
        <v>0</v>
      </c>
      <c r="P123" s="140">
        <f t="shared" ref="P123" si="66">N123-K123</f>
        <v>-55.657430767583378</v>
      </c>
      <c r="Q123" s="141">
        <f t="shared" ref="Q123" si="67">N123/K123</f>
        <v>0.90723761538736103</v>
      </c>
      <c r="R123" s="273"/>
      <c r="S123" s="142">
        <f>S107</f>
        <v>0.25016203703703704</v>
      </c>
      <c r="T123" s="143">
        <f>INDEX(T107:T122,COUNTA(T107:T122))</f>
        <v>0.30138888888888887</v>
      </c>
      <c r="U123" s="144"/>
      <c r="V123" s="155"/>
      <c r="W123" s="134"/>
      <c r="X123" s="138"/>
      <c r="Y123" s="260"/>
      <c r="Z123" s="261"/>
      <c r="AA123" s="156">
        <f t="shared" ref="AA123" si="68">M123-J123</f>
        <v>-333.94458460550004</v>
      </c>
      <c r="AB123" s="141">
        <f t="shared" ref="AB123" si="69">M123/J123</f>
        <v>0.90723761538736114</v>
      </c>
      <c r="AC123" s="278"/>
    </row>
    <row r="124" spans="1:29" ht="15.75" customHeight="1">
      <c r="A124" s="266" t="s">
        <v>187</v>
      </c>
      <c r="B124" s="182" t="s">
        <v>156</v>
      </c>
      <c r="C124" s="269" t="s">
        <v>183</v>
      </c>
      <c r="D124" s="270"/>
      <c r="E124" s="157">
        <v>44.3</v>
      </c>
      <c r="F124" s="168">
        <v>1373</v>
      </c>
      <c r="G124" s="158">
        <f t="shared" ref="G124:G126" si="70">E124*F124</f>
        <v>60823.899999999994</v>
      </c>
      <c r="H124" s="159"/>
      <c r="I124" s="160">
        <v>17</v>
      </c>
      <c r="J124" s="161">
        <v>2000</v>
      </c>
      <c r="K124" s="162">
        <f>J124/I124</f>
        <v>117.64705882352941</v>
      </c>
      <c r="L124" s="163">
        <v>17</v>
      </c>
      <c r="M124" s="161">
        <f>F124/V124*60</f>
        <v>1764.6554801856482</v>
      </c>
      <c r="N124" s="162">
        <f>M124/L124</f>
        <v>103.80326354033225</v>
      </c>
      <c r="O124" s="164">
        <f>L124-I124</f>
        <v>0</v>
      </c>
      <c r="P124" s="165">
        <f>N124-K124</f>
        <v>-13.843795283197153</v>
      </c>
      <c r="Q124" s="151">
        <f>N124/K124</f>
        <v>0.88232774009282422</v>
      </c>
      <c r="R124" s="271">
        <f>Q140</f>
        <v>0.88274956440475538</v>
      </c>
      <c r="S124" s="166">
        <v>0.70855324074074078</v>
      </c>
      <c r="T124" s="167">
        <v>0.74097222222222225</v>
      </c>
      <c r="U124" s="168"/>
      <c r="V124" s="169">
        <v>46.68333333333333</v>
      </c>
      <c r="W124" s="86"/>
      <c r="X124" s="87"/>
      <c r="Y124" s="274"/>
      <c r="Z124" s="275"/>
      <c r="AA124" s="108">
        <f>M124-J124</f>
        <v>-235.34451981435177</v>
      </c>
      <c r="AB124" s="151">
        <f>M124/J124</f>
        <v>0.88232774009282411</v>
      </c>
      <c r="AC124" s="349">
        <f>AB140</f>
        <v>0.88274956440475538</v>
      </c>
    </row>
    <row r="125" spans="1:29" ht="15.75" customHeight="1">
      <c r="A125" s="267"/>
      <c r="B125" s="152" t="s">
        <v>156</v>
      </c>
      <c r="C125" s="262" t="s">
        <v>190</v>
      </c>
      <c r="D125" s="263"/>
      <c r="E125" s="92">
        <v>50.67</v>
      </c>
      <c r="F125" s="103">
        <v>1261</v>
      </c>
      <c r="G125" s="94">
        <f t="shared" si="70"/>
        <v>63894.87</v>
      </c>
      <c r="H125" s="95"/>
      <c r="I125" s="96">
        <v>20</v>
      </c>
      <c r="J125" s="97">
        <v>2000</v>
      </c>
      <c r="K125" s="98">
        <f t="shared" ref="K125:K126" si="71">J125/I125</f>
        <v>100</v>
      </c>
      <c r="L125" s="99">
        <v>20</v>
      </c>
      <c r="M125" s="97">
        <f>F125/V125*60</f>
        <v>1765.6942823803975</v>
      </c>
      <c r="N125" s="98">
        <f>M125/L125</f>
        <v>88.284714119019867</v>
      </c>
      <c r="O125" s="100">
        <f>L125-I125</f>
        <v>0</v>
      </c>
      <c r="P125" s="101">
        <f>N125-K125</f>
        <v>-11.715285880980133</v>
      </c>
      <c r="Q125" s="102">
        <f>N125/K125</f>
        <v>0.88284714119019869</v>
      </c>
      <c r="R125" s="272"/>
      <c r="S125" s="1">
        <v>0.74454861111111115</v>
      </c>
      <c r="T125" s="2">
        <v>0.77430555555555558</v>
      </c>
      <c r="U125" s="103">
        <v>5.1500000000000057</v>
      </c>
      <c r="V125" s="104">
        <v>42.84999999999998</v>
      </c>
      <c r="W125" s="105"/>
      <c r="X125" s="106"/>
      <c r="Y125" s="264"/>
      <c r="Z125" s="265"/>
      <c r="AA125" s="110">
        <f>M125-J125</f>
        <v>-234.30571761960255</v>
      </c>
      <c r="AB125" s="102">
        <f>M125/J125</f>
        <v>0.88284714119019869</v>
      </c>
      <c r="AC125" s="291"/>
    </row>
    <row r="126" spans="1:29" ht="15.75" customHeight="1">
      <c r="A126" s="267"/>
      <c r="B126" s="152" t="s">
        <v>156</v>
      </c>
      <c r="C126" s="262" t="s">
        <v>207</v>
      </c>
      <c r="D126" s="263"/>
      <c r="E126" s="92">
        <v>57.3</v>
      </c>
      <c r="F126" s="103">
        <v>2426</v>
      </c>
      <c r="G126" s="94">
        <f t="shared" si="70"/>
        <v>139009.79999999999</v>
      </c>
      <c r="H126" s="95"/>
      <c r="I126" s="96">
        <v>21</v>
      </c>
      <c r="J126" s="97">
        <v>2000</v>
      </c>
      <c r="K126" s="98">
        <f t="shared" si="71"/>
        <v>95.238095238095241</v>
      </c>
      <c r="L126" s="99">
        <v>21</v>
      </c>
      <c r="M126" s="97">
        <f>F126/V126*60</f>
        <v>1766.1476238624864</v>
      </c>
      <c r="N126" s="98">
        <f>M126/L126</f>
        <v>84.102267802975547</v>
      </c>
      <c r="O126" s="100">
        <f>L126-I126</f>
        <v>0</v>
      </c>
      <c r="P126" s="101">
        <f>N126-K126</f>
        <v>-11.135827435119694</v>
      </c>
      <c r="Q126" s="102">
        <f>N126/K126</f>
        <v>0.88307381193124324</v>
      </c>
      <c r="R126" s="272"/>
      <c r="S126" s="1">
        <v>0.77777777777777779</v>
      </c>
      <c r="T126" s="2">
        <v>0.83501157407407411</v>
      </c>
      <c r="U126" s="103">
        <v>4.9999999999999822</v>
      </c>
      <c r="V126" s="104">
        <v>82.416666666666714</v>
      </c>
      <c r="W126" s="105"/>
      <c r="X126" s="106"/>
      <c r="Y126" s="264"/>
      <c r="Z126" s="265"/>
      <c r="AA126" s="110">
        <f>M126-J126</f>
        <v>-233.8523761375136</v>
      </c>
      <c r="AB126" s="102">
        <f>M126/J126</f>
        <v>0.88307381193124324</v>
      </c>
      <c r="AC126" s="291"/>
    </row>
    <row r="127" spans="1:29" ht="15.75" customHeight="1">
      <c r="A127" s="267"/>
      <c r="B127" s="152"/>
      <c r="C127" s="262"/>
      <c r="D127" s="263"/>
      <c r="E127" s="92"/>
      <c r="F127" s="103"/>
      <c r="G127" s="94"/>
      <c r="H127" s="95"/>
      <c r="I127" s="96"/>
      <c r="J127" s="97"/>
      <c r="K127" s="98"/>
      <c r="L127" s="99"/>
      <c r="M127" s="97"/>
      <c r="N127" s="98"/>
      <c r="O127" s="100"/>
      <c r="P127" s="101"/>
      <c r="Q127" s="102"/>
      <c r="R127" s="272"/>
      <c r="S127" s="1"/>
      <c r="T127" s="2"/>
      <c r="U127" s="103"/>
      <c r="V127" s="104"/>
      <c r="W127" s="105"/>
      <c r="X127" s="106"/>
      <c r="Y127" s="264"/>
      <c r="Z127" s="265"/>
      <c r="AA127" s="110"/>
      <c r="AB127" s="102"/>
      <c r="AC127" s="291"/>
    </row>
    <row r="128" spans="1:29" ht="15.75" customHeight="1">
      <c r="A128" s="267"/>
      <c r="B128" s="152"/>
      <c r="C128" s="262"/>
      <c r="D128" s="263"/>
      <c r="E128" s="92"/>
      <c r="F128" s="103"/>
      <c r="G128" s="94"/>
      <c r="H128" s="112"/>
      <c r="I128" s="96"/>
      <c r="J128" s="97"/>
      <c r="K128" s="98"/>
      <c r="L128" s="113"/>
      <c r="M128" s="97"/>
      <c r="N128" s="98"/>
      <c r="O128" s="100"/>
      <c r="P128" s="101"/>
      <c r="Q128" s="102"/>
      <c r="R128" s="272"/>
      <c r="S128" s="1"/>
      <c r="T128" s="2"/>
      <c r="U128" s="103"/>
      <c r="V128" s="104"/>
      <c r="W128" s="105"/>
      <c r="X128" s="106"/>
      <c r="Y128" s="264"/>
      <c r="Z128" s="265"/>
      <c r="AA128" s="110"/>
      <c r="AB128" s="102"/>
      <c r="AC128" s="291"/>
    </row>
    <row r="129" spans="1:29" ht="15.75" customHeight="1">
      <c r="A129" s="267"/>
      <c r="B129" s="152"/>
      <c r="C129" s="262"/>
      <c r="D129" s="263"/>
      <c r="E129" s="92"/>
      <c r="F129" s="103"/>
      <c r="G129" s="114"/>
      <c r="H129" s="115"/>
      <c r="I129" s="96"/>
      <c r="J129" s="97"/>
      <c r="K129" s="98"/>
      <c r="L129" s="99"/>
      <c r="M129" s="97"/>
      <c r="N129" s="98"/>
      <c r="O129" s="100"/>
      <c r="P129" s="101"/>
      <c r="Q129" s="102"/>
      <c r="R129" s="272"/>
      <c r="S129" s="1"/>
      <c r="T129" s="2"/>
      <c r="U129" s="103"/>
      <c r="V129" s="104"/>
      <c r="W129" s="105"/>
      <c r="X129" s="106"/>
      <c r="Y129" s="264"/>
      <c r="Z129" s="265"/>
      <c r="AA129" s="110"/>
      <c r="AB129" s="102"/>
      <c r="AC129" s="291"/>
    </row>
    <row r="130" spans="1:29" ht="15.75" customHeight="1">
      <c r="A130" s="267"/>
      <c r="B130" s="152"/>
      <c r="C130" s="262"/>
      <c r="D130" s="263"/>
      <c r="E130" s="92"/>
      <c r="F130" s="103"/>
      <c r="G130" s="114"/>
      <c r="H130" s="118"/>
      <c r="I130" s="96"/>
      <c r="J130" s="97"/>
      <c r="K130" s="98"/>
      <c r="L130" s="113"/>
      <c r="M130" s="97"/>
      <c r="N130" s="98"/>
      <c r="O130" s="119"/>
      <c r="P130" s="120"/>
      <c r="Q130" s="121"/>
      <c r="R130" s="272"/>
      <c r="S130" s="1"/>
      <c r="T130" s="2"/>
      <c r="U130" s="103"/>
      <c r="V130" s="104"/>
      <c r="W130" s="105"/>
      <c r="X130" s="106"/>
      <c r="Y130" s="264"/>
      <c r="Z130" s="265"/>
      <c r="AA130" s="110"/>
      <c r="AB130" s="102"/>
      <c r="AC130" s="291"/>
    </row>
    <row r="131" spans="1:29" ht="15.75" customHeight="1">
      <c r="A131" s="267"/>
      <c r="B131" s="152"/>
      <c r="C131" s="262"/>
      <c r="D131" s="263"/>
      <c r="E131" s="92"/>
      <c r="F131" s="103"/>
      <c r="G131" s="114"/>
      <c r="H131" s="118"/>
      <c r="I131" s="96"/>
      <c r="J131" s="97"/>
      <c r="K131" s="98"/>
      <c r="L131" s="113"/>
      <c r="M131" s="97"/>
      <c r="N131" s="98"/>
      <c r="O131" s="119"/>
      <c r="P131" s="120"/>
      <c r="Q131" s="121"/>
      <c r="R131" s="272"/>
      <c r="S131" s="1"/>
      <c r="T131" s="2"/>
      <c r="U131" s="103"/>
      <c r="V131" s="104"/>
      <c r="W131" s="105"/>
      <c r="X131" s="106"/>
      <c r="Y131" s="264"/>
      <c r="Z131" s="265"/>
      <c r="AA131" s="110"/>
      <c r="AB131" s="102"/>
      <c r="AC131" s="291"/>
    </row>
    <row r="132" spans="1:29" ht="15.75" customHeight="1">
      <c r="A132" s="267"/>
      <c r="B132" s="152"/>
      <c r="C132" s="262"/>
      <c r="D132" s="263"/>
      <c r="E132" s="92"/>
      <c r="F132" s="103"/>
      <c r="G132" s="114"/>
      <c r="H132" s="118"/>
      <c r="I132" s="96"/>
      <c r="J132" s="97"/>
      <c r="K132" s="98"/>
      <c r="L132" s="113"/>
      <c r="M132" s="97"/>
      <c r="N132" s="98"/>
      <c r="O132" s="119"/>
      <c r="P132" s="120"/>
      <c r="Q132" s="121"/>
      <c r="R132" s="272"/>
      <c r="S132" s="1"/>
      <c r="T132" s="2"/>
      <c r="U132" s="103"/>
      <c r="V132" s="104"/>
      <c r="W132" s="105"/>
      <c r="X132" s="106"/>
      <c r="Y132" s="264"/>
      <c r="Z132" s="265"/>
      <c r="AA132" s="110"/>
      <c r="AB132" s="102"/>
      <c r="AC132" s="291"/>
    </row>
    <row r="133" spans="1:29" ht="15.75" customHeight="1">
      <c r="A133" s="267"/>
      <c r="B133" s="152"/>
      <c r="C133" s="262"/>
      <c r="D133" s="263"/>
      <c r="E133" s="92"/>
      <c r="F133" s="103"/>
      <c r="G133" s="114"/>
      <c r="H133" s="118"/>
      <c r="I133" s="96"/>
      <c r="J133" s="97"/>
      <c r="K133" s="98"/>
      <c r="L133" s="113"/>
      <c r="M133" s="97"/>
      <c r="N133" s="98"/>
      <c r="O133" s="119"/>
      <c r="P133" s="120"/>
      <c r="Q133" s="121"/>
      <c r="R133" s="272"/>
      <c r="S133" s="1"/>
      <c r="T133" s="2"/>
      <c r="U133" s="103"/>
      <c r="V133" s="104"/>
      <c r="W133" s="105"/>
      <c r="X133" s="106"/>
      <c r="Y133" s="264"/>
      <c r="Z133" s="265"/>
      <c r="AA133" s="110"/>
      <c r="AB133" s="102"/>
      <c r="AC133" s="291"/>
    </row>
    <row r="134" spans="1:29" ht="15.75" customHeight="1">
      <c r="A134" s="267"/>
      <c r="B134" s="152"/>
      <c r="C134" s="262"/>
      <c r="D134" s="263"/>
      <c r="E134" s="92"/>
      <c r="F134" s="103"/>
      <c r="G134" s="114"/>
      <c r="H134" s="118"/>
      <c r="I134" s="96"/>
      <c r="J134" s="97"/>
      <c r="K134" s="98"/>
      <c r="L134" s="113"/>
      <c r="M134" s="97"/>
      <c r="N134" s="98"/>
      <c r="O134" s="119"/>
      <c r="P134" s="120"/>
      <c r="Q134" s="121"/>
      <c r="R134" s="272"/>
      <c r="S134" s="1"/>
      <c r="T134" s="2"/>
      <c r="U134" s="103"/>
      <c r="V134" s="104"/>
      <c r="W134" s="105"/>
      <c r="X134" s="106"/>
      <c r="Y134" s="264"/>
      <c r="Z134" s="265"/>
      <c r="AA134" s="110"/>
      <c r="AB134" s="102"/>
      <c r="AC134" s="291"/>
    </row>
    <row r="135" spans="1:29" ht="15.75" customHeight="1">
      <c r="A135" s="267"/>
      <c r="B135" s="152"/>
      <c r="C135" s="262"/>
      <c r="D135" s="263"/>
      <c r="E135" s="92"/>
      <c r="F135" s="103"/>
      <c r="G135" s="114"/>
      <c r="H135" s="118"/>
      <c r="I135" s="96"/>
      <c r="J135" s="97"/>
      <c r="K135" s="98"/>
      <c r="L135" s="113"/>
      <c r="M135" s="97"/>
      <c r="N135" s="98"/>
      <c r="O135" s="119"/>
      <c r="P135" s="120"/>
      <c r="Q135" s="121"/>
      <c r="R135" s="272"/>
      <c r="S135" s="1"/>
      <c r="T135" s="2"/>
      <c r="U135" s="103"/>
      <c r="V135" s="104"/>
      <c r="W135" s="105"/>
      <c r="X135" s="106"/>
      <c r="Y135" s="264"/>
      <c r="Z135" s="265"/>
      <c r="AA135" s="110"/>
      <c r="AB135" s="102"/>
      <c r="AC135" s="291"/>
    </row>
    <row r="136" spans="1:29" ht="15.75" customHeight="1">
      <c r="A136" s="267"/>
      <c r="B136" s="152"/>
      <c r="C136" s="262"/>
      <c r="D136" s="263"/>
      <c r="E136" s="92"/>
      <c r="F136" s="103"/>
      <c r="G136" s="114"/>
      <c r="H136" s="118"/>
      <c r="I136" s="96"/>
      <c r="J136" s="97"/>
      <c r="K136" s="98"/>
      <c r="L136" s="113"/>
      <c r="M136" s="97"/>
      <c r="N136" s="98"/>
      <c r="O136" s="119"/>
      <c r="P136" s="120"/>
      <c r="Q136" s="121"/>
      <c r="R136" s="272"/>
      <c r="S136" s="1"/>
      <c r="T136" s="2"/>
      <c r="U136" s="103"/>
      <c r="V136" s="104"/>
      <c r="W136" s="105"/>
      <c r="X136" s="106"/>
      <c r="Y136" s="264"/>
      <c r="Z136" s="265"/>
      <c r="AA136" s="110"/>
      <c r="AB136" s="102"/>
      <c r="AC136" s="291"/>
    </row>
    <row r="137" spans="1:29" ht="15.75" customHeight="1">
      <c r="A137" s="267"/>
      <c r="B137" s="152"/>
      <c r="C137" s="262"/>
      <c r="D137" s="263"/>
      <c r="E137" s="92"/>
      <c r="F137" s="103"/>
      <c r="G137" s="114"/>
      <c r="H137" s="118"/>
      <c r="I137" s="96"/>
      <c r="J137" s="97"/>
      <c r="K137" s="98"/>
      <c r="L137" s="113"/>
      <c r="M137" s="97"/>
      <c r="N137" s="98"/>
      <c r="O137" s="119"/>
      <c r="P137" s="120"/>
      <c r="Q137" s="121"/>
      <c r="R137" s="272"/>
      <c r="S137" s="1"/>
      <c r="T137" s="2"/>
      <c r="U137" s="103"/>
      <c r="V137" s="104"/>
      <c r="W137" s="183"/>
      <c r="X137" s="184"/>
      <c r="Y137" s="264"/>
      <c r="Z137" s="265"/>
      <c r="AA137" s="110"/>
      <c r="AB137" s="102"/>
      <c r="AC137" s="291"/>
    </row>
    <row r="138" spans="1:29" ht="15.75" customHeight="1">
      <c r="A138" s="267"/>
      <c r="B138" s="152"/>
      <c r="C138" s="262"/>
      <c r="D138" s="263"/>
      <c r="E138" s="92"/>
      <c r="F138" s="103"/>
      <c r="G138" s="114"/>
      <c r="H138" s="118"/>
      <c r="I138" s="96"/>
      <c r="J138" s="97"/>
      <c r="K138" s="98"/>
      <c r="L138" s="113"/>
      <c r="M138" s="97"/>
      <c r="N138" s="98"/>
      <c r="O138" s="119"/>
      <c r="P138" s="120"/>
      <c r="Q138" s="121"/>
      <c r="R138" s="272"/>
      <c r="S138" s="1"/>
      <c r="T138" s="2"/>
      <c r="U138" s="103"/>
      <c r="V138" s="104"/>
      <c r="W138" s="185"/>
      <c r="X138" s="186"/>
      <c r="Y138" s="264"/>
      <c r="Z138" s="265"/>
      <c r="AA138" s="110"/>
      <c r="AB138" s="102"/>
      <c r="AC138" s="291"/>
    </row>
    <row r="139" spans="1:29" ht="15.75" customHeight="1">
      <c r="A139" s="267"/>
      <c r="B139" s="91"/>
      <c r="C139" s="262"/>
      <c r="D139" s="263"/>
      <c r="E139" s="171"/>
      <c r="F139" s="93"/>
      <c r="G139" s="127"/>
      <c r="H139" s="118"/>
      <c r="I139" s="96"/>
      <c r="J139" s="97"/>
      <c r="K139" s="98"/>
      <c r="L139" s="113"/>
      <c r="M139" s="97"/>
      <c r="N139" s="98"/>
      <c r="O139" s="119"/>
      <c r="P139" s="120"/>
      <c r="Q139" s="121"/>
      <c r="R139" s="272"/>
      <c r="S139" s="1"/>
      <c r="T139" s="2"/>
      <c r="U139" s="128"/>
      <c r="V139" s="104"/>
      <c r="W139" s="185"/>
      <c r="X139" s="186"/>
      <c r="Y139" s="264"/>
      <c r="Z139" s="265"/>
      <c r="AA139" s="110"/>
      <c r="AB139" s="102"/>
      <c r="AC139" s="291"/>
    </row>
    <row r="140" spans="1:29" ht="15.75" customHeight="1" thickBot="1">
      <c r="A140" s="268"/>
      <c r="B140" s="132" t="s">
        <v>106</v>
      </c>
      <c r="C140" s="259"/>
      <c r="D140" s="259"/>
      <c r="E140" s="133"/>
      <c r="F140" s="134"/>
      <c r="G140" s="135"/>
      <c r="H140" s="90"/>
      <c r="I140" s="136">
        <f t="shared" ref="I140:J140" si="72">AVERAGE(I124:I139)</f>
        <v>19.333333333333332</v>
      </c>
      <c r="J140" s="137">
        <f t="shared" si="72"/>
        <v>2000</v>
      </c>
      <c r="K140" s="138">
        <f t="shared" ref="K140" si="73">J140/I140</f>
        <v>103.44827586206897</v>
      </c>
      <c r="L140" s="136">
        <f t="shared" ref="L140:M140" si="74">AVERAGE(L124:L139)</f>
        <v>19.333333333333332</v>
      </c>
      <c r="M140" s="137">
        <f t="shared" si="74"/>
        <v>1765.4991288095107</v>
      </c>
      <c r="N140" s="138">
        <f>M140/L140</f>
        <v>91.318920455664355</v>
      </c>
      <c r="O140" s="139">
        <f>L140-I140</f>
        <v>0</v>
      </c>
      <c r="P140" s="140">
        <f>N140-K140</f>
        <v>-12.129355406404613</v>
      </c>
      <c r="Q140" s="141">
        <f>N140/K140</f>
        <v>0.88274956440475538</v>
      </c>
      <c r="R140" s="273"/>
      <c r="S140" s="142">
        <f>S124</f>
        <v>0.70855324074074078</v>
      </c>
      <c r="T140" s="143">
        <f>INDEX(T124:T139,COUNTA(T124:T139))</f>
        <v>0.83501157407407411</v>
      </c>
      <c r="U140" s="144"/>
      <c r="V140" s="155"/>
      <c r="W140" s="187"/>
      <c r="X140" s="188"/>
      <c r="Y140" s="260"/>
      <c r="Z140" s="261"/>
      <c r="AA140" s="156">
        <f>M140-J140</f>
        <v>-234.50087119048931</v>
      </c>
      <c r="AB140" s="141">
        <f>M140/J140</f>
        <v>0.88274956440475538</v>
      </c>
      <c r="AC140" s="292"/>
    </row>
    <row r="141" spans="1:29" ht="15.75" customHeight="1">
      <c r="A141" s="279" t="s">
        <v>208</v>
      </c>
      <c r="B141" s="182" t="s">
        <v>156</v>
      </c>
      <c r="C141" s="269" t="s">
        <v>182</v>
      </c>
      <c r="D141" s="270"/>
      <c r="E141" s="157">
        <v>56.79</v>
      </c>
      <c r="F141" s="86">
        <v>2034</v>
      </c>
      <c r="G141" s="158">
        <f t="shared" ref="G141:G143" si="75">E141*F141</f>
        <v>115510.86</v>
      </c>
      <c r="H141" s="159"/>
      <c r="I141" s="160">
        <v>23</v>
      </c>
      <c r="J141" s="161">
        <v>2000</v>
      </c>
      <c r="K141" s="162">
        <f>J141/I141</f>
        <v>86.956521739130437</v>
      </c>
      <c r="L141" s="163">
        <v>23</v>
      </c>
      <c r="M141" s="161">
        <f>F141/V141*60</f>
        <v>1765.2844744455163</v>
      </c>
      <c r="N141" s="162">
        <f>M141/L141</f>
        <v>76.751498888935487</v>
      </c>
      <c r="O141" s="164">
        <f>L141-I141</f>
        <v>0</v>
      </c>
      <c r="P141" s="165">
        <f>N141-K141</f>
        <v>-10.20502285019495</v>
      </c>
      <c r="Q141" s="151">
        <f>N141/K141</f>
        <v>0.88264223722275803</v>
      </c>
      <c r="R141" s="271">
        <f>Q157</f>
        <v>0.88320838520910538</v>
      </c>
      <c r="S141" s="166">
        <v>0.70833333333333337</v>
      </c>
      <c r="T141" s="167">
        <v>0.75634259259259262</v>
      </c>
      <c r="U141" s="168"/>
      <c r="V141" s="169">
        <v>69.133333333333326</v>
      </c>
      <c r="W141" s="167"/>
      <c r="X141" s="170"/>
      <c r="Y141" s="274"/>
      <c r="Z141" s="275"/>
      <c r="AA141" s="108">
        <f>M141-J141</f>
        <v>-234.71552555448375</v>
      </c>
      <c r="AB141" s="151">
        <f>M141/J141</f>
        <v>0.88264223722275814</v>
      </c>
      <c r="AC141" s="276">
        <f>AB157</f>
        <v>0.8832083852091055</v>
      </c>
    </row>
    <row r="142" spans="1:29" ht="15.75" customHeight="1">
      <c r="A142" s="280"/>
      <c r="B142" s="152" t="s">
        <v>156</v>
      </c>
      <c r="C142" s="262" t="s">
        <v>180</v>
      </c>
      <c r="D142" s="263"/>
      <c r="E142" s="92">
        <v>56.87</v>
      </c>
      <c r="F142" s="93">
        <v>1578</v>
      </c>
      <c r="G142" s="94">
        <f t="shared" si="75"/>
        <v>89740.86</v>
      </c>
      <c r="H142" s="95"/>
      <c r="I142" s="96">
        <v>23</v>
      </c>
      <c r="J142" s="97">
        <v>2000</v>
      </c>
      <c r="K142" s="98">
        <f t="shared" ref="K142:K143" si="76">J142/I142</f>
        <v>86.956521739130437</v>
      </c>
      <c r="L142" s="99">
        <v>23</v>
      </c>
      <c r="M142" s="97">
        <f>F142/V142*60</f>
        <v>1765.8688218837422</v>
      </c>
      <c r="N142" s="98">
        <f>M142/L142</f>
        <v>76.776905299293134</v>
      </c>
      <c r="O142" s="100">
        <f>L142-I142</f>
        <v>0</v>
      </c>
      <c r="P142" s="101">
        <f>N142-K142</f>
        <v>-10.179616439837304</v>
      </c>
      <c r="Q142" s="102">
        <f>N142/K142</f>
        <v>0.88293441094187097</v>
      </c>
      <c r="R142" s="272"/>
      <c r="S142" s="1">
        <v>0.75998842592592597</v>
      </c>
      <c r="T142" s="2">
        <v>0.79722222222222228</v>
      </c>
      <c r="U142" s="103">
        <v>5.2500000000000213</v>
      </c>
      <c r="V142" s="104">
        <v>53.616666666666681</v>
      </c>
      <c r="W142" s="105"/>
      <c r="X142" s="106"/>
      <c r="Y142" s="264"/>
      <c r="Z142" s="265"/>
      <c r="AA142" s="110">
        <f>M142-J142</f>
        <v>-234.13117811625784</v>
      </c>
      <c r="AB142" s="102">
        <f>M142/J142</f>
        <v>0.88293441094187108</v>
      </c>
      <c r="AC142" s="277"/>
    </row>
    <row r="143" spans="1:29" ht="15.75" customHeight="1">
      <c r="A143" s="280"/>
      <c r="B143" s="152" t="s">
        <v>156</v>
      </c>
      <c r="C143" s="262" t="s">
        <v>181</v>
      </c>
      <c r="D143" s="263"/>
      <c r="E143" s="92">
        <v>47.6</v>
      </c>
      <c r="F143" s="93">
        <v>2106</v>
      </c>
      <c r="G143" s="94">
        <f t="shared" si="75"/>
        <v>100245.6</v>
      </c>
      <c r="H143" s="95"/>
      <c r="I143" s="96">
        <v>23</v>
      </c>
      <c r="J143" s="97">
        <v>2000</v>
      </c>
      <c r="K143" s="98">
        <f t="shared" si="76"/>
        <v>86.956521739130437</v>
      </c>
      <c r="L143" s="99">
        <v>23</v>
      </c>
      <c r="M143" s="97">
        <f>F143/V143*60</f>
        <v>1768.0970149253749</v>
      </c>
      <c r="N143" s="98">
        <f>M143/L143</f>
        <v>76.873783257624993</v>
      </c>
      <c r="O143" s="100">
        <f>L143-I143</f>
        <v>0</v>
      </c>
      <c r="P143" s="101">
        <f>N143-K143</f>
        <v>-10.082738481505444</v>
      </c>
      <c r="Q143" s="102">
        <f>N143/K143</f>
        <v>0.88404850746268737</v>
      </c>
      <c r="R143" s="272"/>
      <c r="S143" s="1">
        <v>0.80069444444444449</v>
      </c>
      <c r="T143" s="2">
        <v>0.85032407407407407</v>
      </c>
      <c r="U143" s="103">
        <v>4.9999999999999822</v>
      </c>
      <c r="V143" s="104">
        <v>71.466666666666598</v>
      </c>
      <c r="W143" s="105"/>
      <c r="X143" s="106"/>
      <c r="Y143" s="264"/>
      <c r="Z143" s="265"/>
      <c r="AA143" s="110">
        <f>M143-J143</f>
        <v>-231.90298507462512</v>
      </c>
      <c r="AB143" s="102">
        <f>M143/J143</f>
        <v>0.88404850746268748</v>
      </c>
      <c r="AC143" s="277"/>
    </row>
    <row r="144" spans="1:29" ht="15.75" customHeight="1">
      <c r="A144" s="280"/>
      <c r="B144" s="152"/>
      <c r="C144" s="262"/>
      <c r="D144" s="263"/>
      <c r="E144" s="92"/>
      <c r="F144" s="93"/>
      <c r="G144" s="94"/>
      <c r="H144" s="95"/>
      <c r="I144" s="96"/>
      <c r="J144" s="97"/>
      <c r="K144" s="98"/>
      <c r="L144" s="99"/>
      <c r="M144" s="97"/>
      <c r="N144" s="98"/>
      <c r="O144" s="100"/>
      <c r="P144" s="101"/>
      <c r="Q144" s="102"/>
      <c r="R144" s="272"/>
      <c r="S144" s="1"/>
      <c r="T144" s="2"/>
      <c r="U144" s="103"/>
      <c r="V144" s="104"/>
      <c r="W144" s="105"/>
      <c r="X144" s="106"/>
      <c r="Y144" s="264"/>
      <c r="Z144" s="265"/>
      <c r="AA144" s="110"/>
      <c r="AB144" s="102"/>
      <c r="AC144" s="277"/>
    </row>
    <row r="145" spans="1:29" ht="15.75" customHeight="1">
      <c r="A145" s="281"/>
      <c r="B145" s="152"/>
      <c r="C145" s="262"/>
      <c r="D145" s="263"/>
      <c r="E145" s="92"/>
      <c r="F145" s="93"/>
      <c r="G145" s="94"/>
      <c r="H145" s="112"/>
      <c r="I145" s="96"/>
      <c r="J145" s="97"/>
      <c r="K145" s="98"/>
      <c r="L145" s="113"/>
      <c r="M145" s="97"/>
      <c r="N145" s="98"/>
      <c r="O145" s="100"/>
      <c r="P145" s="101"/>
      <c r="Q145" s="102"/>
      <c r="R145" s="272"/>
      <c r="S145" s="1"/>
      <c r="T145" s="2"/>
      <c r="U145" s="103"/>
      <c r="V145" s="104"/>
      <c r="W145" s="105"/>
      <c r="X145" s="106"/>
      <c r="Y145" s="264"/>
      <c r="Z145" s="265"/>
      <c r="AA145" s="110"/>
      <c r="AB145" s="102"/>
      <c r="AC145" s="277"/>
    </row>
    <row r="146" spans="1:29" ht="15.75" customHeight="1">
      <c r="A146" s="281"/>
      <c r="B146" s="152"/>
      <c r="C146" s="262"/>
      <c r="D146" s="263"/>
      <c r="E146" s="92"/>
      <c r="F146" s="93"/>
      <c r="G146" s="114"/>
      <c r="H146" s="115"/>
      <c r="I146" s="96"/>
      <c r="J146" s="97"/>
      <c r="K146" s="98"/>
      <c r="L146" s="99"/>
      <c r="M146" s="97"/>
      <c r="N146" s="98"/>
      <c r="O146" s="100"/>
      <c r="P146" s="101"/>
      <c r="Q146" s="102"/>
      <c r="R146" s="272"/>
      <c r="S146" s="1"/>
      <c r="T146" s="2"/>
      <c r="U146" s="103"/>
      <c r="V146" s="104"/>
      <c r="W146" s="105"/>
      <c r="X146" s="106"/>
      <c r="Y146" s="264"/>
      <c r="Z146" s="265"/>
      <c r="AA146" s="110"/>
      <c r="AB146" s="102"/>
      <c r="AC146" s="277"/>
    </row>
    <row r="147" spans="1:29" ht="15.75" customHeight="1">
      <c r="A147" s="281"/>
      <c r="B147" s="152"/>
      <c r="C147" s="262"/>
      <c r="D147" s="263"/>
      <c r="E147" s="92"/>
      <c r="F147" s="93"/>
      <c r="G147" s="114"/>
      <c r="H147" s="118"/>
      <c r="I147" s="96"/>
      <c r="J147" s="97"/>
      <c r="K147" s="98"/>
      <c r="L147" s="113"/>
      <c r="M147" s="97"/>
      <c r="N147" s="98"/>
      <c r="O147" s="119"/>
      <c r="P147" s="120"/>
      <c r="Q147" s="121"/>
      <c r="R147" s="272"/>
      <c r="S147" s="116"/>
      <c r="T147" s="117"/>
      <c r="U147" s="103"/>
      <c r="V147" s="104"/>
      <c r="W147" s="117"/>
      <c r="X147" s="189"/>
      <c r="Y147" s="264"/>
      <c r="Z147" s="265"/>
      <c r="AA147" s="110"/>
      <c r="AB147" s="102"/>
      <c r="AC147" s="277"/>
    </row>
    <row r="148" spans="1:29" ht="15.75" customHeight="1">
      <c r="A148" s="281"/>
      <c r="B148" s="152"/>
      <c r="C148" s="262"/>
      <c r="D148" s="263"/>
      <c r="E148" s="92"/>
      <c r="F148" s="93"/>
      <c r="G148" s="114"/>
      <c r="H148" s="118"/>
      <c r="I148" s="96"/>
      <c r="J148" s="97"/>
      <c r="K148" s="98"/>
      <c r="L148" s="113"/>
      <c r="M148" s="97"/>
      <c r="N148" s="98"/>
      <c r="O148" s="119"/>
      <c r="P148" s="120"/>
      <c r="Q148" s="121"/>
      <c r="R148" s="272"/>
      <c r="S148" s="116"/>
      <c r="T148" s="117"/>
      <c r="U148" s="103"/>
      <c r="V148" s="104"/>
      <c r="W148" s="117"/>
      <c r="X148" s="189"/>
      <c r="Y148" s="264"/>
      <c r="Z148" s="265"/>
      <c r="AA148" s="110"/>
      <c r="AB148" s="102"/>
      <c r="AC148" s="277"/>
    </row>
    <row r="149" spans="1:29" ht="15.75" customHeight="1">
      <c r="A149" s="281"/>
      <c r="B149" s="152"/>
      <c r="C149" s="262"/>
      <c r="D149" s="263"/>
      <c r="E149" s="92"/>
      <c r="F149" s="93"/>
      <c r="G149" s="114"/>
      <c r="H149" s="118"/>
      <c r="I149" s="96"/>
      <c r="J149" s="97"/>
      <c r="K149" s="98"/>
      <c r="L149" s="113"/>
      <c r="M149" s="97"/>
      <c r="N149" s="98"/>
      <c r="O149" s="119"/>
      <c r="P149" s="120"/>
      <c r="Q149" s="121"/>
      <c r="R149" s="272"/>
      <c r="S149" s="116"/>
      <c r="T149" s="117"/>
      <c r="U149" s="103"/>
      <c r="V149" s="104"/>
      <c r="W149" s="117"/>
      <c r="X149" s="189"/>
      <c r="Y149" s="264"/>
      <c r="Z149" s="265"/>
      <c r="AA149" s="110"/>
      <c r="AB149" s="102"/>
      <c r="AC149" s="277"/>
    </row>
    <row r="150" spans="1:29" ht="15.75" customHeight="1">
      <c r="A150" s="281"/>
      <c r="B150" s="152"/>
      <c r="C150" s="262"/>
      <c r="D150" s="263"/>
      <c r="E150" s="92"/>
      <c r="F150" s="93"/>
      <c r="G150" s="114"/>
      <c r="H150" s="118"/>
      <c r="I150" s="96"/>
      <c r="J150" s="97"/>
      <c r="K150" s="98"/>
      <c r="L150" s="113"/>
      <c r="M150" s="97"/>
      <c r="N150" s="98"/>
      <c r="O150" s="119"/>
      <c r="P150" s="120"/>
      <c r="Q150" s="121"/>
      <c r="R150" s="272"/>
      <c r="S150" s="116"/>
      <c r="T150" s="117"/>
      <c r="U150" s="103"/>
      <c r="V150" s="104"/>
      <c r="W150" s="117"/>
      <c r="X150" s="189"/>
      <c r="Y150" s="264"/>
      <c r="Z150" s="265"/>
      <c r="AA150" s="110"/>
      <c r="AB150" s="102"/>
      <c r="AC150" s="277"/>
    </row>
    <row r="151" spans="1:29" ht="15.75" customHeight="1">
      <c r="A151" s="281"/>
      <c r="B151" s="152"/>
      <c r="C151" s="262"/>
      <c r="D151" s="263"/>
      <c r="E151" s="92"/>
      <c r="F151" s="93"/>
      <c r="G151" s="114"/>
      <c r="H151" s="118"/>
      <c r="I151" s="96"/>
      <c r="J151" s="97"/>
      <c r="K151" s="98"/>
      <c r="L151" s="113"/>
      <c r="M151" s="97"/>
      <c r="N151" s="98"/>
      <c r="O151" s="119"/>
      <c r="P151" s="120"/>
      <c r="Q151" s="121"/>
      <c r="R151" s="272"/>
      <c r="S151" s="116"/>
      <c r="T151" s="117"/>
      <c r="U151" s="103"/>
      <c r="V151" s="104"/>
      <c r="W151" s="117"/>
      <c r="X151" s="189"/>
      <c r="Y151" s="264"/>
      <c r="Z151" s="265"/>
      <c r="AA151" s="110"/>
      <c r="AB151" s="102"/>
      <c r="AC151" s="277"/>
    </row>
    <row r="152" spans="1:29" ht="15.75" customHeight="1">
      <c r="A152" s="281"/>
      <c r="B152" s="152"/>
      <c r="C152" s="262"/>
      <c r="D152" s="263"/>
      <c r="E152" s="92"/>
      <c r="F152" s="93"/>
      <c r="G152" s="114"/>
      <c r="H152" s="118"/>
      <c r="I152" s="96"/>
      <c r="J152" s="97"/>
      <c r="K152" s="98"/>
      <c r="L152" s="113"/>
      <c r="M152" s="97"/>
      <c r="N152" s="98"/>
      <c r="O152" s="119"/>
      <c r="P152" s="120"/>
      <c r="Q152" s="121"/>
      <c r="R152" s="272"/>
      <c r="S152" s="116"/>
      <c r="T152" s="117"/>
      <c r="U152" s="103"/>
      <c r="V152" s="104"/>
      <c r="W152" s="117"/>
      <c r="X152" s="189"/>
      <c r="Y152" s="264"/>
      <c r="Z152" s="265"/>
      <c r="AA152" s="110"/>
      <c r="AB152" s="102"/>
      <c r="AC152" s="277"/>
    </row>
    <row r="153" spans="1:29" ht="15.75" customHeight="1">
      <c r="A153" s="281"/>
      <c r="B153" s="152"/>
      <c r="C153" s="262"/>
      <c r="D153" s="263"/>
      <c r="E153" s="92"/>
      <c r="F153" s="93"/>
      <c r="G153" s="114"/>
      <c r="H153" s="118"/>
      <c r="I153" s="96"/>
      <c r="J153" s="97"/>
      <c r="K153" s="98"/>
      <c r="L153" s="113"/>
      <c r="M153" s="97"/>
      <c r="N153" s="98"/>
      <c r="O153" s="119"/>
      <c r="P153" s="120"/>
      <c r="Q153" s="121"/>
      <c r="R153" s="272"/>
      <c r="S153" s="116"/>
      <c r="T153" s="117"/>
      <c r="U153" s="103"/>
      <c r="V153" s="104"/>
      <c r="W153" s="117"/>
      <c r="X153" s="189"/>
      <c r="Y153" s="264"/>
      <c r="Z153" s="265"/>
      <c r="AA153" s="110"/>
      <c r="AB153" s="102"/>
      <c r="AC153" s="277"/>
    </row>
    <row r="154" spans="1:29" ht="15.75" customHeight="1">
      <c r="A154" s="281"/>
      <c r="B154" s="152"/>
      <c r="C154" s="262"/>
      <c r="D154" s="263"/>
      <c r="E154" s="92"/>
      <c r="F154" s="93"/>
      <c r="G154" s="114"/>
      <c r="H154" s="118"/>
      <c r="I154" s="96"/>
      <c r="J154" s="97"/>
      <c r="K154" s="98"/>
      <c r="L154" s="113"/>
      <c r="M154" s="97"/>
      <c r="N154" s="98"/>
      <c r="O154" s="119"/>
      <c r="P154" s="120"/>
      <c r="Q154" s="121"/>
      <c r="R154" s="272"/>
      <c r="S154" s="116"/>
      <c r="T154" s="117"/>
      <c r="U154" s="103"/>
      <c r="V154" s="104"/>
      <c r="W154" s="117"/>
      <c r="X154" s="189"/>
      <c r="Y154" s="264"/>
      <c r="Z154" s="265"/>
      <c r="AA154" s="110"/>
      <c r="AB154" s="102"/>
      <c r="AC154" s="277"/>
    </row>
    <row r="155" spans="1:29" ht="15.75" customHeight="1">
      <c r="A155" s="281"/>
      <c r="B155" s="152"/>
      <c r="C155" s="262"/>
      <c r="D155" s="263"/>
      <c r="E155" s="92"/>
      <c r="F155" s="126"/>
      <c r="G155" s="114"/>
      <c r="H155" s="118"/>
      <c r="I155" s="96"/>
      <c r="J155" s="97"/>
      <c r="K155" s="98"/>
      <c r="L155" s="113"/>
      <c r="M155" s="97"/>
      <c r="N155" s="98"/>
      <c r="O155" s="119"/>
      <c r="P155" s="120"/>
      <c r="Q155" s="121"/>
      <c r="R155" s="272"/>
      <c r="S155" s="116"/>
      <c r="T155" s="117"/>
      <c r="U155" s="103"/>
      <c r="V155" s="104"/>
      <c r="W155" s="117"/>
      <c r="X155" s="189"/>
      <c r="Y155" s="264"/>
      <c r="Z155" s="265"/>
      <c r="AA155" s="110"/>
      <c r="AB155" s="102"/>
      <c r="AC155" s="277"/>
    </row>
    <row r="156" spans="1:29" ht="15.75" customHeight="1">
      <c r="A156" s="281"/>
      <c r="B156" s="152"/>
      <c r="C156" s="262"/>
      <c r="D156" s="263"/>
      <c r="E156" s="153"/>
      <c r="F156" s="126"/>
      <c r="G156" s="127"/>
      <c r="H156" s="118"/>
      <c r="I156" s="96"/>
      <c r="J156" s="97"/>
      <c r="K156" s="98"/>
      <c r="L156" s="113"/>
      <c r="M156" s="97"/>
      <c r="N156" s="98"/>
      <c r="O156" s="119"/>
      <c r="P156" s="120"/>
      <c r="Q156" s="121"/>
      <c r="R156" s="272"/>
      <c r="S156" s="116"/>
      <c r="T156" s="117"/>
      <c r="U156" s="128"/>
      <c r="V156" s="129"/>
      <c r="W156" s="122"/>
      <c r="X156" s="123"/>
      <c r="Y156" s="264"/>
      <c r="Z156" s="265"/>
      <c r="AA156" s="154"/>
      <c r="AB156" s="121"/>
      <c r="AC156" s="277"/>
    </row>
    <row r="157" spans="1:29" ht="15.75" customHeight="1" thickBot="1">
      <c r="A157" s="282"/>
      <c r="B157" s="132" t="s">
        <v>106</v>
      </c>
      <c r="C157" s="259"/>
      <c r="D157" s="259"/>
      <c r="E157" s="133"/>
      <c r="F157" s="134"/>
      <c r="G157" s="135"/>
      <c r="H157" s="90"/>
      <c r="I157" s="136">
        <f t="shared" ref="I157:J157" si="77">AVERAGE(I141:I156)</f>
        <v>23</v>
      </c>
      <c r="J157" s="137">
        <f t="shared" si="77"/>
        <v>2000</v>
      </c>
      <c r="K157" s="138">
        <f t="shared" ref="K157" si="78">J157/I157</f>
        <v>86.956521739130437</v>
      </c>
      <c r="L157" s="136">
        <f t="shared" ref="L157:M157" si="79">AVERAGE(L141:L156)</f>
        <v>23</v>
      </c>
      <c r="M157" s="137">
        <f t="shared" si="79"/>
        <v>1766.4167704182109</v>
      </c>
      <c r="N157" s="138">
        <f t="shared" ref="N157" si="80">M157/L157</f>
        <v>76.800729148617862</v>
      </c>
      <c r="O157" s="139">
        <f t="shared" ref="O157" si="81">L157-I157</f>
        <v>0</v>
      </c>
      <c r="P157" s="140">
        <f t="shared" ref="P157" si="82">N157-K157</f>
        <v>-10.155792590512576</v>
      </c>
      <c r="Q157" s="141">
        <f t="shared" ref="Q157" si="83">N157/K157</f>
        <v>0.88320838520910538</v>
      </c>
      <c r="R157" s="273"/>
      <c r="S157" s="142">
        <f>S141</f>
        <v>0.70833333333333337</v>
      </c>
      <c r="T157" s="143">
        <f>INDEX(T141:T156,COUNTA(T141:T156))</f>
        <v>0.85032407407407407</v>
      </c>
      <c r="U157" s="144"/>
      <c r="V157" s="155"/>
      <c r="W157" s="134"/>
      <c r="X157" s="138"/>
      <c r="Y157" s="260"/>
      <c r="Z157" s="261"/>
      <c r="AA157" s="156">
        <f t="shared" ref="AA157" si="84">M157-J157</f>
        <v>-233.58322958178906</v>
      </c>
      <c r="AB157" s="141">
        <f t="shared" ref="AB157" si="85">M157/J157</f>
        <v>0.8832083852091055</v>
      </c>
      <c r="AC157" s="278"/>
    </row>
    <row r="159" spans="1:29">
      <c r="Y159" s="258" t="s">
        <v>138</v>
      </c>
      <c r="Z159" s="258"/>
    </row>
    <row r="160" spans="1:29">
      <c r="Y160" s="258" t="s">
        <v>139</v>
      </c>
      <c r="Z160" s="258"/>
    </row>
    <row r="161" spans="25:26">
      <c r="Y161" s="258" t="s">
        <v>140</v>
      </c>
      <c r="Z161" s="258"/>
    </row>
    <row r="162" spans="25:26">
      <c r="Y162" s="258" t="s">
        <v>141</v>
      </c>
      <c r="Z162" s="258"/>
    </row>
    <row r="163" spans="25:26">
      <c r="Y163" s="258" t="s">
        <v>142</v>
      </c>
      <c r="Z163" s="258"/>
    </row>
    <row r="164" spans="25:26">
      <c r="Y164" s="258" t="s">
        <v>143</v>
      </c>
      <c r="Z164" s="258"/>
    </row>
    <row r="165" spans="25:26">
      <c r="Y165" s="258" t="s">
        <v>144</v>
      </c>
      <c r="Z165" s="258"/>
    </row>
    <row r="166" spans="25:26">
      <c r="Y166" s="258" t="s">
        <v>145</v>
      </c>
      <c r="Z166" s="258"/>
    </row>
    <row r="167" spans="25:26">
      <c r="Y167" s="258" t="s">
        <v>146</v>
      </c>
      <c r="Z167" s="258"/>
    </row>
    <row r="168" spans="25:26">
      <c r="Y168" s="258" t="s">
        <v>147</v>
      </c>
      <c r="Z168" s="258"/>
    </row>
    <row r="169" spans="25:26">
      <c r="Y169" s="258" t="s">
        <v>148</v>
      </c>
      <c r="Z169" s="258"/>
    </row>
    <row r="170" spans="25:26">
      <c r="Y170" s="258" t="s">
        <v>149</v>
      </c>
      <c r="Z170" s="258"/>
    </row>
    <row r="171" spans="25:26">
      <c r="Y171" s="258" t="s">
        <v>150</v>
      </c>
      <c r="Z171" s="258"/>
    </row>
  </sheetData>
  <dataConsolidate/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8" priority="3" operator="greaterThan">
      <formula>0</formula>
    </cfRule>
  </conditionalFormatting>
  <conditionalFormatting sqref="P5:P157 AA5:AA157">
    <cfRule type="cellIs" dxfId="37" priority="6" operator="lessThan">
      <formula>0</formula>
    </cfRule>
  </conditionalFormatting>
  <conditionalFormatting sqref="Q5:Q157 AB5:AB157">
    <cfRule type="cellIs" dxfId="36" priority="4" operator="greaterThan">
      <formula>1</formula>
    </cfRule>
    <cfRule type="cellIs" dxfId="35" priority="5" operator="lessThan">
      <formula>0.8</formula>
    </cfRule>
  </conditionalFormatting>
  <conditionalFormatting sqref="R5:R157 AC124">
    <cfRule type="cellIs" dxfId="34" priority="7" operator="lessThan">
      <formula>0.8</formula>
    </cfRule>
  </conditionalFormatting>
  <conditionalFormatting sqref="AC5:AC22 AC56:AC91">
    <cfRule type="cellIs" dxfId="33" priority="9" operator="lessThan">
      <formula>0.8</formula>
    </cfRule>
  </conditionalFormatting>
  <conditionalFormatting sqref="AC39">
    <cfRule type="cellIs" dxfId="32" priority="12" operator="lessThan">
      <formula>0.8</formula>
    </cfRule>
  </conditionalFormatting>
  <conditionalFormatting sqref="AC54">
    <cfRule type="cellIs" dxfId="31" priority="11" operator="lessThan">
      <formula>0.8</formula>
    </cfRule>
  </conditionalFormatting>
  <conditionalFormatting sqref="AC97:AC105">
    <cfRule type="cellIs" dxfId="30" priority="10" operator="lessThan">
      <formula>0.8</formula>
    </cfRule>
  </conditionalFormatting>
  <conditionalFormatting sqref="AC107:AC112">
    <cfRule type="cellIs" dxfId="29" priority="8" operator="lessThan">
      <formula>0.8</formula>
    </cfRule>
  </conditionalFormatting>
  <conditionalFormatting sqref="AC139">
    <cfRule type="cellIs" dxfId="28" priority="2" operator="lessThan">
      <formula>0.8</formula>
    </cfRule>
  </conditionalFormatting>
  <conditionalFormatting sqref="AC141:AC157">
    <cfRule type="cellIs" dxfId="27" priority="1" operator="lessThan">
      <formula>0.8</formula>
    </cfRule>
  </conditionalFormatting>
  <dataValidations count="1">
    <dataValidation type="list" allowBlank="1" showInputMessage="1" showErrorMessage="1" sqref="Y5:Z157" xr:uid="{00F299EB-C560-47ED-8D76-1EDCA127F42E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5B8532-CB80-4197-BD2C-1A6526C809D5}"/>
</file>

<file path=customXml/itemProps2.xml><?xml version="1.0" encoding="utf-8"?>
<ds:datastoreItem xmlns:ds="http://schemas.openxmlformats.org/officeDocument/2006/customXml" ds:itemID="{DA8FC044-CEB4-42C6-AD3B-14EB85878EE7}"/>
</file>

<file path=customXml/itemProps3.xml><?xml version="1.0" encoding="utf-8"?>
<ds:datastoreItem xmlns:ds="http://schemas.openxmlformats.org/officeDocument/2006/customXml" ds:itemID="{B6817FDB-6597-47CA-9FF8-27222B418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1130</vt:lpstr>
      <vt:lpstr>1130(18度C)</vt:lpstr>
      <vt:lpstr>1130(4度C)</vt:lpstr>
      <vt:lpstr>1129</vt:lpstr>
      <vt:lpstr>1129(18度C)</vt:lpstr>
      <vt:lpstr>1129(4度C)</vt:lpstr>
      <vt:lpstr>1128</vt:lpstr>
      <vt:lpstr>1128(18度C)</vt:lpstr>
      <vt:lpstr>1128(4度C)</vt:lpstr>
      <vt:lpstr>1127</vt:lpstr>
      <vt:lpstr>1127(18度C)</vt:lpstr>
      <vt:lpstr>1127(4度C)</vt:lpstr>
      <vt:lpstr>1126</vt:lpstr>
      <vt:lpstr>1126(18度C)</vt:lpstr>
      <vt:lpstr>1126(4度C)</vt:lpstr>
      <vt:lpstr>1125</vt:lpstr>
      <vt:lpstr>1125(18度C)</vt:lpstr>
      <vt:lpstr>1125(4度C)</vt:lpstr>
      <vt:lpstr>1124</vt:lpstr>
      <vt:lpstr>1124(18度C)</vt:lpstr>
      <vt:lpstr>1124(4度C)</vt:lpstr>
      <vt:lpstr>1123</vt:lpstr>
      <vt:lpstr>1123(18度C)</vt:lpstr>
      <vt:lpstr>1123(4度C)</vt:lpstr>
      <vt:lpstr>1122</vt:lpstr>
      <vt:lpstr>1122(18度C)</vt:lpstr>
      <vt:lpstr>1122(4度C)</vt:lpstr>
      <vt:lpstr>1121</vt:lpstr>
      <vt:lpstr>1121(18度C)</vt:lpstr>
      <vt:lpstr>1121(4度C)</vt:lpstr>
      <vt:lpstr>1120</vt:lpstr>
      <vt:lpstr>1120(18度C)</vt:lpstr>
      <vt:lpstr>1120(4度C)</vt:lpstr>
      <vt:lpstr>1119</vt:lpstr>
      <vt:lpstr>1119(18度C)</vt:lpstr>
      <vt:lpstr>1119(4度C)</vt:lpstr>
      <vt:lpstr>1118</vt:lpstr>
      <vt:lpstr>1118(18度C)</vt:lpstr>
      <vt:lpstr>1118(4度C)</vt:lpstr>
      <vt:lpstr>1117</vt:lpstr>
      <vt:lpstr>1117(18度C)</vt:lpstr>
      <vt:lpstr>1117(4度C)</vt:lpstr>
      <vt:lpstr>1116</vt:lpstr>
      <vt:lpstr>1116(18度C)</vt:lpstr>
      <vt:lpstr>1116(4度C)</vt:lpstr>
      <vt:lpstr>1115</vt:lpstr>
      <vt:lpstr>1115(18度C)</vt:lpstr>
      <vt:lpstr>1115(4度C)</vt:lpstr>
      <vt:lpstr>1114</vt:lpstr>
      <vt:lpstr>1114(18度C)</vt:lpstr>
      <vt:lpstr>1114(4度C)</vt:lpstr>
      <vt:lpstr>1113</vt:lpstr>
      <vt:lpstr>1113(18度C)</vt:lpstr>
      <vt:lpstr>1113(4度C)</vt:lpstr>
      <vt:lpstr>1112</vt:lpstr>
      <vt:lpstr>1112(18度C)</vt:lpstr>
      <vt:lpstr>1112(4度C)</vt:lpstr>
      <vt:lpstr>1111</vt:lpstr>
      <vt:lpstr>1111(18度C)</vt:lpstr>
      <vt:lpstr>1111(4度C)</vt:lpstr>
      <vt:lpstr>1110</vt:lpstr>
      <vt:lpstr>1110(18度C)</vt:lpstr>
      <vt:lpstr>1110(4度C)</vt:lpstr>
      <vt:lpstr>1109</vt:lpstr>
      <vt:lpstr>1109(18度C)</vt:lpstr>
      <vt:lpstr>1109(4度C)</vt:lpstr>
      <vt:lpstr>1108</vt:lpstr>
      <vt:lpstr>1108(18度C)</vt:lpstr>
      <vt:lpstr>1108(4度C)</vt:lpstr>
      <vt:lpstr>1107</vt:lpstr>
      <vt:lpstr>1107(18度C)</vt:lpstr>
      <vt:lpstr>1107(4度C)</vt:lpstr>
      <vt:lpstr>1106</vt:lpstr>
      <vt:lpstr>1106(18度C)</vt:lpstr>
      <vt:lpstr>1106(4度C)</vt:lpstr>
      <vt:lpstr>1105</vt:lpstr>
      <vt:lpstr>1105(18度C)</vt:lpstr>
      <vt:lpstr>1105(4度C)</vt:lpstr>
      <vt:lpstr>1104</vt:lpstr>
      <vt:lpstr>1104(18度C)</vt:lpstr>
      <vt:lpstr>1104(4度C)</vt:lpstr>
      <vt:lpstr>1103</vt:lpstr>
      <vt:lpstr>1103(18度C)</vt:lpstr>
      <vt:lpstr>1103(4度C)</vt:lpstr>
      <vt:lpstr>1102</vt:lpstr>
      <vt:lpstr>1102(18度C)</vt:lpstr>
      <vt:lpstr>1102(4度C)</vt:lpstr>
      <vt:lpstr>1101</vt:lpstr>
      <vt:lpstr>1101(18度C)</vt:lpstr>
      <vt:lpstr>1101(4度C)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鄭雅嬪</dc:creator>
  <cp:lastModifiedBy>雅嬪 鄭</cp:lastModifiedBy>
  <dcterms:created xsi:type="dcterms:W3CDTF">2025-05-02T09:29:46Z</dcterms:created>
  <dcterms:modified xsi:type="dcterms:W3CDTF">2025-12-01T10:52:51Z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